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5c7d989257e20/Budget/"/>
    </mc:Choice>
  </mc:AlternateContent>
  <xr:revisionPtr revIDLastSave="5442" documentId="8_{358B3AFD-1489-435A-B7FD-AA3D0646B0C5}" xr6:coauthVersionLast="47" xr6:coauthVersionMax="47" xr10:uidLastSave="{4C2DA9A6-E485-4E61-934A-C95CB59F4A96}"/>
  <bookViews>
    <workbookView xWindow="0" yWindow="0" windowWidth="25800" windowHeight="21000" firstSheet="3" activeTab="5" xr2:uid="{689B668A-FB93-4F75-9BAA-D658930B4F84}"/>
  </bookViews>
  <sheets>
    <sheet name="Dec22" sheetId="42" r:id="rId1"/>
    <sheet name="Jan" sheetId="41" r:id="rId2"/>
    <sheet name="Feb" sheetId="40" r:id="rId3"/>
    <sheet name="Mar" sheetId="39" r:id="rId4"/>
    <sheet name="Apr" sheetId="38" r:id="rId5"/>
    <sheet name="May" sheetId="37" r:id="rId6"/>
    <sheet name="Jun" sheetId="36" r:id="rId7"/>
    <sheet name="Jul" sheetId="31" r:id="rId8"/>
    <sheet name="Aug" sheetId="35" r:id="rId9"/>
    <sheet name="Sep" sheetId="34" r:id="rId10"/>
    <sheet name="Oct" sheetId="33" r:id="rId11"/>
    <sheet name="Nov" sheetId="32" r:id="rId12"/>
    <sheet name="Dec" sheetId="30" r:id="rId13"/>
    <sheet name="Income" sheetId="2" r:id="rId14"/>
    <sheet name="Overview" sheetId="3" r:id="rId15"/>
    <sheet name="Health" sheetId="43" r:id="rId16"/>
    <sheet name="Retirement" sheetId="44" r:id="rId17"/>
    <sheet name="Template" sheetId="8" r:id="rId18"/>
  </sheets>
  <definedNames>
    <definedName name="_xlnm._FilterDatabase" localSheetId="4" hidden="1">Apr!$S$7:$W$102</definedName>
    <definedName name="_xlnm._FilterDatabase" localSheetId="8" hidden="1">Aug!$S$7:$W$102</definedName>
    <definedName name="_xlnm._FilterDatabase" localSheetId="12" hidden="1">Dec!$S$7:$W$102</definedName>
    <definedName name="_xlnm._FilterDatabase" localSheetId="0" hidden="1">'Dec22'!$S$7:$W$102</definedName>
    <definedName name="_xlnm._FilterDatabase" localSheetId="2" hidden="1">Feb!$S$7:$W$102</definedName>
    <definedName name="_xlnm._FilterDatabase" localSheetId="1" hidden="1">Jan!$S$7:$W$104</definedName>
    <definedName name="_xlnm._FilterDatabase" localSheetId="7" hidden="1">Jul!$S$7:$W$102</definedName>
    <definedName name="_xlnm._FilterDatabase" localSheetId="6" hidden="1">Jun!$S$7:$W$102</definedName>
    <definedName name="_xlnm._FilterDatabase" localSheetId="3" hidden="1">Mar!$S$7:$W$102</definedName>
    <definedName name="_xlnm._FilterDatabase" localSheetId="5" hidden="1">May!$S$7:$W$102</definedName>
    <definedName name="_xlnm._FilterDatabase" localSheetId="11" hidden="1">Nov!$S$7:$W$102</definedName>
    <definedName name="_xlnm._FilterDatabase" localSheetId="10" hidden="1">Oct!$S$7:$W$102</definedName>
    <definedName name="_xlnm._FilterDatabase" localSheetId="9" hidden="1">Sep!$S$7:$W$102</definedName>
    <definedName name="_xlnm._FilterDatabase" localSheetId="17" hidden="1">Template!$S$7:$W$102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6" i="36" l="1"/>
  <c r="K37" i="39"/>
  <c r="I41" i="44"/>
  <c r="I42" i="44"/>
  <c r="H15" i="44"/>
  <c r="H19" i="44"/>
  <c r="L37" i="41"/>
  <c r="K37" i="41"/>
  <c r="K43" i="42"/>
  <c r="W51" i="42"/>
  <c r="W49" i="42"/>
  <c r="L21" i="42"/>
  <c r="L18" i="42"/>
  <c r="K16" i="42"/>
  <c r="J13" i="42"/>
  <c r="J12" i="42"/>
  <c r="D17" i="3"/>
  <c r="D16" i="3"/>
  <c r="D15" i="3"/>
  <c r="D14" i="3"/>
  <c r="D13" i="3"/>
  <c r="D12" i="3"/>
  <c r="D11" i="3"/>
  <c r="D10" i="3"/>
  <c r="D9" i="3"/>
  <c r="D8" i="3"/>
  <c r="D7" i="3"/>
  <c r="G13" i="3"/>
  <c r="G14" i="3"/>
  <c r="G15" i="3"/>
  <c r="G16" i="3"/>
  <c r="G17" i="3"/>
  <c r="E17" i="3"/>
  <c r="E16" i="3"/>
  <c r="E15" i="3"/>
  <c r="E14" i="3"/>
  <c r="E13" i="3"/>
  <c r="E12" i="3"/>
  <c r="E11" i="3"/>
  <c r="E9" i="3"/>
  <c r="E7" i="3"/>
  <c r="E6" i="3"/>
  <c r="D6" i="3"/>
  <c r="H17" i="3"/>
  <c r="H16" i="3"/>
  <c r="H15" i="3"/>
  <c r="H14" i="3"/>
  <c r="H13" i="3"/>
  <c r="F17" i="3"/>
  <c r="F16" i="3"/>
  <c r="F15" i="3"/>
  <c r="F14" i="3"/>
  <c r="F13" i="3"/>
  <c r="M18" i="2"/>
  <c r="M19" i="2"/>
  <c r="M20" i="2"/>
  <c r="M28" i="2"/>
  <c r="F11" i="3"/>
  <c r="E10" i="3"/>
  <c r="E8" i="3"/>
  <c r="E5" i="3"/>
  <c r="D5" i="3"/>
  <c r="L58" i="42"/>
  <c r="K58" i="42"/>
  <c r="L57" i="42"/>
  <c r="K57" i="42"/>
  <c r="L56" i="42"/>
  <c r="K56" i="42"/>
  <c r="L55" i="42"/>
  <c r="K55" i="42"/>
  <c r="L54" i="42"/>
  <c r="K54" i="42"/>
  <c r="L53" i="42"/>
  <c r="K53" i="42"/>
  <c r="L52" i="42"/>
  <c r="K52" i="42"/>
  <c r="M52" i="42"/>
  <c r="L51" i="42"/>
  <c r="K51" i="42"/>
  <c r="L50" i="42"/>
  <c r="K50" i="42"/>
  <c r="L49" i="42"/>
  <c r="K49" i="42"/>
  <c r="L48" i="42"/>
  <c r="K48" i="42"/>
  <c r="M48" i="42"/>
  <c r="L47" i="42"/>
  <c r="K47" i="42"/>
  <c r="L46" i="42"/>
  <c r="K46" i="42"/>
  <c r="L45" i="42"/>
  <c r="K45" i="42"/>
  <c r="L44" i="42"/>
  <c r="K44" i="42"/>
  <c r="M44" i="42"/>
  <c r="L43" i="42"/>
  <c r="L42" i="42"/>
  <c r="K42" i="42"/>
  <c r="L41" i="42"/>
  <c r="K41" i="42"/>
  <c r="L40" i="42"/>
  <c r="K40" i="42"/>
  <c r="M40" i="42"/>
  <c r="L39" i="42"/>
  <c r="K39" i="42"/>
  <c r="L38" i="42"/>
  <c r="K38" i="42"/>
  <c r="L36" i="42"/>
  <c r="K36" i="42"/>
  <c r="L35" i="42"/>
  <c r="K35" i="42"/>
  <c r="M35" i="42"/>
  <c r="L34" i="42"/>
  <c r="K34" i="42"/>
  <c r="L33" i="42"/>
  <c r="K33" i="42"/>
  <c r="L32" i="42"/>
  <c r="K32" i="42"/>
  <c r="L31" i="42"/>
  <c r="K31" i="42"/>
  <c r="M31" i="42"/>
  <c r="L30" i="42"/>
  <c r="K30" i="42"/>
  <c r="L29" i="42"/>
  <c r="K29" i="42"/>
  <c r="L28" i="42"/>
  <c r="K28" i="42"/>
  <c r="L27" i="42"/>
  <c r="K27" i="42"/>
  <c r="M27" i="42"/>
  <c r="L26" i="42"/>
  <c r="K26" i="42"/>
  <c r="L25" i="42"/>
  <c r="K25" i="42"/>
  <c r="L24" i="42"/>
  <c r="K24" i="42"/>
  <c r="L23" i="42"/>
  <c r="AI26" i="42"/>
  <c r="K23" i="42"/>
  <c r="M23" i="42"/>
  <c r="L22" i="42"/>
  <c r="O21" i="42"/>
  <c r="O20" i="42"/>
  <c r="L20" i="42"/>
  <c r="O19" i="42"/>
  <c r="L19" i="42"/>
  <c r="O18" i="42"/>
  <c r="O17" i="42"/>
  <c r="L17" i="42"/>
  <c r="L16" i="42"/>
  <c r="L15" i="42"/>
  <c r="L14" i="42"/>
  <c r="L13" i="42"/>
  <c r="L12" i="42"/>
  <c r="L11" i="42"/>
  <c r="L10" i="42"/>
  <c r="AL7" i="42"/>
  <c r="AL8" i="42"/>
  <c r="W6" i="42"/>
  <c r="D11" i="42"/>
  <c r="L59" i="41"/>
  <c r="K59" i="41"/>
  <c r="M59" i="41"/>
  <c r="L58" i="41"/>
  <c r="K58" i="41"/>
  <c r="M58" i="41"/>
  <c r="L57" i="41"/>
  <c r="K57" i="41"/>
  <c r="M57" i="41"/>
  <c r="L56" i="41"/>
  <c r="K56" i="41"/>
  <c r="M56" i="41"/>
  <c r="L55" i="41"/>
  <c r="K55" i="41"/>
  <c r="M55" i="41"/>
  <c r="L54" i="41"/>
  <c r="K54" i="41"/>
  <c r="L53" i="41"/>
  <c r="K53" i="41"/>
  <c r="M53" i="41"/>
  <c r="L52" i="41"/>
  <c r="K52" i="41"/>
  <c r="M52" i="41"/>
  <c r="L51" i="41"/>
  <c r="K51" i="41"/>
  <c r="M51" i="41"/>
  <c r="L49" i="41"/>
  <c r="K49" i="41"/>
  <c r="M49" i="41"/>
  <c r="L48" i="41"/>
  <c r="K48" i="41"/>
  <c r="M48" i="41"/>
  <c r="L47" i="41"/>
  <c r="K47" i="41"/>
  <c r="M47" i="41"/>
  <c r="L46" i="41"/>
  <c r="K46" i="41"/>
  <c r="M46" i="41"/>
  <c r="L45" i="41"/>
  <c r="K45" i="41"/>
  <c r="M45" i="41"/>
  <c r="L44" i="41"/>
  <c r="K44" i="41"/>
  <c r="M44" i="41"/>
  <c r="L43" i="41"/>
  <c r="K43" i="41"/>
  <c r="M43" i="41"/>
  <c r="L42" i="41"/>
  <c r="K42" i="41"/>
  <c r="M42" i="41"/>
  <c r="L41" i="41"/>
  <c r="K41" i="41"/>
  <c r="M41" i="41"/>
  <c r="L40" i="41"/>
  <c r="K40" i="41"/>
  <c r="M40" i="41"/>
  <c r="L39" i="41"/>
  <c r="K39" i="41"/>
  <c r="L38" i="41"/>
  <c r="K38" i="41"/>
  <c r="L36" i="41"/>
  <c r="K36" i="41"/>
  <c r="M36" i="41"/>
  <c r="L35" i="41"/>
  <c r="K35" i="41"/>
  <c r="M35" i="41"/>
  <c r="L34" i="41"/>
  <c r="K34" i="41"/>
  <c r="M34" i="41"/>
  <c r="L33" i="41"/>
  <c r="K33" i="41"/>
  <c r="M33" i="41"/>
  <c r="L32" i="41"/>
  <c r="K32" i="41"/>
  <c r="M32" i="41"/>
  <c r="L31" i="41"/>
  <c r="K31" i="41"/>
  <c r="M31" i="41"/>
  <c r="L30" i="41"/>
  <c r="K30" i="41"/>
  <c r="M30" i="41"/>
  <c r="L29" i="41"/>
  <c r="K29" i="41"/>
  <c r="M29" i="41"/>
  <c r="L28" i="41"/>
  <c r="K28" i="41"/>
  <c r="M28" i="41"/>
  <c r="L27" i="41"/>
  <c r="K27" i="41"/>
  <c r="L26" i="41"/>
  <c r="K26" i="41"/>
  <c r="L25" i="41"/>
  <c r="K25" i="41"/>
  <c r="M25" i="41"/>
  <c r="L24" i="41"/>
  <c r="K24" i="41"/>
  <c r="M24" i="41"/>
  <c r="L23" i="41"/>
  <c r="K23" i="41"/>
  <c r="L22" i="41"/>
  <c r="O21" i="41"/>
  <c r="L21" i="41"/>
  <c r="O20" i="41"/>
  <c r="L20" i="41"/>
  <c r="O19" i="41"/>
  <c r="L19" i="41"/>
  <c r="O18" i="41"/>
  <c r="L18" i="41"/>
  <c r="O17" i="41"/>
  <c r="L17" i="41"/>
  <c r="L16" i="41"/>
  <c r="L15" i="41"/>
  <c r="L14" i="41"/>
  <c r="L13" i="41"/>
  <c r="L12" i="41"/>
  <c r="L11" i="41"/>
  <c r="L10" i="41"/>
  <c r="AL7" i="41"/>
  <c r="AL8" i="41"/>
  <c r="W6" i="41"/>
  <c r="D11" i="41"/>
  <c r="L58" i="40"/>
  <c r="K58" i="40"/>
  <c r="M58" i="40"/>
  <c r="L57" i="40"/>
  <c r="M57" i="40"/>
  <c r="K57" i="40"/>
  <c r="L56" i="40"/>
  <c r="K56" i="40"/>
  <c r="M56" i="40"/>
  <c r="L55" i="40"/>
  <c r="K55" i="40"/>
  <c r="M55" i="40"/>
  <c r="L54" i="40"/>
  <c r="K54" i="40"/>
  <c r="M54" i="40"/>
  <c r="L53" i="40"/>
  <c r="M53" i="40"/>
  <c r="K53" i="40"/>
  <c r="L52" i="40"/>
  <c r="K52" i="40"/>
  <c r="M52" i="40"/>
  <c r="L51" i="40"/>
  <c r="K51" i="40"/>
  <c r="M51" i="40"/>
  <c r="L50" i="40"/>
  <c r="K50" i="40"/>
  <c r="M50" i="40"/>
  <c r="L49" i="40"/>
  <c r="M49" i="40"/>
  <c r="K49" i="40"/>
  <c r="L48" i="40"/>
  <c r="K48" i="40"/>
  <c r="M48" i="40"/>
  <c r="L47" i="40"/>
  <c r="K47" i="40"/>
  <c r="M47" i="40"/>
  <c r="L46" i="40"/>
  <c r="K46" i="40"/>
  <c r="M46" i="40"/>
  <c r="L45" i="40"/>
  <c r="M45" i="40"/>
  <c r="K45" i="40"/>
  <c r="L44" i="40"/>
  <c r="K44" i="40"/>
  <c r="M44" i="40"/>
  <c r="L43" i="40"/>
  <c r="K43" i="40"/>
  <c r="M43" i="40"/>
  <c r="L42" i="40"/>
  <c r="K42" i="40"/>
  <c r="M42" i="40"/>
  <c r="L41" i="40"/>
  <c r="M41" i="40"/>
  <c r="K41" i="40"/>
  <c r="L40" i="40"/>
  <c r="K40" i="40"/>
  <c r="M40" i="40"/>
  <c r="M39" i="40"/>
  <c r="L38" i="40"/>
  <c r="K38" i="40"/>
  <c r="M38" i="40"/>
  <c r="L36" i="40"/>
  <c r="M36" i="40"/>
  <c r="K36" i="40"/>
  <c r="L35" i="40"/>
  <c r="K35" i="40"/>
  <c r="M35" i="40"/>
  <c r="L34" i="40"/>
  <c r="K34" i="40"/>
  <c r="M34" i="40"/>
  <c r="L33" i="40"/>
  <c r="K33" i="40"/>
  <c r="M33" i="40"/>
  <c r="L32" i="40"/>
  <c r="K32" i="40"/>
  <c r="M32" i="40"/>
  <c r="L31" i="40"/>
  <c r="K31" i="40"/>
  <c r="M31" i="40"/>
  <c r="L30" i="40"/>
  <c r="K30" i="40"/>
  <c r="M30" i="40"/>
  <c r="L29" i="40"/>
  <c r="K29" i="40"/>
  <c r="M29" i="40"/>
  <c r="L28" i="40"/>
  <c r="M28" i="40"/>
  <c r="K28" i="40"/>
  <c r="L27" i="40"/>
  <c r="K27" i="40"/>
  <c r="M27" i="40"/>
  <c r="L26" i="40"/>
  <c r="K26" i="40"/>
  <c r="M26" i="40"/>
  <c r="L25" i="40"/>
  <c r="K25" i="40"/>
  <c r="M25" i="40"/>
  <c r="L24" i="40"/>
  <c r="M24" i="40"/>
  <c r="K24" i="40"/>
  <c r="L23" i="40"/>
  <c r="AI25" i="40"/>
  <c r="K23" i="40"/>
  <c r="M23" i="40"/>
  <c r="L22" i="40"/>
  <c r="O21" i="40"/>
  <c r="L21" i="40"/>
  <c r="O20" i="40"/>
  <c r="L20" i="40"/>
  <c r="O19" i="40"/>
  <c r="L19" i="40"/>
  <c r="O18" i="40"/>
  <c r="L18" i="40"/>
  <c r="O17" i="40"/>
  <c r="L17" i="40"/>
  <c r="L16" i="40"/>
  <c r="L15" i="40"/>
  <c r="L14" i="40"/>
  <c r="L13" i="40"/>
  <c r="L12" i="40"/>
  <c r="L11" i="40"/>
  <c r="L10" i="40"/>
  <c r="L6" i="40"/>
  <c r="AL7" i="40"/>
  <c r="AL8" i="40"/>
  <c r="W6" i="40"/>
  <c r="D11" i="40"/>
  <c r="L58" i="39"/>
  <c r="K58" i="39"/>
  <c r="M58" i="39"/>
  <c r="L57" i="39"/>
  <c r="K57" i="39"/>
  <c r="M57" i="39"/>
  <c r="L56" i="39"/>
  <c r="K56" i="39"/>
  <c r="M56" i="39"/>
  <c r="L55" i="39"/>
  <c r="K55" i="39"/>
  <c r="M55" i="39"/>
  <c r="L54" i="39"/>
  <c r="K54" i="39"/>
  <c r="M54" i="39"/>
  <c r="L53" i="39"/>
  <c r="K53" i="39"/>
  <c r="M53" i="39"/>
  <c r="L52" i="39"/>
  <c r="K52" i="39"/>
  <c r="M52" i="39"/>
  <c r="L51" i="39"/>
  <c r="K51" i="39"/>
  <c r="M51" i="39"/>
  <c r="L50" i="39"/>
  <c r="K50" i="39"/>
  <c r="M50" i="39"/>
  <c r="L49" i="39"/>
  <c r="K49" i="39"/>
  <c r="M49" i="39"/>
  <c r="L48" i="39"/>
  <c r="K48" i="39"/>
  <c r="M48" i="39"/>
  <c r="L47" i="39"/>
  <c r="K47" i="39"/>
  <c r="M47" i="39"/>
  <c r="L46" i="39"/>
  <c r="K46" i="39"/>
  <c r="M46" i="39"/>
  <c r="L45" i="39"/>
  <c r="K45" i="39"/>
  <c r="M45" i="39"/>
  <c r="L44" i="39"/>
  <c r="K44" i="39"/>
  <c r="M44" i="39"/>
  <c r="L43" i="39"/>
  <c r="K43" i="39"/>
  <c r="M43" i="39"/>
  <c r="L42" i="39"/>
  <c r="K42" i="39"/>
  <c r="M42" i="39"/>
  <c r="L41" i="39"/>
  <c r="K41" i="39"/>
  <c r="M41" i="39"/>
  <c r="L40" i="39"/>
  <c r="K40" i="39"/>
  <c r="M40" i="39"/>
  <c r="L39" i="39"/>
  <c r="K39" i="39"/>
  <c r="M39" i="39"/>
  <c r="L38" i="39"/>
  <c r="K38" i="39"/>
  <c r="M38" i="39"/>
  <c r="L36" i="39"/>
  <c r="K36" i="39"/>
  <c r="M36" i="39"/>
  <c r="L35" i="39"/>
  <c r="K35" i="39"/>
  <c r="M35" i="39"/>
  <c r="L34" i="39"/>
  <c r="K34" i="39"/>
  <c r="M34" i="39"/>
  <c r="L33" i="39"/>
  <c r="K33" i="39"/>
  <c r="M33" i="39"/>
  <c r="L32" i="39"/>
  <c r="K32" i="39"/>
  <c r="M32" i="39"/>
  <c r="L31" i="39"/>
  <c r="K31" i="39"/>
  <c r="M31" i="39"/>
  <c r="L30" i="39"/>
  <c r="K30" i="39"/>
  <c r="M30" i="39"/>
  <c r="L29" i="39"/>
  <c r="K29" i="39"/>
  <c r="M29" i="39"/>
  <c r="L28" i="39"/>
  <c r="K28" i="39"/>
  <c r="M28" i="39"/>
  <c r="L27" i="39"/>
  <c r="K27" i="39"/>
  <c r="M27" i="39"/>
  <c r="L26" i="39"/>
  <c r="K26" i="39"/>
  <c r="M26" i="39"/>
  <c r="L25" i="39"/>
  <c r="K25" i="39"/>
  <c r="M25" i="39"/>
  <c r="L24" i="39"/>
  <c r="K24" i="39"/>
  <c r="M24" i="39"/>
  <c r="L23" i="39"/>
  <c r="AI25" i="39"/>
  <c r="K23" i="39"/>
  <c r="M23" i="39"/>
  <c r="L22" i="39"/>
  <c r="O21" i="39"/>
  <c r="L21" i="39"/>
  <c r="O20" i="39"/>
  <c r="L20" i="39"/>
  <c r="O19" i="39"/>
  <c r="L19" i="39"/>
  <c r="O18" i="39"/>
  <c r="L18" i="39"/>
  <c r="O17" i="39"/>
  <c r="L17" i="39"/>
  <c r="L16" i="39"/>
  <c r="L15" i="39"/>
  <c r="L14" i="39"/>
  <c r="L13" i="39"/>
  <c r="L12" i="39"/>
  <c r="L11" i="39"/>
  <c r="L10" i="39"/>
  <c r="L6" i="39"/>
  <c r="AL7" i="39"/>
  <c r="AL8" i="39"/>
  <c r="W6" i="39"/>
  <c r="D11" i="39"/>
  <c r="L58" i="38"/>
  <c r="K58" i="38"/>
  <c r="L57" i="38"/>
  <c r="K57" i="38"/>
  <c r="M57" i="38"/>
  <c r="L56" i="38"/>
  <c r="K56" i="38"/>
  <c r="L55" i="38"/>
  <c r="K55" i="38"/>
  <c r="M55" i="38"/>
  <c r="L54" i="38"/>
  <c r="K54" i="38"/>
  <c r="L53" i="38"/>
  <c r="K53" i="38"/>
  <c r="M53" i="38"/>
  <c r="L52" i="38"/>
  <c r="K52" i="38"/>
  <c r="L51" i="38"/>
  <c r="K51" i="38"/>
  <c r="M51" i="38"/>
  <c r="L50" i="38"/>
  <c r="K50" i="38"/>
  <c r="L49" i="38"/>
  <c r="K49" i="38"/>
  <c r="M49" i="38"/>
  <c r="L48" i="38"/>
  <c r="K48" i="38"/>
  <c r="L47" i="38"/>
  <c r="K47" i="38"/>
  <c r="M47" i="38"/>
  <c r="L46" i="38"/>
  <c r="K46" i="38"/>
  <c r="L45" i="38"/>
  <c r="K45" i="38"/>
  <c r="M45" i="38"/>
  <c r="L44" i="38"/>
  <c r="K44" i="38"/>
  <c r="L43" i="38"/>
  <c r="K43" i="38"/>
  <c r="M43" i="38"/>
  <c r="L42" i="38"/>
  <c r="K42" i="38"/>
  <c r="L41" i="38"/>
  <c r="K41" i="38"/>
  <c r="M41" i="38"/>
  <c r="L40" i="38"/>
  <c r="K40" i="38"/>
  <c r="L39" i="38"/>
  <c r="K39" i="38"/>
  <c r="M39" i="38"/>
  <c r="L38" i="38"/>
  <c r="K38" i="38"/>
  <c r="L36" i="38"/>
  <c r="K36" i="38"/>
  <c r="M36" i="38"/>
  <c r="L35" i="38"/>
  <c r="K35" i="38"/>
  <c r="L34" i="38"/>
  <c r="K34" i="38"/>
  <c r="M34" i="38"/>
  <c r="L33" i="38"/>
  <c r="K33" i="38"/>
  <c r="L32" i="38"/>
  <c r="K32" i="38"/>
  <c r="M32" i="38"/>
  <c r="L31" i="38"/>
  <c r="K31" i="38"/>
  <c r="L30" i="38"/>
  <c r="K30" i="38"/>
  <c r="M30" i="38"/>
  <c r="L29" i="38"/>
  <c r="K29" i="38"/>
  <c r="L28" i="38"/>
  <c r="K28" i="38"/>
  <c r="M28" i="38"/>
  <c r="L27" i="38"/>
  <c r="K27" i="38"/>
  <c r="L26" i="38"/>
  <c r="K26" i="38"/>
  <c r="M26" i="38"/>
  <c r="L25" i="38"/>
  <c r="K25" i="38"/>
  <c r="L24" i="38"/>
  <c r="K24" i="38"/>
  <c r="M24" i="38"/>
  <c r="L23" i="38"/>
  <c r="K23" i="38"/>
  <c r="L22" i="38"/>
  <c r="O21" i="38"/>
  <c r="L21" i="38"/>
  <c r="O20" i="38"/>
  <c r="L20" i="38"/>
  <c r="O19" i="38"/>
  <c r="L19" i="38"/>
  <c r="O18" i="38"/>
  <c r="L18" i="38"/>
  <c r="O17" i="38"/>
  <c r="L17" i="38"/>
  <c r="L16" i="38"/>
  <c r="L15" i="38"/>
  <c r="L14" i="38"/>
  <c r="L13" i="38"/>
  <c r="L12" i="38"/>
  <c r="L11" i="38"/>
  <c r="L10" i="38"/>
  <c r="AL7" i="38"/>
  <c r="AL8" i="38"/>
  <c r="W6" i="38"/>
  <c r="D11" i="38"/>
  <c r="L58" i="37"/>
  <c r="K58" i="37"/>
  <c r="M58" i="37"/>
  <c r="L57" i="37"/>
  <c r="K57" i="37"/>
  <c r="M57" i="37"/>
  <c r="L56" i="37"/>
  <c r="K56" i="37"/>
  <c r="L55" i="37"/>
  <c r="K55" i="37"/>
  <c r="M55" i="37"/>
  <c r="L54" i="37"/>
  <c r="K54" i="37"/>
  <c r="M54" i="37"/>
  <c r="L53" i="37"/>
  <c r="K53" i="37"/>
  <c r="M53" i="37"/>
  <c r="L52" i="37"/>
  <c r="K52" i="37"/>
  <c r="L51" i="37"/>
  <c r="K51" i="37"/>
  <c r="M51" i="37"/>
  <c r="L50" i="37"/>
  <c r="K50" i="37"/>
  <c r="M50" i="37"/>
  <c r="L49" i="37"/>
  <c r="K49" i="37"/>
  <c r="M49" i="37"/>
  <c r="L48" i="37"/>
  <c r="K48" i="37"/>
  <c r="L47" i="37"/>
  <c r="K47" i="37"/>
  <c r="M47" i="37"/>
  <c r="L46" i="37"/>
  <c r="K46" i="37"/>
  <c r="M46" i="37"/>
  <c r="L45" i="37"/>
  <c r="K45" i="37"/>
  <c r="M45" i="37"/>
  <c r="L44" i="37"/>
  <c r="K44" i="37"/>
  <c r="M44" i="37"/>
  <c r="L43" i="37"/>
  <c r="K43" i="37"/>
  <c r="M43" i="37"/>
  <c r="L42" i="37"/>
  <c r="K42" i="37"/>
  <c r="M42" i="37"/>
  <c r="L41" i="37"/>
  <c r="K41" i="37"/>
  <c r="M41" i="37"/>
  <c r="L40" i="37"/>
  <c r="K40" i="37"/>
  <c r="M40" i="37"/>
  <c r="L39" i="37"/>
  <c r="K39" i="37"/>
  <c r="M39" i="37"/>
  <c r="L38" i="37"/>
  <c r="K38" i="37"/>
  <c r="M38" i="37"/>
  <c r="L36" i="37"/>
  <c r="K36" i="37"/>
  <c r="M36" i="37"/>
  <c r="L35" i="37"/>
  <c r="K35" i="37"/>
  <c r="M35" i="37"/>
  <c r="L34" i="37"/>
  <c r="K34" i="37"/>
  <c r="M34" i="37"/>
  <c r="L33" i="37"/>
  <c r="K33" i="37"/>
  <c r="M33" i="37"/>
  <c r="L32" i="37"/>
  <c r="K32" i="37"/>
  <c r="M32" i="37"/>
  <c r="L31" i="37"/>
  <c r="K31" i="37"/>
  <c r="M31" i="37"/>
  <c r="L30" i="37"/>
  <c r="K30" i="37"/>
  <c r="M30" i="37"/>
  <c r="L29" i="37"/>
  <c r="K29" i="37"/>
  <c r="M29" i="37"/>
  <c r="L28" i="37"/>
  <c r="K28" i="37"/>
  <c r="M28" i="37"/>
  <c r="L27" i="37"/>
  <c r="K27" i="37"/>
  <c r="M27" i="37"/>
  <c r="L26" i="37"/>
  <c r="K26" i="37"/>
  <c r="M26" i="37"/>
  <c r="L25" i="37"/>
  <c r="K25" i="37"/>
  <c r="M25" i="37"/>
  <c r="L24" i="37"/>
  <c r="K24" i="37"/>
  <c r="M24" i="37"/>
  <c r="L23" i="37"/>
  <c r="AI25" i="37"/>
  <c r="K23" i="37"/>
  <c r="M23" i="37"/>
  <c r="L22" i="37"/>
  <c r="O21" i="37"/>
  <c r="L21" i="37"/>
  <c r="O20" i="37"/>
  <c r="L20" i="37"/>
  <c r="O19" i="37"/>
  <c r="L19" i="37"/>
  <c r="O18" i="37"/>
  <c r="L18" i="37"/>
  <c r="O17" i="37"/>
  <c r="L17" i="37"/>
  <c r="L16" i="37"/>
  <c r="L15" i="37"/>
  <c r="L14" i="37"/>
  <c r="L13" i="37"/>
  <c r="L12" i="37"/>
  <c r="L11" i="37"/>
  <c r="L10" i="37"/>
  <c r="L6" i="37"/>
  <c r="AL7" i="37"/>
  <c r="AL8" i="37"/>
  <c r="W6" i="37"/>
  <c r="D11" i="37"/>
  <c r="L58" i="36"/>
  <c r="K58" i="36"/>
  <c r="M58" i="36" s="1"/>
  <c r="L57" i="36"/>
  <c r="K57" i="36"/>
  <c r="L56" i="36"/>
  <c r="K56" i="36"/>
  <c r="M56" i="36" s="1"/>
  <c r="L55" i="36"/>
  <c r="K55" i="36"/>
  <c r="L54" i="36"/>
  <c r="K54" i="36"/>
  <c r="M54" i="36" s="1"/>
  <c r="L53" i="36"/>
  <c r="K53" i="36"/>
  <c r="L52" i="36"/>
  <c r="K52" i="36"/>
  <c r="M52" i="36" s="1"/>
  <c r="L51" i="36"/>
  <c r="K51" i="36"/>
  <c r="L50" i="36"/>
  <c r="K50" i="36"/>
  <c r="M50" i="36" s="1"/>
  <c r="L49" i="36"/>
  <c r="K49" i="36"/>
  <c r="L48" i="36"/>
  <c r="K48" i="36"/>
  <c r="M48" i="36" s="1"/>
  <c r="L47" i="36"/>
  <c r="K47" i="36"/>
  <c r="L46" i="36"/>
  <c r="K46" i="36"/>
  <c r="M46" i="36" s="1"/>
  <c r="L45" i="36"/>
  <c r="K45" i="36"/>
  <c r="L44" i="36"/>
  <c r="K44" i="36"/>
  <c r="M44" i="36" s="1"/>
  <c r="L43" i="36"/>
  <c r="K43" i="36"/>
  <c r="L42" i="36"/>
  <c r="K42" i="36"/>
  <c r="M42" i="36" s="1"/>
  <c r="L41" i="36"/>
  <c r="K41" i="36"/>
  <c r="L40" i="36"/>
  <c r="K40" i="36"/>
  <c r="M40" i="36" s="1"/>
  <c r="L39" i="36"/>
  <c r="K39" i="36"/>
  <c r="L38" i="36"/>
  <c r="K38" i="36"/>
  <c r="M38" i="36" s="1"/>
  <c r="L36" i="36"/>
  <c r="K36" i="36"/>
  <c r="L35" i="36"/>
  <c r="K35" i="36"/>
  <c r="M35" i="36" s="1"/>
  <c r="L34" i="36"/>
  <c r="K34" i="36"/>
  <c r="L33" i="36"/>
  <c r="K33" i="36"/>
  <c r="M33" i="36"/>
  <c r="L32" i="36"/>
  <c r="K32" i="36"/>
  <c r="L31" i="36"/>
  <c r="K31" i="36"/>
  <c r="M31" i="36" s="1"/>
  <c r="L30" i="36"/>
  <c r="K30" i="36"/>
  <c r="L29" i="36"/>
  <c r="K29" i="36"/>
  <c r="M29" i="36" s="1"/>
  <c r="L28" i="36"/>
  <c r="K28" i="36"/>
  <c r="L27" i="36"/>
  <c r="K27" i="36"/>
  <c r="M27" i="36" s="1"/>
  <c r="L26" i="36"/>
  <c r="K26" i="36"/>
  <c r="L25" i="36"/>
  <c r="K25" i="36"/>
  <c r="M25" i="36" s="1"/>
  <c r="L24" i="36"/>
  <c r="K24" i="36"/>
  <c r="L23" i="36"/>
  <c r="K23" i="36"/>
  <c r="M23" i="36" s="1"/>
  <c r="L22" i="36"/>
  <c r="O21" i="36"/>
  <c r="L21" i="36"/>
  <c r="O20" i="36"/>
  <c r="L20" i="36"/>
  <c r="O19" i="36"/>
  <c r="L19" i="36"/>
  <c r="O18" i="36"/>
  <c r="L18" i="36"/>
  <c r="O17" i="36"/>
  <c r="L17" i="36"/>
  <c r="L16" i="36"/>
  <c r="L15" i="36"/>
  <c r="L14" i="36"/>
  <c r="L13" i="36"/>
  <c r="L12" i="36"/>
  <c r="L11" i="36"/>
  <c r="L10" i="36"/>
  <c r="AL7" i="36"/>
  <c r="AL8" i="36"/>
  <c r="W6" i="36"/>
  <c r="D11" i="36"/>
  <c r="L58" i="35"/>
  <c r="K58" i="35"/>
  <c r="M58" i="35"/>
  <c r="L57" i="35"/>
  <c r="M57" i="35"/>
  <c r="K57" i="35"/>
  <c r="L56" i="35"/>
  <c r="K56" i="35"/>
  <c r="M56" i="35"/>
  <c r="L55" i="35"/>
  <c r="K55" i="35"/>
  <c r="M55" i="35"/>
  <c r="L54" i="35"/>
  <c r="K54" i="35"/>
  <c r="M54" i="35"/>
  <c r="L53" i="35"/>
  <c r="M53" i="35"/>
  <c r="K53" i="35"/>
  <c r="L52" i="35"/>
  <c r="K52" i="35"/>
  <c r="M52" i="35"/>
  <c r="L51" i="35"/>
  <c r="K51" i="35"/>
  <c r="M51" i="35"/>
  <c r="L50" i="35"/>
  <c r="K50" i="35"/>
  <c r="M50" i="35"/>
  <c r="L49" i="35"/>
  <c r="M49" i="35"/>
  <c r="K49" i="35"/>
  <c r="L48" i="35"/>
  <c r="K48" i="35"/>
  <c r="M48" i="35"/>
  <c r="L47" i="35"/>
  <c r="K47" i="35"/>
  <c r="M47" i="35"/>
  <c r="L46" i="35"/>
  <c r="K46" i="35"/>
  <c r="M46" i="35"/>
  <c r="L45" i="35"/>
  <c r="M45" i="35"/>
  <c r="K45" i="35"/>
  <c r="L44" i="35"/>
  <c r="K44" i="35"/>
  <c r="M44" i="35"/>
  <c r="L43" i="35"/>
  <c r="K43" i="35"/>
  <c r="M43" i="35"/>
  <c r="L42" i="35"/>
  <c r="K42" i="35"/>
  <c r="M42" i="35"/>
  <c r="L41" i="35"/>
  <c r="M41" i="35"/>
  <c r="K41" i="35"/>
  <c r="L40" i="35"/>
  <c r="K40" i="35"/>
  <c r="M40" i="35"/>
  <c r="L39" i="35"/>
  <c r="K39" i="35"/>
  <c r="M39" i="35"/>
  <c r="L38" i="35"/>
  <c r="K38" i="35"/>
  <c r="M38" i="35"/>
  <c r="L36" i="35"/>
  <c r="M36" i="35"/>
  <c r="K36" i="35"/>
  <c r="L35" i="35"/>
  <c r="K35" i="35"/>
  <c r="M35" i="35"/>
  <c r="L34" i="35"/>
  <c r="K34" i="35"/>
  <c r="M34" i="35"/>
  <c r="L33" i="35"/>
  <c r="AI25" i="35"/>
  <c r="K33" i="35"/>
  <c r="M33" i="35"/>
  <c r="L32" i="35"/>
  <c r="M32" i="35"/>
  <c r="K32" i="35"/>
  <c r="L31" i="35"/>
  <c r="K31" i="35"/>
  <c r="M31" i="35"/>
  <c r="L30" i="35"/>
  <c r="K30" i="35"/>
  <c r="M30" i="35"/>
  <c r="L29" i="35"/>
  <c r="K29" i="35"/>
  <c r="M29" i="35"/>
  <c r="L28" i="35"/>
  <c r="M28" i="35"/>
  <c r="K28" i="35"/>
  <c r="L27" i="35"/>
  <c r="K27" i="35"/>
  <c r="M27" i="35"/>
  <c r="L26" i="35"/>
  <c r="K26" i="35"/>
  <c r="M26" i="35"/>
  <c r="L25" i="35"/>
  <c r="K25" i="35"/>
  <c r="M25" i="35"/>
  <c r="L24" i="35"/>
  <c r="M24" i="35"/>
  <c r="K24" i="35"/>
  <c r="L23" i="35"/>
  <c r="K23" i="35"/>
  <c r="M23" i="35"/>
  <c r="L22" i="35"/>
  <c r="O21" i="35"/>
  <c r="L21" i="35"/>
  <c r="O20" i="35"/>
  <c r="L20" i="35"/>
  <c r="O19" i="35"/>
  <c r="L19" i="35"/>
  <c r="O18" i="35"/>
  <c r="L18" i="35"/>
  <c r="O17" i="35"/>
  <c r="L17" i="35"/>
  <c r="L16" i="35"/>
  <c r="L15" i="35"/>
  <c r="L14" i="35"/>
  <c r="L13" i="35"/>
  <c r="L12" i="35"/>
  <c r="L6" i="35"/>
  <c r="L11" i="35"/>
  <c r="D11" i="35"/>
  <c r="L10" i="35"/>
  <c r="AL7" i="35"/>
  <c r="AL8" i="35"/>
  <c r="W6" i="35"/>
  <c r="L58" i="34"/>
  <c r="K58" i="34"/>
  <c r="M58" i="34"/>
  <c r="L57" i="34"/>
  <c r="K57" i="34"/>
  <c r="M57" i="34"/>
  <c r="L56" i="34"/>
  <c r="K56" i="34"/>
  <c r="M56" i="34"/>
  <c r="L55" i="34"/>
  <c r="K55" i="34"/>
  <c r="M55" i="34"/>
  <c r="L54" i="34"/>
  <c r="K54" i="34"/>
  <c r="M54" i="34"/>
  <c r="L53" i="34"/>
  <c r="K53" i="34"/>
  <c r="M53" i="34"/>
  <c r="L52" i="34"/>
  <c r="K52" i="34"/>
  <c r="M52" i="34"/>
  <c r="L51" i="34"/>
  <c r="K51" i="34"/>
  <c r="M51" i="34"/>
  <c r="L50" i="34"/>
  <c r="K50" i="34"/>
  <c r="M50" i="34"/>
  <c r="L49" i="34"/>
  <c r="K49" i="34"/>
  <c r="M49" i="34"/>
  <c r="L48" i="34"/>
  <c r="K48" i="34"/>
  <c r="M48" i="34"/>
  <c r="L47" i="34"/>
  <c r="K47" i="34"/>
  <c r="M47" i="34"/>
  <c r="L46" i="34"/>
  <c r="K46" i="34"/>
  <c r="M46" i="34"/>
  <c r="L45" i="34"/>
  <c r="K45" i="34"/>
  <c r="M45" i="34"/>
  <c r="L44" i="34"/>
  <c r="K44" i="34"/>
  <c r="M44" i="34"/>
  <c r="L43" i="34"/>
  <c r="K43" i="34"/>
  <c r="M43" i="34"/>
  <c r="L42" i="34"/>
  <c r="K42" i="34"/>
  <c r="M42" i="34"/>
  <c r="L41" i="34"/>
  <c r="K41" i="34"/>
  <c r="M41" i="34"/>
  <c r="L40" i="34"/>
  <c r="K40" i="34"/>
  <c r="M40" i="34"/>
  <c r="L39" i="34"/>
  <c r="K39" i="34"/>
  <c r="M39" i="34"/>
  <c r="L38" i="34"/>
  <c r="K38" i="34"/>
  <c r="M38" i="34"/>
  <c r="L36" i="34"/>
  <c r="K36" i="34"/>
  <c r="M36" i="34"/>
  <c r="L35" i="34"/>
  <c r="K35" i="34"/>
  <c r="M35" i="34"/>
  <c r="L34" i="34"/>
  <c r="K34" i="34"/>
  <c r="M34" i="34"/>
  <c r="L33" i="34"/>
  <c r="AI25" i="34"/>
  <c r="K33" i="34"/>
  <c r="M33" i="34"/>
  <c r="L32" i="34"/>
  <c r="K32" i="34"/>
  <c r="M32" i="34"/>
  <c r="L31" i="34"/>
  <c r="K31" i="34"/>
  <c r="M31" i="34"/>
  <c r="L30" i="34"/>
  <c r="K30" i="34"/>
  <c r="M30" i="34"/>
  <c r="L29" i="34"/>
  <c r="K29" i="34"/>
  <c r="M29" i="34"/>
  <c r="L28" i="34"/>
  <c r="K28" i="34"/>
  <c r="M28" i="34"/>
  <c r="L27" i="34"/>
  <c r="K27" i="34"/>
  <c r="M27" i="34"/>
  <c r="L26" i="34"/>
  <c r="K26" i="34"/>
  <c r="M26" i="34"/>
  <c r="L25" i="34"/>
  <c r="K25" i="34"/>
  <c r="M25" i="34"/>
  <c r="L24" i="34"/>
  <c r="K24" i="34"/>
  <c r="M24" i="34"/>
  <c r="L23" i="34"/>
  <c r="K23" i="34"/>
  <c r="M23" i="34"/>
  <c r="L22" i="34"/>
  <c r="O21" i="34"/>
  <c r="L21" i="34"/>
  <c r="O20" i="34"/>
  <c r="L20" i="34"/>
  <c r="O19" i="34"/>
  <c r="L19" i="34"/>
  <c r="O18" i="34"/>
  <c r="L18" i="34"/>
  <c r="O17" i="34"/>
  <c r="L17" i="34"/>
  <c r="L16" i="34"/>
  <c r="L15" i="34"/>
  <c r="L6" i="34"/>
  <c r="L14" i="34"/>
  <c r="L13" i="34"/>
  <c r="L12" i="34"/>
  <c r="L11" i="34"/>
  <c r="D11" i="34"/>
  <c r="L10" i="34"/>
  <c r="AL7" i="34"/>
  <c r="AL8" i="34"/>
  <c r="W6" i="34"/>
  <c r="L58" i="33"/>
  <c r="K58" i="33"/>
  <c r="M58" i="33"/>
  <c r="L57" i="33"/>
  <c r="K57" i="33"/>
  <c r="M57" i="33"/>
  <c r="L56" i="33"/>
  <c r="K56" i="33"/>
  <c r="M56" i="33"/>
  <c r="L55" i="33"/>
  <c r="K55" i="33"/>
  <c r="M55" i="33"/>
  <c r="L54" i="33"/>
  <c r="K54" i="33"/>
  <c r="M54" i="33"/>
  <c r="L53" i="33"/>
  <c r="K53" i="33"/>
  <c r="M53" i="33"/>
  <c r="L52" i="33"/>
  <c r="K52" i="33"/>
  <c r="M52" i="33"/>
  <c r="L51" i="33"/>
  <c r="K51" i="33"/>
  <c r="M51" i="33"/>
  <c r="L50" i="33"/>
  <c r="K50" i="33"/>
  <c r="M50" i="33"/>
  <c r="L49" i="33"/>
  <c r="K49" i="33"/>
  <c r="M49" i="33"/>
  <c r="L48" i="33"/>
  <c r="K48" i="33"/>
  <c r="M48" i="33"/>
  <c r="L47" i="33"/>
  <c r="K47" i="33"/>
  <c r="M47" i="33"/>
  <c r="L46" i="33"/>
  <c r="K46" i="33"/>
  <c r="M46" i="33"/>
  <c r="L45" i="33"/>
  <c r="K45" i="33"/>
  <c r="M45" i="33"/>
  <c r="L44" i="33"/>
  <c r="K44" i="33"/>
  <c r="M44" i="33"/>
  <c r="L43" i="33"/>
  <c r="K43" i="33"/>
  <c r="M43" i="33"/>
  <c r="L42" i="33"/>
  <c r="M42" i="33"/>
  <c r="K42" i="33"/>
  <c r="L41" i="33"/>
  <c r="K41" i="33"/>
  <c r="M41" i="33"/>
  <c r="L40" i="33"/>
  <c r="K40" i="33"/>
  <c r="M40" i="33"/>
  <c r="L39" i="33"/>
  <c r="K39" i="33"/>
  <c r="M39" i="33"/>
  <c r="L38" i="33"/>
  <c r="M38" i="33"/>
  <c r="K38" i="33"/>
  <c r="L36" i="33"/>
  <c r="K36" i="33"/>
  <c r="M36" i="33"/>
  <c r="L35" i="33"/>
  <c r="K35" i="33"/>
  <c r="M35" i="33"/>
  <c r="L34" i="33"/>
  <c r="K34" i="33"/>
  <c r="M34" i="33"/>
  <c r="L33" i="33"/>
  <c r="AI25" i="33"/>
  <c r="K33" i="33"/>
  <c r="M33" i="33"/>
  <c r="L32" i="33"/>
  <c r="K32" i="33"/>
  <c r="M32" i="33"/>
  <c r="L31" i="33"/>
  <c r="K31" i="33"/>
  <c r="M31" i="33"/>
  <c r="L30" i="33"/>
  <c r="K30" i="33"/>
  <c r="M30" i="33"/>
  <c r="L29" i="33"/>
  <c r="K29" i="33"/>
  <c r="M29" i="33"/>
  <c r="L28" i="33"/>
  <c r="K28" i="33"/>
  <c r="M28" i="33"/>
  <c r="L27" i="33"/>
  <c r="K27" i="33"/>
  <c r="M27" i="33"/>
  <c r="L26" i="33"/>
  <c r="K26" i="33"/>
  <c r="M26" i="33"/>
  <c r="L25" i="33"/>
  <c r="K25" i="33"/>
  <c r="M25" i="33"/>
  <c r="L24" i="33"/>
  <c r="K24" i="33"/>
  <c r="M24" i="33"/>
  <c r="L23" i="33"/>
  <c r="K23" i="33"/>
  <c r="M23" i="33"/>
  <c r="L22" i="33"/>
  <c r="O21" i="33"/>
  <c r="L21" i="33"/>
  <c r="O20" i="33"/>
  <c r="L20" i="33"/>
  <c r="O19" i="33"/>
  <c r="L19" i="33"/>
  <c r="O18" i="33"/>
  <c r="L18" i="33"/>
  <c r="O17" i="33"/>
  <c r="L17" i="33"/>
  <c r="L16" i="33"/>
  <c r="L15" i="33"/>
  <c r="L14" i="33"/>
  <c r="L13" i="33"/>
  <c r="L12" i="33"/>
  <c r="L11" i="33"/>
  <c r="D11" i="33"/>
  <c r="L10" i="33"/>
  <c r="L6" i="33"/>
  <c r="AL7" i="33"/>
  <c r="AL8" i="33"/>
  <c r="W6" i="33"/>
  <c r="L58" i="32"/>
  <c r="K58" i="32"/>
  <c r="M58" i="32"/>
  <c r="L57" i="32"/>
  <c r="K57" i="32"/>
  <c r="M57" i="32"/>
  <c r="L56" i="32"/>
  <c r="M56" i="32"/>
  <c r="K56" i="32"/>
  <c r="L55" i="32"/>
  <c r="K55" i="32"/>
  <c r="M55" i="32"/>
  <c r="L54" i="32"/>
  <c r="K54" i="32"/>
  <c r="M54" i="32"/>
  <c r="L53" i="32"/>
  <c r="K53" i="32"/>
  <c r="M53" i="32"/>
  <c r="L52" i="32"/>
  <c r="M52" i="32"/>
  <c r="K52" i="32"/>
  <c r="L51" i="32"/>
  <c r="K51" i="32"/>
  <c r="M51" i="32"/>
  <c r="L50" i="32"/>
  <c r="K50" i="32"/>
  <c r="M50" i="32"/>
  <c r="L49" i="32"/>
  <c r="K49" i="32"/>
  <c r="M49" i="32"/>
  <c r="L48" i="32"/>
  <c r="M48" i="32"/>
  <c r="K48" i="32"/>
  <c r="L47" i="32"/>
  <c r="K47" i="32"/>
  <c r="M47" i="32"/>
  <c r="L46" i="32"/>
  <c r="K46" i="32"/>
  <c r="M46" i="32"/>
  <c r="L45" i="32"/>
  <c r="K45" i="32"/>
  <c r="M45" i="32"/>
  <c r="L44" i="32"/>
  <c r="M44" i="32"/>
  <c r="K44" i="32"/>
  <c r="L43" i="32"/>
  <c r="K43" i="32"/>
  <c r="M43" i="32"/>
  <c r="L42" i="32"/>
  <c r="K42" i="32"/>
  <c r="M42" i="32"/>
  <c r="L41" i="32"/>
  <c r="K41" i="32"/>
  <c r="M41" i="32"/>
  <c r="L40" i="32"/>
  <c r="M40" i="32"/>
  <c r="K40" i="32"/>
  <c r="L39" i="32"/>
  <c r="K39" i="32"/>
  <c r="M39" i="32"/>
  <c r="L38" i="32"/>
  <c r="K38" i="32"/>
  <c r="M38" i="32"/>
  <c r="L36" i="32"/>
  <c r="K36" i="32"/>
  <c r="M36" i="32"/>
  <c r="L35" i="32"/>
  <c r="M35" i="32"/>
  <c r="K35" i="32"/>
  <c r="L34" i="32"/>
  <c r="K34" i="32"/>
  <c r="M34" i="32"/>
  <c r="L33" i="32"/>
  <c r="AI25" i="32"/>
  <c r="K33" i="32"/>
  <c r="M33" i="32"/>
  <c r="L32" i="32"/>
  <c r="K32" i="32"/>
  <c r="M32" i="32"/>
  <c r="L31" i="32"/>
  <c r="M31" i="32"/>
  <c r="K31" i="32"/>
  <c r="L30" i="32"/>
  <c r="K30" i="32"/>
  <c r="M30" i="32"/>
  <c r="L29" i="32"/>
  <c r="K29" i="32"/>
  <c r="M29" i="32"/>
  <c r="L28" i="32"/>
  <c r="K28" i="32"/>
  <c r="M28" i="32"/>
  <c r="L27" i="32"/>
  <c r="M27" i="32"/>
  <c r="K27" i="32"/>
  <c r="L26" i="32"/>
  <c r="K26" i="32"/>
  <c r="M26" i="32"/>
  <c r="L25" i="32"/>
  <c r="K25" i="32"/>
  <c r="M25" i="32"/>
  <c r="L24" i="32"/>
  <c r="K24" i="32"/>
  <c r="M24" i="32"/>
  <c r="L23" i="32"/>
  <c r="M23" i="32"/>
  <c r="K23" i="32"/>
  <c r="L22" i="32"/>
  <c r="O21" i="32"/>
  <c r="L21" i="32"/>
  <c r="O20" i="32"/>
  <c r="L20" i="32"/>
  <c r="O19" i="32"/>
  <c r="L19" i="32"/>
  <c r="O18" i="32"/>
  <c r="L18" i="32"/>
  <c r="O17" i="32"/>
  <c r="L17" i="32"/>
  <c r="L16" i="32"/>
  <c r="L15" i="32"/>
  <c r="L14" i="32"/>
  <c r="L13" i="32"/>
  <c r="L12" i="32"/>
  <c r="L11" i="32"/>
  <c r="D11" i="32"/>
  <c r="L10" i="32"/>
  <c r="L6" i="32"/>
  <c r="AL7" i="32"/>
  <c r="AL8" i="32"/>
  <c r="W6" i="32"/>
  <c r="L58" i="31"/>
  <c r="K58" i="31"/>
  <c r="M58" i="31"/>
  <c r="L57" i="31"/>
  <c r="K57" i="31"/>
  <c r="M57" i="31"/>
  <c r="L56" i="31"/>
  <c r="K56" i="31"/>
  <c r="M56" i="31"/>
  <c r="L55" i="31"/>
  <c r="K55" i="31"/>
  <c r="M55" i="31"/>
  <c r="L54" i="31"/>
  <c r="K54" i="31"/>
  <c r="M54" i="31"/>
  <c r="L53" i="31"/>
  <c r="K53" i="31"/>
  <c r="M53" i="31"/>
  <c r="L52" i="31"/>
  <c r="K52" i="31"/>
  <c r="M52" i="31"/>
  <c r="L51" i="31"/>
  <c r="K51" i="31"/>
  <c r="M51" i="31"/>
  <c r="L50" i="31"/>
  <c r="K50" i="31"/>
  <c r="M50" i="31"/>
  <c r="L49" i="31"/>
  <c r="K49" i="31"/>
  <c r="M49" i="31"/>
  <c r="L48" i="31"/>
  <c r="K48" i="31"/>
  <c r="M48" i="31"/>
  <c r="L47" i="31"/>
  <c r="K47" i="31"/>
  <c r="M47" i="31"/>
  <c r="L46" i="31"/>
  <c r="K46" i="31"/>
  <c r="M46" i="31"/>
  <c r="L45" i="31"/>
  <c r="K45" i="31"/>
  <c r="M45" i="31"/>
  <c r="L44" i="31"/>
  <c r="K44" i="31"/>
  <c r="M44" i="31"/>
  <c r="L43" i="31"/>
  <c r="K43" i="31"/>
  <c r="M43" i="31"/>
  <c r="L42" i="31"/>
  <c r="K42" i="31"/>
  <c r="M42" i="31"/>
  <c r="L41" i="31"/>
  <c r="K41" i="31"/>
  <c r="M41" i="31"/>
  <c r="L40" i="31"/>
  <c r="K40" i="31"/>
  <c r="M40" i="31"/>
  <c r="L39" i="31"/>
  <c r="K39" i="31"/>
  <c r="M39" i="31"/>
  <c r="L38" i="31"/>
  <c r="K38" i="31"/>
  <c r="M38" i="31"/>
  <c r="L36" i="31"/>
  <c r="K36" i="31"/>
  <c r="M36" i="31"/>
  <c r="L35" i="31"/>
  <c r="K35" i="31"/>
  <c r="M35" i="31"/>
  <c r="L34" i="31"/>
  <c r="K34" i="31"/>
  <c r="M34" i="31"/>
  <c r="L33" i="31"/>
  <c r="K33" i="31"/>
  <c r="M33" i="31"/>
  <c r="L32" i="31"/>
  <c r="K32" i="31"/>
  <c r="M32" i="31"/>
  <c r="L31" i="31"/>
  <c r="K31" i="31"/>
  <c r="M31" i="31"/>
  <c r="L30" i="31"/>
  <c r="K30" i="31"/>
  <c r="M30" i="31"/>
  <c r="L29" i="31"/>
  <c r="K29" i="31"/>
  <c r="M29" i="31"/>
  <c r="L28" i="31"/>
  <c r="K28" i="31"/>
  <c r="M28" i="31"/>
  <c r="L27" i="31"/>
  <c r="K27" i="31"/>
  <c r="M27" i="31"/>
  <c r="L26" i="31"/>
  <c r="K26" i="31"/>
  <c r="M26" i="31"/>
  <c r="L25" i="31"/>
  <c r="K25" i="31"/>
  <c r="M25" i="31"/>
  <c r="L24" i="31"/>
  <c r="K24" i="31"/>
  <c r="M24" i="31"/>
  <c r="L23" i="31"/>
  <c r="AI25" i="31" s="1"/>
  <c r="K23" i="31"/>
  <c r="M23" i="31"/>
  <c r="L22" i="31"/>
  <c r="O21" i="31"/>
  <c r="L21" i="31"/>
  <c r="O20" i="31"/>
  <c r="L20" i="31"/>
  <c r="O19" i="31"/>
  <c r="L19" i="31"/>
  <c r="O18" i="31"/>
  <c r="L18" i="31"/>
  <c r="O17" i="31"/>
  <c r="L17" i="31"/>
  <c r="L16" i="31"/>
  <c r="L15" i="31"/>
  <c r="L14" i="31"/>
  <c r="L13" i="31"/>
  <c r="L12" i="31"/>
  <c r="L11" i="31"/>
  <c r="L10" i="31"/>
  <c r="L6" i="31" s="1"/>
  <c r="AL7" i="31"/>
  <c r="AL8" i="31"/>
  <c r="W6" i="31"/>
  <c r="D11" i="31" s="1"/>
  <c r="L58" i="30"/>
  <c r="K58" i="30"/>
  <c r="M58" i="30"/>
  <c r="L57" i="30"/>
  <c r="K57" i="30"/>
  <c r="L56" i="30"/>
  <c r="K56" i="30"/>
  <c r="L55" i="30"/>
  <c r="K55" i="30"/>
  <c r="L54" i="30"/>
  <c r="K54" i="30"/>
  <c r="L53" i="30"/>
  <c r="K53" i="30"/>
  <c r="L52" i="30"/>
  <c r="K52" i="30"/>
  <c r="M52" i="30"/>
  <c r="L51" i="30"/>
  <c r="K51" i="30"/>
  <c r="L50" i="30"/>
  <c r="K50" i="30"/>
  <c r="L49" i="30"/>
  <c r="K49" i="30"/>
  <c r="L48" i="30"/>
  <c r="K48" i="30"/>
  <c r="L47" i="30"/>
  <c r="K47" i="30"/>
  <c r="L46" i="30"/>
  <c r="K46" i="30"/>
  <c r="M46" i="30"/>
  <c r="L45" i="30"/>
  <c r="K45" i="30"/>
  <c r="L44" i="30"/>
  <c r="K44" i="30"/>
  <c r="L43" i="30"/>
  <c r="K43" i="30"/>
  <c r="L42" i="30"/>
  <c r="K42" i="30"/>
  <c r="L41" i="30"/>
  <c r="K41" i="30"/>
  <c r="L40" i="30"/>
  <c r="K40" i="30"/>
  <c r="M40" i="30"/>
  <c r="L39" i="30"/>
  <c r="K39" i="30"/>
  <c r="L38" i="30"/>
  <c r="K38" i="30"/>
  <c r="L36" i="30"/>
  <c r="K36" i="30"/>
  <c r="L35" i="30"/>
  <c r="K35" i="30"/>
  <c r="L34" i="30"/>
  <c r="K34" i="30"/>
  <c r="L33" i="30"/>
  <c r="AI25" i="30"/>
  <c r="K33" i="30"/>
  <c r="M33" i="30"/>
  <c r="L32" i="30"/>
  <c r="K32" i="30"/>
  <c r="L31" i="30"/>
  <c r="K31" i="30"/>
  <c r="L30" i="30"/>
  <c r="K30" i="30"/>
  <c r="L29" i="30"/>
  <c r="K29" i="30"/>
  <c r="L28" i="30"/>
  <c r="K28" i="30"/>
  <c r="L27" i="30"/>
  <c r="K27" i="30"/>
  <c r="M27" i="30"/>
  <c r="L26" i="30"/>
  <c r="K26" i="30"/>
  <c r="L25" i="30"/>
  <c r="K25" i="30"/>
  <c r="L24" i="30"/>
  <c r="K24" i="30"/>
  <c r="L23" i="30"/>
  <c r="K23" i="30"/>
  <c r="L22" i="30"/>
  <c r="O21" i="30"/>
  <c r="L21" i="30"/>
  <c r="O20" i="30"/>
  <c r="L20" i="30"/>
  <c r="O19" i="30"/>
  <c r="L19" i="30"/>
  <c r="O18" i="30"/>
  <c r="L18" i="30"/>
  <c r="O17" i="30"/>
  <c r="L17" i="30"/>
  <c r="L16" i="30"/>
  <c r="L15" i="30"/>
  <c r="L14" i="30"/>
  <c r="L13" i="30"/>
  <c r="L12" i="30"/>
  <c r="L6" i="30"/>
  <c r="L11" i="30"/>
  <c r="L10" i="30"/>
  <c r="AL7" i="30"/>
  <c r="AL8" i="30"/>
  <c r="W6" i="30"/>
  <c r="D11" i="30"/>
  <c r="AG28" i="2"/>
  <c r="AF28" i="2"/>
  <c r="AH27" i="2"/>
  <c r="AI27" i="2"/>
  <c r="AH26" i="2"/>
  <c r="AI26" i="2"/>
  <c r="AH25" i="2"/>
  <c r="AI25" i="2"/>
  <c r="AH24" i="2"/>
  <c r="AI24" i="2"/>
  <c r="AH23" i="2"/>
  <c r="AI23" i="2"/>
  <c r="AH22" i="2"/>
  <c r="AI22" i="2"/>
  <c r="AH21" i="2"/>
  <c r="AI21" i="2"/>
  <c r="AH20" i="2"/>
  <c r="AI20" i="2"/>
  <c r="AH19" i="2"/>
  <c r="AI19" i="2"/>
  <c r="AH18" i="2"/>
  <c r="AG14" i="2"/>
  <c r="AF14" i="2"/>
  <c r="AH13" i="2"/>
  <c r="AI13" i="2"/>
  <c r="AH12" i="2"/>
  <c r="AI12" i="2"/>
  <c r="AH11" i="2"/>
  <c r="AI11" i="2"/>
  <c r="AH10" i="2"/>
  <c r="AI10" i="2"/>
  <c r="AH9" i="2"/>
  <c r="AI9" i="2"/>
  <c r="AH8" i="2"/>
  <c r="AI8" i="2"/>
  <c r="AH7" i="2"/>
  <c r="AI7" i="2"/>
  <c r="AH6" i="2"/>
  <c r="AI6" i="2"/>
  <c r="AH5" i="2"/>
  <c r="AI5" i="2"/>
  <c r="AH4" i="2"/>
  <c r="AH14" i="2"/>
  <c r="F9" i="3"/>
  <c r="Z28" i="2"/>
  <c r="Y28" i="2"/>
  <c r="AA27" i="2"/>
  <c r="AB27" i="2"/>
  <c r="AA26" i="2"/>
  <c r="AB26" i="2"/>
  <c r="AA25" i="2"/>
  <c r="AB25" i="2"/>
  <c r="AB24" i="2"/>
  <c r="AA24" i="2"/>
  <c r="AA23" i="2"/>
  <c r="AB23" i="2"/>
  <c r="AA22" i="2"/>
  <c r="AB22" i="2"/>
  <c r="AA21" i="2"/>
  <c r="AB21" i="2"/>
  <c r="AA20" i="2"/>
  <c r="AB20" i="2"/>
  <c r="AA19" i="2"/>
  <c r="AB19" i="2"/>
  <c r="AA18" i="2"/>
  <c r="AB18" i="2"/>
  <c r="Z14" i="2"/>
  <c r="Y14" i="2"/>
  <c r="AA13" i="2"/>
  <c r="AB13" i="2"/>
  <c r="AA12" i="2"/>
  <c r="AB12" i="2"/>
  <c r="AA11" i="2"/>
  <c r="AB11" i="2"/>
  <c r="AA10" i="2"/>
  <c r="AB10" i="2"/>
  <c r="AA9" i="2"/>
  <c r="AB9" i="2"/>
  <c r="AA8" i="2"/>
  <c r="AB8" i="2"/>
  <c r="AA7" i="2"/>
  <c r="AB7" i="2"/>
  <c r="AA6" i="2"/>
  <c r="AB6" i="2"/>
  <c r="AA5" i="2"/>
  <c r="AB5" i="2"/>
  <c r="AA4" i="2"/>
  <c r="AB4" i="2"/>
  <c r="S42" i="2"/>
  <c r="R42" i="2"/>
  <c r="T41" i="2"/>
  <c r="U41" i="2"/>
  <c r="T40" i="2"/>
  <c r="U40" i="2"/>
  <c r="T39" i="2"/>
  <c r="U39" i="2"/>
  <c r="T38" i="2"/>
  <c r="U38" i="2"/>
  <c r="T37" i="2"/>
  <c r="U37" i="2"/>
  <c r="T36" i="2"/>
  <c r="U36" i="2"/>
  <c r="U35" i="2"/>
  <c r="T35" i="2"/>
  <c r="T34" i="2"/>
  <c r="U34" i="2"/>
  <c r="T33" i="2"/>
  <c r="U33" i="2"/>
  <c r="T32" i="2"/>
  <c r="S28" i="2"/>
  <c r="R28" i="2"/>
  <c r="U27" i="2"/>
  <c r="T27" i="2"/>
  <c r="T26" i="2"/>
  <c r="U26" i="2"/>
  <c r="T25" i="2"/>
  <c r="U25" i="2"/>
  <c r="T24" i="2"/>
  <c r="U24" i="2"/>
  <c r="T23" i="2"/>
  <c r="U23" i="2"/>
  <c r="T22" i="2"/>
  <c r="U22" i="2"/>
  <c r="T21" i="2"/>
  <c r="U21" i="2"/>
  <c r="T20" i="2"/>
  <c r="U20" i="2"/>
  <c r="T19" i="2"/>
  <c r="U19" i="2"/>
  <c r="T18" i="2"/>
  <c r="S14" i="2"/>
  <c r="R14" i="2"/>
  <c r="T13" i="2"/>
  <c r="U13" i="2"/>
  <c r="T12" i="2"/>
  <c r="U12" i="2"/>
  <c r="T11" i="2"/>
  <c r="U11" i="2"/>
  <c r="T10" i="2"/>
  <c r="U10" i="2"/>
  <c r="T9" i="2"/>
  <c r="U9" i="2"/>
  <c r="T8" i="2"/>
  <c r="U8" i="2"/>
  <c r="T7" i="2"/>
  <c r="U7" i="2"/>
  <c r="T6" i="2"/>
  <c r="U6" i="2"/>
  <c r="T5" i="2"/>
  <c r="U5" i="2"/>
  <c r="T4" i="2"/>
  <c r="T14" i="2"/>
  <c r="F7" i="3"/>
  <c r="L42" i="2"/>
  <c r="K42" i="2"/>
  <c r="M41" i="2"/>
  <c r="N41" i="2"/>
  <c r="M40" i="2"/>
  <c r="N40" i="2"/>
  <c r="M39" i="2"/>
  <c r="N39" i="2"/>
  <c r="M38" i="2"/>
  <c r="N38" i="2"/>
  <c r="M37" i="2"/>
  <c r="N37" i="2"/>
  <c r="M36" i="2"/>
  <c r="N36" i="2"/>
  <c r="M35" i="2"/>
  <c r="N35" i="2"/>
  <c r="M34" i="2"/>
  <c r="N34" i="2"/>
  <c r="M33" i="2"/>
  <c r="N33" i="2"/>
  <c r="M32" i="2"/>
  <c r="L28" i="2"/>
  <c r="K28" i="2"/>
  <c r="M27" i="2"/>
  <c r="N27" i="2"/>
  <c r="M26" i="2"/>
  <c r="N26" i="2"/>
  <c r="M25" i="2"/>
  <c r="N25" i="2"/>
  <c r="N24" i="2"/>
  <c r="M24" i="2"/>
  <c r="M23" i="2"/>
  <c r="N23" i="2"/>
  <c r="M22" i="2"/>
  <c r="N22" i="2"/>
  <c r="M21" i="2"/>
  <c r="N21" i="2"/>
  <c r="N18" i="2"/>
  <c r="N19" i="2"/>
  <c r="N20" i="2"/>
  <c r="N28" i="2"/>
  <c r="H11" i="3"/>
  <c r="G11" i="3"/>
  <c r="L14" i="2"/>
  <c r="K14" i="2"/>
  <c r="M13" i="2"/>
  <c r="N13" i="2"/>
  <c r="M12" i="2"/>
  <c r="N12" i="2"/>
  <c r="M11" i="2"/>
  <c r="N11" i="2"/>
  <c r="M10" i="2"/>
  <c r="N10" i="2"/>
  <c r="M9" i="2"/>
  <c r="N9" i="2"/>
  <c r="M8" i="2"/>
  <c r="N8" i="2"/>
  <c r="M7" i="2"/>
  <c r="N7" i="2"/>
  <c r="M6" i="2"/>
  <c r="N6" i="2"/>
  <c r="M5" i="2"/>
  <c r="N5" i="2"/>
  <c r="M4" i="2"/>
  <c r="M14" i="2"/>
  <c r="F6" i="3"/>
  <c r="E42" i="2"/>
  <c r="D42" i="2"/>
  <c r="F41" i="2"/>
  <c r="G41" i="2"/>
  <c r="F40" i="2"/>
  <c r="G40" i="2"/>
  <c r="F39" i="2"/>
  <c r="G39" i="2"/>
  <c r="F38" i="2"/>
  <c r="G38" i="2"/>
  <c r="F37" i="2"/>
  <c r="G37" i="2"/>
  <c r="F36" i="2"/>
  <c r="G36" i="2"/>
  <c r="F35" i="2"/>
  <c r="G35" i="2"/>
  <c r="F34" i="2"/>
  <c r="G34" i="2"/>
  <c r="F33" i="2"/>
  <c r="G33" i="2"/>
  <c r="F32" i="2"/>
  <c r="F42" i="2"/>
  <c r="E28" i="2"/>
  <c r="D28" i="2"/>
  <c r="F27" i="2"/>
  <c r="G27" i="2"/>
  <c r="F26" i="2"/>
  <c r="G26" i="2"/>
  <c r="F25" i="2"/>
  <c r="G25" i="2"/>
  <c r="F24" i="2"/>
  <c r="G24" i="2"/>
  <c r="F23" i="2"/>
  <c r="G23" i="2"/>
  <c r="F22" i="2"/>
  <c r="G22" i="2"/>
  <c r="F21" i="2"/>
  <c r="G21" i="2"/>
  <c r="F20" i="2"/>
  <c r="G20" i="2"/>
  <c r="F19" i="2"/>
  <c r="G19" i="2"/>
  <c r="F18" i="2"/>
  <c r="F28" i="2"/>
  <c r="F10" i="3"/>
  <c r="G10" i="2"/>
  <c r="G11" i="2"/>
  <c r="G12" i="2"/>
  <c r="G13" i="2"/>
  <c r="F5" i="2"/>
  <c r="G5" i="2"/>
  <c r="F6" i="2"/>
  <c r="G6" i="2"/>
  <c r="F7" i="2"/>
  <c r="G7" i="2"/>
  <c r="F8" i="2"/>
  <c r="G8" i="2"/>
  <c r="F9" i="2"/>
  <c r="G9" i="2"/>
  <c r="F10" i="2"/>
  <c r="F11" i="2"/>
  <c r="F12" i="2"/>
  <c r="F13" i="2"/>
  <c r="F4" i="2"/>
  <c r="G4" i="2"/>
  <c r="E14" i="2"/>
  <c r="D14" i="2"/>
  <c r="W6" i="8"/>
  <c r="D11" i="8"/>
  <c r="AL7" i="8"/>
  <c r="AL8" i="8"/>
  <c r="M28" i="36"/>
  <c r="M34" i="36"/>
  <c r="M41" i="36"/>
  <c r="M47" i="36"/>
  <c r="M53" i="36"/>
  <c r="M24" i="36"/>
  <c r="M30" i="36"/>
  <c r="M36" i="36"/>
  <c r="M43" i="36"/>
  <c r="M49" i="36"/>
  <c r="M55" i="36"/>
  <c r="AI25" i="36"/>
  <c r="L6" i="36"/>
  <c r="M26" i="36"/>
  <c r="M32" i="36"/>
  <c r="M39" i="36"/>
  <c r="M45" i="36"/>
  <c r="M51" i="36"/>
  <c r="M57" i="36"/>
  <c r="M52" i="38"/>
  <c r="M48" i="38"/>
  <c r="AI25" i="38"/>
  <c r="M58" i="38"/>
  <c r="M23" i="38"/>
  <c r="M29" i="38"/>
  <c r="M35" i="38"/>
  <c r="M42" i="38"/>
  <c r="M54" i="38"/>
  <c r="L6" i="38"/>
  <c r="M25" i="38"/>
  <c r="M31" i="38"/>
  <c r="M38" i="38"/>
  <c r="M44" i="38"/>
  <c r="M50" i="38"/>
  <c r="M56" i="38"/>
  <c r="M27" i="38"/>
  <c r="M33" i="38"/>
  <c r="M40" i="38"/>
  <c r="M46" i="38"/>
  <c r="M28" i="30"/>
  <c r="M34" i="30"/>
  <c r="M41" i="30"/>
  <c r="M47" i="30"/>
  <c r="M53" i="30"/>
  <c r="M23" i="30"/>
  <c r="M29" i="30"/>
  <c r="M35" i="30"/>
  <c r="M42" i="30"/>
  <c r="M48" i="30"/>
  <c r="M54" i="30"/>
  <c r="M24" i="30"/>
  <c r="M30" i="30"/>
  <c r="M36" i="30"/>
  <c r="M43" i="30"/>
  <c r="M49" i="30"/>
  <c r="M55" i="30"/>
  <c r="M25" i="30"/>
  <c r="M31" i="30"/>
  <c r="M38" i="30"/>
  <c r="M44" i="30"/>
  <c r="M50" i="30"/>
  <c r="M56" i="30"/>
  <c r="M26" i="30"/>
  <c r="M32" i="30"/>
  <c r="M39" i="30"/>
  <c r="M45" i="30"/>
  <c r="M51" i="30"/>
  <c r="M57" i="30"/>
  <c r="M54" i="41"/>
  <c r="M26" i="42"/>
  <c r="M32" i="42"/>
  <c r="M39" i="42"/>
  <c r="M45" i="42"/>
  <c r="M51" i="42"/>
  <c r="M57" i="42"/>
  <c r="L6" i="42"/>
  <c r="M33" i="42"/>
  <c r="M46" i="42"/>
  <c r="M58" i="42"/>
  <c r="M28" i="42"/>
  <c r="M34" i="42"/>
  <c r="M41" i="42"/>
  <c r="M47" i="42"/>
  <c r="M53" i="42"/>
  <c r="M29" i="42"/>
  <c r="M42" i="42"/>
  <c r="M54" i="42"/>
  <c r="M24" i="42"/>
  <c r="M30" i="42"/>
  <c r="M36" i="42"/>
  <c r="M43" i="42"/>
  <c r="M49" i="42"/>
  <c r="M55" i="42"/>
  <c r="M25" i="42"/>
  <c r="M38" i="42"/>
  <c r="M50" i="42"/>
  <c r="M56" i="42"/>
  <c r="K21" i="42"/>
  <c r="M21" i="42"/>
  <c r="K10" i="42"/>
  <c r="K12" i="42"/>
  <c r="M12" i="42"/>
  <c r="O12" i="42"/>
  <c r="K14" i="42"/>
  <c r="M16" i="42"/>
  <c r="O16" i="42"/>
  <c r="K18" i="42"/>
  <c r="M18" i="42"/>
  <c r="K20" i="42"/>
  <c r="M20" i="42"/>
  <c r="AH28" i="2"/>
  <c r="M42" i="2"/>
  <c r="T28" i="2"/>
  <c r="F12" i="3"/>
  <c r="T42" i="2"/>
  <c r="N32" i="2"/>
  <c r="N42" i="2"/>
  <c r="AI4" i="2"/>
  <c r="AI14" i="2"/>
  <c r="H9" i="3"/>
  <c r="G9" i="3"/>
  <c r="AI18" i="2"/>
  <c r="AI28" i="2"/>
  <c r="AB14" i="2"/>
  <c r="H8" i="3"/>
  <c r="AB28" i="2"/>
  <c r="AA14" i="2"/>
  <c r="F8" i="3"/>
  <c r="AA28" i="2"/>
  <c r="U32" i="2"/>
  <c r="U42" i="2"/>
  <c r="U18" i="2"/>
  <c r="U28" i="2"/>
  <c r="G32" i="2"/>
  <c r="G42" i="2"/>
  <c r="G18" i="2"/>
  <c r="G28" i="2"/>
  <c r="H10" i="3"/>
  <c r="G10" i="3"/>
  <c r="O18" i="8"/>
  <c r="O19" i="8"/>
  <c r="O20" i="8"/>
  <c r="O21" i="8"/>
  <c r="K28" i="8"/>
  <c r="K29" i="8"/>
  <c r="K30" i="8"/>
  <c r="K31" i="8"/>
  <c r="K32" i="8"/>
  <c r="K33" i="8"/>
  <c r="K34" i="8"/>
  <c r="K35" i="8"/>
  <c r="K36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26" i="8"/>
  <c r="K27" i="8"/>
  <c r="K24" i="8"/>
  <c r="K25" i="8"/>
  <c r="K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M36" i="8"/>
  <c r="L38" i="8"/>
  <c r="L39" i="8"/>
  <c r="M39" i="8"/>
  <c r="L40" i="8"/>
  <c r="M40" i="8"/>
  <c r="L41" i="8"/>
  <c r="L42" i="8"/>
  <c r="L43" i="8"/>
  <c r="L44" i="8"/>
  <c r="L45" i="8"/>
  <c r="L46" i="8"/>
  <c r="L47" i="8"/>
  <c r="L48" i="8"/>
  <c r="L49" i="8"/>
  <c r="M49" i="8"/>
  <c r="L50" i="8"/>
  <c r="L51" i="8"/>
  <c r="M51" i="8"/>
  <c r="L52" i="8"/>
  <c r="L53" i="8"/>
  <c r="L54" i="8"/>
  <c r="L55" i="8"/>
  <c r="L56" i="8"/>
  <c r="L57" i="8"/>
  <c r="M57" i="8"/>
  <c r="L58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O17" i="8"/>
  <c r="K13" i="42"/>
  <c r="M13" i="42"/>
  <c r="O13" i="42"/>
  <c r="K11" i="42"/>
  <c r="M11" i="42"/>
  <c r="O11" i="42"/>
  <c r="K17" i="42"/>
  <c r="M17" i="42"/>
  <c r="K15" i="42"/>
  <c r="M15" i="42"/>
  <c r="O15" i="42"/>
  <c r="K19" i="42"/>
  <c r="M19" i="42"/>
  <c r="M10" i="42"/>
  <c r="L6" i="8"/>
  <c r="M58" i="8"/>
  <c r="M46" i="8"/>
  <c r="M34" i="8"/>
  <c r="M33" i="8"/>
  <c r="M45" i="8"/>
  <c r="M54" i="8"/>
  <c r="M30" i="8"/>
  <c r="M52" i="8"/>
  <c r="M26" i="8"/>
  <c r="M50" i="8"/>
  <c r="M38" i="8"/>
  <c r="M27" i="8"/>
  <c r="M48" i="8"/>
  <c r="M42" i="8"/>
  <c r="M47" i="8"/>
  <c r="M35" i="8"/>
  <c r="M56" i="8"/>
  <c r="M44" i="8"/>
  <c r="M32" i="8"/>
  <c r="M55" i="8"/>
  <c r="M43" i="8"/>
  <c r="M31" i="8"/>
  <c r="M53" i="8"/>
  <c r="M41" i="8"/>
  <c r="M29" i="8"/>
  <c r="M28" i="8"/>
  <c r="M25" i="8"/>
  <c r="M24" i="8"/>
  <c r="M23" i="8"/>
  <c r="M38" i="41"/>
  <c r="M39" i="41"/>
  <c r="M27" i="41"/>
  <c r="M26" i="41"/>
  <c r="L6" i="41"/>
  <c r="AI25" i="41"/>
  <c r="M23" i="41"/>
  <c r="K6" i="42"/>
  <c r="D10" i="42"/>
  <c r="M14" i="42"/>
  <c r="O14" i="42"/>
  <c r="D18" i="3"/>
  <c r="N4" i="2"/>
  <c r="N14" i="2"/>
  <c r="U4" i="2"/>
  <c r="U14" i="2"/>
  <c r="E18" i="3"/>
  <c r="G14" i="2"/>
  <c r="F14" i="2"/>
  <c r="F5" i="3"/>
  <c r="F18" i="3"/>
  <c r="H12" i="3"/>
  <c r="G12" i="3"/>
  <c r="H6" i="3"/>
  <c r="G6" i="3"/>
  <c r="H7" i="3"/>
  <c r="G7" i="3"/>
  <c r="H5" i="3"/>
  <c r="G5" i="3"/>
  <c r="K16" i="40"/>
  <c r="M16" i="40"/>
  <c r="O16" i="40"/>
  <c r="M10" i="38"/>
  <c r="M10" i="37"/>
  <c r="H18" i="3"/>
  <c r="M37" i="41"/>
  <c r="M48" i="37"/>
  <c r="M52" i="37"/>
  <c r="M56" i="37"/>
  <c r="G8" i="3"/>
  <c r="G18" i="3"/>
  <c r="I17" i="38" a="1"/>
  <c r="I15" i="8" a="1"/>
  <c r="P12" i="3" a="1"/>
  <c r="Q9" i="3" a="1"/>
  <c r="I17" i="35" a="1"/>
  <c r="D9" i="31" a="1"/>
  <c r="I10" i="40" a="1"/>
  <c r="O15" i="3" a="1"/>
  <c r="I21" i="8" a="1"/>
  <c r="N15" i="3" a="1"/>
  <c r="D9" i="33" a="1"/>
  <c r="I17" i="8" a="1"/>
  <c r="O6" i="3" a="1"/>
  <c r="D9" i="8" a="1"/>
  <c r="P6" i="3" a="1"/>
  <c r="I19" i="32" a="1"/>
  <c r="I10" i="35" a="1"/>
  <c r="O8" i="3" a="1"/>
  <c r="I17" i="36" a="1"/>
  <c r="I19" i="40" a="1"/>
  <c r="I10" i="31" a="1"/>
  <c r="I12" i="8" a="1"/>
  <c r="I18" i="31" a="1"/>
  <c r="I19" i="33" a="1"/>
  <c r="I20" i="36" a="1"/>
  <c r="Q11" i="3" a="1"/>
  <c r="I19" i="30" a="1"/>
  <c r="I10" i="37" a="1"/>
  <c r="I20" i="41" a="1"/>
  <c r="I17" i="40" a="1"/>
  <c r="Q6" i="3" a="1"/>
  <c r="I17" i="33" a="1"/>
  <c r="N16" i="3" a="1"/>
  <c r="I14" i="8" a="1"/>
  <c r="I21" i="30" a="1"/>
  <c r="N12" i="3" a="1"/>
  <c r="I20" i="31" a="1"/>
  <c r="P15" i="3" a="1"/>
  <c r="D9" i="38" a="1"/>
  <c r="O17" i="3" a="1"/>
  <c r="I13" i="41" a="1"/>
  <c r="O14" i="3" a="1"/>
  <c r="P10" i="3" a="1"/>
  <c r="P7" i="3" a="1"/>
  <c r="O7" i="3" a="1"/>
  <c r="I21" i="33" a="1"/>
  <c r="I20" i="35" a="1"/>
  <c r="I18" i="40" a="1"/>
  <c r="I20" i="8" a="1"/>
  <c r="Q7" i="3" a="1"/>
  <c r="I21" i="39" a="1"/>
  <c r="I20" i="30" a="1"/>
  <c r="I21" i="31" a="1"/>
  <c r="I12" i="41" a="1"/>
  <c r="I20" i="34" a="1"/>
  <c r="I19" i="37" a="1"/>
  <c r="I10" i="38" a="1"/>
  <c r="I21" i="37" a="1"/>
  <c r="O11" i="3" a="1"/>
  <c r="N17" i="3" a="1"/>
  <c r="I21" i="40" a="1"/>
  <c r="P5" i="3" a="1"/>
  <c r="I21" i="38" a="1"/>
  <c r="I21" i="41" a="1"/>
  <c r="I18" i="34" a="1"/>
  <c r="I20" i="32" a="1"/>
  <c r="Q5" i="3" a="1"/>
  <c r="I21" i="32" a="1"/>
  <c r="N13" i="3" a="1"/>
  <c r="Q16" i="3" a="1"/>
  <c r="I19" i="38" a="1"/>
  <c r="I10" i="32" a="1"/>
  <c r="N6" i="3" a="1"/>
  <c r="I20" i="38" a="1"/>
  <c r="I16" i="8" a="1"/>
  <c r="I20" i="39" a="1"/>
  <c r="I17" i="34" a="1"/>
  <c r="I19" i="39" a="1"/>
  <c r="I18" i="37" a="1"/>
  <c r="I11" i="8" a="1"/>
  <c r="N5" i="3" a="1"/>
  <c r="I17" i="30" a="1"/>
  <c r="P11" i="3" a="1"/>
  <c r="I17" i="37" a="1"/>
  <c r="O12" i="3" a="1"/>
  <c r="I10" i="30" a="1"/>
  <c r="P16" i="3" a="1"/>
  <c r="Q13" i="3" a="1"/>
  <c r="I13" i="8" a="1"/>
  <c r="D9" i="40" a="1"/>
  <c r="P17" i="3" a="1"/>
  <c r="I19" i="34" a="1"/>
  <c r="I21" i="34" a="1"/>
  <c r="I19" i="31" a="1"/>
  <c r="I19" i="36" a="1"/>
  <c r="I17" i="41" a="1"/>
  <c r="I21" i="36" a="1"/>
  <c r="P13" i="3" a="1"/>
  <c r="I20" i="40" a="1"/>
  <c r="I16" i="41" a="1"/>
  <c r="O13" i="3" a="1"/>
  <c r="D9" i="34" a="1"/>
  <c r="N8" i="3" a="1"/>
  <c r="I19" i="41" a="1"/>
  <c r="I18" i="36" a="1"/>
  <c r="I18" i="33" a="1"/>
  <c r="N11" i="3" a="1"/>
  <c r="D9" i="39" a="1"/>
  <c r="D9" i="35" a="1"/>
  <c r="I15" i="41" a="1"/>
  <c r="D9" i="30" a="1"/>
  <c r="N7" i="3" a="1"/>
  <c r="N9" i="3" a="1"/>
  <c r="Q17" i="3" a="1"/>
  <c r="Q14" i="3" a="1"/>
  <c r="I10" i="39" a="1"/>
  <c r="I18" i="39" a="1"/>
  <c r="I10" i="34" a="1"/>
  <c r="I19" i="35" a="1"/>
  <c r="D9" i="36" a="1"/>
  <c r="I21" i="35" a="1"/>
  <c r="I11" i="41" a="1"/>
  <c r="P14" i="3" a="1"/>
  <c r="Q8" i="3" a="1"/>
  <c r="O16" i="3" a="1"/>
  <c r="I18" i="35" a="1"/>
  <c r="I10" i="36" a="1"/>
  <c r="P8" i="3" a="1"/>
  <c r="I10" i="33" a="1"/>
  <c r="Q15" i="3" a="1"/>
  <c r="D9" i="37" a="1"/>
  <c r="P9" i="3" a="1"/>
  <c r="Q12" i="3" a="1"/>
  <c r="D9" i="32" a="1"/>
  <c r="I16" i="39" a="1"/>
  <c r="I20" i="33" a="1"/>
  <c r="Q10" i="3" a="1"/>
  <c r="O5" i="3" a="1"/>
  <c r="I18" i="41" a="1"/>
  <c r="I20" i="37" a="1"/>
  <c r="I17" i="31" a="1"/>
  <c r="I19" i="8" a="1"/>
  <c r="O10" i="3" a="1"/>
  <c r="N14" i="3" a="1"/>
  <c r="O9" i="3" a="1"/>
  <c r="I18" i="38" a="1"/>
  <c r="I18" i="32" a="1"/>
  <c r="I18" i="30" a="1"/>
  <c r="I17" i="39" a="1"/>
  <c r="N10" i="3" a="1"/>
  <c r="I17" i="32" a="1"/>
  <c r="D9" i="41" a="1"/>
  <c r="I10" i="8" a="1"/>
  <c r="I10" i="41" a="1"/>
  <c r="I18" i="8" a="1"/>
  <c r="I14" i="41" a="1"/>
  <c r="I14" i="41" l="1"/>
  <c r="K14" i="41" s="1"/>
  <c r="M14" i="41" s="1"/>
  <c r="O14" i="41" s="1"/>
  <c r="I18" i="8"/>
  <c r="K18" i="8" s="1"/>
  <c r="M18" i="8" s="1"/>
  <c r="I10" i="41"/>
  <c r="K10" i="41" s="1"/>
  <c r="I10" i="8"/>
  <c r="K10" i="8" s="1"/>
  <c r="D9" i="41"/>
  <c r="I17" i="32"/>
  <c r="K17" i="32" s="1"/>
  <c r="M17" i="32" s="1"/>
  <c r="N10" i="3"/>
  <c r="I17" i="39"/>
  <c r="K17" i="39" s="1"/>
  <c r="M17" i="39" s="1"/>
  <c r="I18" i="30"/>
  <c r="K18" i="30" s="1"/>
  <c r="M18" i="30" s="1"/>
  <c r="I18" i="32"/>
  <c r="K18" i="32" s="1"/>
  <c r="M18" i="32" s="1"/>
  <c r="I18" i="38"/>
  <c r="K18" i="38" s="1"/>
  <c r="M18" i="38" s="1"/>
  <c r="O9" i="3"/>
  <c r="N14" i="3"/>
  <c r="O10" i="3"/>
  <c r="I19" i="8"/>
  <c r="K19" i="8" s="1"/>
  <c r="M19" i="8" s="1"/>
  <c r="I17" i="31"/>
  <c r="K17" i="31" s="1"/>
  <c r="M17" i="31" s="1"/>
  <c r="I20" i="37"/>
  <c r="K20" i="37" s="1"/>
  <c r="M20" i="37" s="1"/>
  <c r="I18" i="41"/>
  <c r="K18" i="41" s="1"/>
  <c r="M18" i="41" s="1"/>
  <c r="O5" i="3"/>
  <c r="Q10" i="3"/>
  <c r="I20" i="33"/>
  <c r="K20" i="33" s="1"/>
  <c r="M20" i="33" s="1"/>
  <c r="I16" i="39"/>
  <c r="K16" i="39" s="1"/>
  <c r="M16" i="39" s="1"/>
  <c r="O16" i="39" s="1"/>
  <c r="D9" i="32"/>
  <c r="Q12" i="3"/>
  <c r="P9" i="3"/>
  <c r="D9" i="37"/>
  <c r="Q15" i="3"/>
  <c r="I10" i="33"/>
  <c r="K10" i="33" s="1"/>
  <c r="P8" i="3"/>
  <c r="I10" i="36"/>
  <c r="K10" i="36" s="1"/>
  <c r="I18" i="35"/>
  <c r="K18" i="35" s="1"/>
  <c r="M18" i="35" s="1"/>
  <c r="O16" i="3"/>
  <c r="Q8" i="3"/>
  <c r="P14" i="3"/>
  <c r="I11" i="41"/>
  <c r="K11" i="41" s="1"/>
  <c r="M11" i="41" s="1"/>
  <c r="O11" i="41" s="1"/>
  <c r="I21" i="35"/>
  <c r="K21" i="35" s="1"/>
  <c r="M21" i="35" s="1"/>
  <c r="D9" i="36"/>
  <c r="I19" i="35"/>
  <c r="K19" i="35" s="1"/>
  <c r="M19" i="35" s="1"/>
  <c r="I10" i="34"/>
  <c r="K10" i="34" s="1"/>
  <c r="I18" i="39"/>
  <c r="K18" i="39" s="1"/>
  <c r="M18" i="39" s="1"/>
  <c r="I10" i="39"/>
  <c r="K10" i="39" s="1"/>
  <c r="Q14" i="3"/>
  <c r="Q17" i="3"/>
  <c r="N9" i="3"/>
  <c r="N7" i="3"/>
  <c r="D9" i="30"/>
  <c r="I15" i="41"/>
  <c r="K15" i="41" s="1"/>
  <c r="M15" i="41" s="1"/>
  <c r="O15" i="41" s="1"/>
  <c r="D9" i="35"/>
  <c r="D9" i="39"/>
  <c r="N11" i="3"/>
  <c r="I18" i="33"/>
  <c r="K18" i="33" s="1"/>
  <c r="M18" i="33" s="1"/>
  <c r="I18" i="36"/>
  <c r="K18" i="36" s="1"/>
  <c r="M18" i="36" s="1"/>
  <c r="I19" i="41"/>
  <c r="K19" i="41" s="1"/>
  <c r="M19" i="41" s="1"/>
  <c r="N8" i="3"/>
  <c r="D9" i="34"/>
  <c r="O13" i="3"/>
  <c r="I16" i="41"/>
  <c r="K16" i="41" s="1"/>
  <c r="M16" i="41" s="1"/>
  <c r="O16" i="41" s="1"/>
  <c r="I20" i="40"/>
  <c r="K20" i="40" s="1"/>
  <c r="M20" i="40" s="1"/>
  <c r="P13" i="3"/>
  <c r="I21" i="36"/>
  <c r="K21" i="36" s="1"/>
  <c r="M21" i="36" s="1"/>
  <c r="I17" i="41"/>
  <c r="K17" i="41" s="1"/>
  <c r="M17" i="41" s="1"/>
  <c r="I19" i="36"/>
  <c r="K19" i="36" s="1"/>
  <c r="M19" i="36" s="1"/>
  <c r="I19" i="31"/>
  <c r="K19" i="31" s="1"/>
  <c r="M19" i="31" s="1"/>
  <c r="I21" i="34"/>
  <c r="K21" i="34" s="1"/>
  <c r="M21" i="34" s="1"/>
  <c r="I19" i="34"/>
  <c r="K19" i="34" s="1"/>
  <c r="M19" i="34" s="1"/>
  <c r="P17" i="3"/>
  <c r="D9" i="40"/>
  <c r="I13" i="8"/>
  <c r="K13" i="8" s="1"/>
  <c r="M13" i="8" s="1"/>
  <c r="O13" i="8" s="1"/>
  <c r="Q13" i="3"/>
  <c r="P16" i="3"/>
  <c r="I10" i="30"/>
  <c r="K10" i="30" s="1"/>
  <c r="O12" i="3"/>
  <c r="I17" i="37"/>
  <c r="K17" i="37" s="1"/>
  <c r="M17" i="37" s="1"/>
  <c r="P11" i="3"/>
  <c r="I17" i="30"/>
  <c r="K17" i="30" s="1"/>
  <c r="M17" i="30" s="1"/>
  <c r="N5" i="3"/>
  <c r="I11" i="8"/>
  <c r="K11" i="8" s="1"/>
  <c r="M11" i="8" s="1"/>
  <c r="O11" i="8" s="1"/>
  <c r="I18" i="37"/>
  <c r="K18" i="37" s="1"/>
  <c r="M18" i="37" s="1"/>
  <c r="I19" i="39"/>
  <c r="K19" i="39" s="1"/>
  <c r="M19" i="39" s="1"/>
  <c r="I17" i="34"/>
  <c r="K17" i="34" s="1"/>
  <c r="M17" i="34" s="1"/>
  <c r="I20" i="39"/>
  <c r="K20" i="39" s="1"/>
  <c r="M20" i="39" s="1"/>
  <c r="I16" i="8"/>
  <c r="K16" i="8" s="1"/>
  <c r="M16" i="8" s="1"/>
  <c r="O16" i="8" s="1"/>
  <c r="I20" i="38"/>
  <c r="K20" i="38" s="1"/>
  <c r="M20" i="38" s="1"/>
  <c r="N6" i="3"/>
  <c r="I10" i="32"/>
  <c r="K10" i="32" s="1"/>
  <c r="I19" i="38"/>
  <c r="K19" i="38" s="1"/>
  <c r="M19" i="38" s="1"/>
  <c r="Q16" i="3"/>
  <c r="N13" i="3"/>
  <c r="I21" i="32"/>
  <c r="K21" i="32" s="1"/>
  <c r="M21" i="32" s="1"/>
  <c r="Q5" i="3"/>
  <c r="I20" i="32"/>
  <c r="K20" i="32" s="1"/>
  <c r="M20" i="32" s="1"/>
  <c r="I18" i="34"/>
  <c r="K18" i="34" s="1"/>
  <c r="M18" i="34" s="1"/>
  <c r="I21" i="41"/>
  <c r="K21" i="41" s="1"/>
  <c r="M21" i="41" s="1"/>
  <c r="I21" i="38"/>
  <c r="K21" i="38" s="1"/>
  <c r="M21" i="38" s="1"/>
  <c r="P5" i="3"/>
  <c r="P18" i="3" s="1"/>
  <c r="I21" i="40"/>
  <c r="K21" i="40" s="1"/>
  <c r="M21" i="40" s="1"/>
  <c r="N17" i="3"/>
  <c r="O11" i="3"/>
  <c r="I21" i="37"/>
  <c r="K21" i="37" s="1"/>
  <c r="M21" i="37" s="1"/>
  <c r="I10" i="38"/>
  <c r="I19" i="37"/>
  <c r="K19" i="37" s="1"/>
  <c r="M19" i="37" s="1"/>
  <c r="I20" i="34"/>
  <c r="K20" i="34" s="1"/>
  <c r="M20" i="34" s="1"/>
  <c r="I12" i="41"/>
  <c r="K12" i="41" s="1"/>
  <c r="M12" i="41" s="1"/>
  <c r="O12" i="41" s="1"/>
  <c r="I21" i="31"/>
  <c r="K21" i="31" s="1"/>
  <c r="M21" i="31" s="1"/>
  <c r="I20" i="30"/>
  <c r="K20" i="30" s="1"/>
  <c r="M20" i="30" s="1"/>
  <c r="I21" i="39"/>
  <c r="K21" i="39" s="1"/>
  <c r="M21" i="39" s="1"/>
  <c r="Q7" i="3"/>
  <c r="I20" i="8"/>
  <c r="K20" i="8" s="1"/>
  <c r="M20" i="8" s="1"/>
  <c r="I18" i="40"/>
  <c r="K18" i="40" s="1"/>
  <c r="M18" i="40" s="1"/>
  <c r="I20" i="35"/>
  <c r="K20" i="35" s="1"/>
  <c r="M20" i="35" s="1"/>
  <c r="I21" i="33"/>
  <c r="K21" i="33" s="1"/>
  <c r="M21" i="33" s="1"/>
  <c r="O7" i="3"/>
  <c r="P7" i="3"/>
  <c r="P10" i="3"/>
  <c r="O14" i="3"/>
  <c r="I13" i="41"/>
  <c r="K13" i="41" s="1"/>
  <c r="M13" i="41" s="1"/>
  <c r="O13" i="41" s="1"/>
  <c r="O17" i="3"/>
  <c r="D9" i="38"/>
  <c r="P15" i="3"/>
  <c r="I20" i="31"/>
  <c r="K20" i="31" s="1"/>
  <c r="M20" i="31" s="1"/>
  <c r="N12" i="3"/>
  <c r="I21" i="30"/>
  <c r="K21" i="30" s="1"/>
  <c r="M21" i="30" s="1"/>
  <c r="I14" i="8"/>
  <c r="K14" i="8" s="1"/>
  <c r="M14" i="8" s="1"/>
  <c r="O14" i="8" s="1"/>
  <c r="N16" i="3"/>
  <c r="I17" i="33"/>
  <c r="K17" i="33" s="1"/>
  <c r="M17" i="33" s="1"/>
  <c r="Q6" i="3"/>
  <c r="I17" i="40"/>
  <c r="K17" i="40" s="1"/>
  <c r="M17" i="40" s="1"/>
  <c r="I20" i="41"/>
  <c r="K20" i="41" s="1"/>
  <c r="M20" i="41" s="1"/>
  <c r="I10" i="37"/>
  <c r="I19" i="30"/>
  <c r="K19" i="30" s="1"/>
  <c r="M19" i="30" s="1"/>
  <c r="Q11" i="3"/>
  <c r="I20" i="36"/>
  <c r="K20" i="36" s="1"/>
  <c r="M20" i="36" s="1"/>
  <c r="I19" i="33"/>
  <c r="K19" i="33" s="1"/>
  <c r="M19" i="33" s="1"/>
  <c r="I18" i="31"/>
  <c r="K18" i="31" s="1"/>
  <c r="M18" i="31" s="1"/>
  <c r="I12" i="8"/>
  <c r="K12" i="8" s="1"/>
  <c r="M12" i="8" s="1"/>
  <c r="O12" i="8" s="1"/>
  <c r="I10" i="31"/>
  <c r="K10" i="31" s="1"/>
  <c r="I19" i="40"/>
  <c r="K19" i="40" s="1"/>
  <c r="M19" i="40" s="1"/>
  <c r="I17" i="36"/>
  <c r="K17" i="36" s="1"/>
  <c r="M17" i="36" s="1"/>
  <c r="O8" i="3"/>
  <c r="I10" i="35"/>
  <c r="K10" i="35" s="1"/>
  <c r="I19" i="32"/>
  <c r="K19" i="32" s="1"/>
  <c r="M19" i="32" s="1"/>
  <c r="P6" i="3"/>
  <c r="D9" i="8"/>
  <c r="O6" i="3"/>
  <c r="I17" i="8"/>
  <c r="K17" i="8" s="1"/>
  <c r="M17" i="8" s="1"/>
  <c r="D9" i="33"/>
  <c r="N15" i="3"/>
  <c r="I21" i="8"/>
  <c r="K21" i="8" s="1"/>
  <c r="M21" i="8" s="1"/>
  <c r="O15" i="3"/>
  <c r="I10" i="40"/>
  <c r="K10" i="40" s="1"/>
  <c r="D9" i="31"/>
  <c r="I17" i="35"/>
  <c r="K17" i="35" s="1"/>
  <c r="M17" i="35" s="1"/>
  <c r="Q9" i="3"/>
  <c r="P12" i="3"/>
  <c r="I15" i="8"/>
  <c r="K15" i="8" s="1"/>
  <c r="M15" i="8" s="1"/>
  <c r="O15" i="8" s="1"/>
  <c r="I17" i="38"/>
  <c r="K17" i="38" s="1"/>
  <c r="M17" i="38" s="1"/>
  <c r="I14" i="40" a="1"/>
  <c r="I15" i="40" a="1"/>
  <c r="I16" i="38" a="1"/>
  <c r="I13" i="40" a="1"/>
  <c r="I11" i="40" a="1"/>
  <c r="I12" i="40" a="1"/>
  <c r="I12" i="40" l="1"/>
  <c r="K12" i="40" s="1"/>
  <c r="M12" i="40" s="1"/>
  <c r="O12" i="40" s="1"/>
  <c r="I11" i="40"/>
  <c r="K11" i="40" s="1"/>
  <c r="M11" i="40" s="1"/>
  <c r="O11" i="40" s="1"/>
  <c r="I13" i="40"/>
  <c r="K13" i="40" s="1"/>
  <c r="M13" i="40" s="1"/>
  <c r="O13" i="40" s="1"/>
  <c r="I16" i="38"/>
  <c r="K16" i="38" s="1"/>
  <c r="M16" i="38" s="1"/>
  <c r="O16" i="38" s="1"/>
  <c r="I15" i="40"/>
  <c r="K15" i="40" s="1"/>
  <c r="M15" i="40" s="1"/>
  <c r="O15" i="40" s="1"/>
  <c r="I14" i="40"/>
  <c r="K14" i="40" s="1"/>
  <c r="M14" i="40" s="1"/>
  <c r="O14" i="40" s="1"/>
  <c r="M10" i="30"/>
  <c r="M10" i="35"/>
  <c r="O18" i="3"/>
  <c r="M10" i="40"/>
  <c r="M10" i="36"/>
  <c r="Q18" i="3"/>
  <c r="M10" i="39"/>
  <c r="N18" i="3"/>
  <c r="M10" i="33"/>
  <c r="K6" i="8"/>
  <c r="D10" i="8" s="1"/>
  <c r="M10" i="8"/>
  <c r="M10" i="34"/>
  <c r="M10" i="41"/>
  <c r="K6" i="41"/>
  <c r="D10" i="41" s="1"/>
  <c r="M10" i="31"/>
  <c r="M10" i="32"/>
  <c r="I12" i="39" a="1"/>
  <c r="I11" i="39" a="1"/>
  <c r="I13" i="39" a="1"/>
  <c r="I16" i="37" a="1"/>
  <c r="I15" i="39" a="1"/>
  <c r="I14" i="39" a="1"/>
  <c r="I14" i="39" l="1"/>
  <c r="K14" i="39" s="1"/>
  <c r="M14" i="39" s="1"/>
  <c r="O14" i="39" s="1"/>
  <c r="I15" i="39"/>
  <c r="K15" i="39" s="1"/>
  <c r="M15" i="39" s="1"/>
  <c r="O15" i="39" s="1"/>
  <c r="I16" i="37"/>
  <c r="K16" i="37" s="1"/>
  <c r="M16" i="37" s="1"/>
  <c r="O16" i="37" s="1"/>
  <c r="I13" i="39"/>
  <c r="K13" i="39" s="1"/>
  <c r="M13" i="39" s="1"/>
  <c r="O13" i="39" s="1"/>
  <c r="I11" i="39"/>
  <c r="K11" i="39" s="1"/>
  <c r="I12" i="39"/>
  <c r="K12" i="39" s="1"/>
  <c r="M12" i="39" s="1"/>
  <c r="O12" i="39" s="1"/>
  <c r="K6" i="40"/>
  <c r="D10" i="40" s="1"/>
  <c r="I14" i="38" a="1"/>
  <c r="I16" i="36" a="1"/>
  <c r="I12" i="38" a="1"/>
  <c r="I15" i="38" a="1"/>
  <c r="I13" i="38" a="1"/>
  <c r="I13" i="38" l="1"/>
  <c r="K13" i="38" s="1"/>
  <c r="M13" i="38" s="1"/>
  <c r="O13" i="38" s="1"/>
  <c r="I15" i="38"/>
  <c r="K15" i="38" s="1"/>
  <c r="M15" i="38" s="1"/>
  <c r="O15" i="38" s="1"/>
  <c r="I12" i="38"/>
  <c r="K12" i="38" s="1"/>
  <c r="M12" i="38" s="1"/>
  <c r="O12" i="38" s="1"/>
  <c r="I16" i="36"/>
  <c r="K16" i="36" s="1"/>
  <c r="M16" i="36" s="1"/>
  <c r="O16" i="36" s="1"/>
  <c r="I14" i="38"/>
  <c r="K14" i="38" s="1"/>
  <c r="M14" i="38" s="1"/>
  <c r="O14" i="38" s="1"/>
  <c r="M11" i="39"/>
  <c r="O11" i="39" s="1"/>
  <c r="K6" i="39"/>
  <c r="D10" i="39" s="1"/>
  <c r="I13" i="37" a="1"/>
  <c r="I15" i="37" a="1"/>
  <c r="I12" i="37" a="1"/>
  <c r="I14" i="37" a="1"/>
  <c r="I16" i="31" a="1"/>
  <c r="I11" i="38" a="1"/>
  <c r="I11" i="38" l="1"/>
  <c r="K11" i="38" s="1"/>
  <c r="I16" i="31"/>
  <c r="K16" i="31" s="1"/>
  <c r="M16" i="31" s="1"/>
  <c r="O16" i="31" s="1"/>
  <c r="I14" i="37"/>
  <c r="K14" i="37" s="1"/>
  <c r="M14" i="37" s="1"/>
  <c r="O14" i="37" s="1"/>
  <c r="I12" i="37"/>
  <c r="K12" i="37" s="1"/>
  <c r="M12" i="37" s="1"/>
  <c r="O12" i="37" s="1"/>
  <c r="I15" i="37"/>
  <c r="K15" i="37" s="1"/>
  <c r="M15" i="37" s="1"/>
  <c r="O15" i="37" s="1"/>
  <c r="I13" i="37"/>
  <c r="K13" i="37" s="1"/>
  <c r="M13" i="37" s="1"/>
  <c r="O13" i="37" s="1"/>
  <c r="I16" i="35" a="1"/>
  <c r="I12" i="36" a="1"/>
  <c r="I13" i="36" a="1"/>
  <c r="I14" i="36" a="1"/>
  <c r="I15" i="36" a="1"/>
  <c r="I15" i="36" l="1"/>
  <c r="K15" i="36" s="1"/>
  <c r="M15" i="36" s="1"/>
  <c r="O15" i="36" s="1"/>
  <c r="I14" i="36"/>
  <c r="K14" i="36" s="1"/>
  <c r="M14" i="36" s="1"/>
  <c r="O14" i="36" s="1"/>
  <c r="I13" i="36"/>
  <c r="K13" i="36" s="1"/>
  <c r="M13" i="36" s="1"/>
  <c r="O13" i="36" s="1"/>
  <c r="I12" i="36"/>
  <c r="K12" i="36" s="1"/>
  <c r="M12" i="36" s="1"/>
  <c r="O12" i="36" s="1"/>
  <c r="I16" i="35"/>
  <c r="K16" i="35" s="1"/>
  <c r="M16" i="35" s="1"/>
  <c r="O16" i="35" s="1"/>
  <c r="M11" i="38"/>
  <c r="O11" i="38" s="1"/>
  <c r="K6" i="38"/>
  <c r="D10" i="38" s="1"/>
  <c r="I15" i="31" a="1"/>
  <c r="I13" i="31" a="1"/>
  <c r="I12" i="31" a="1"/>
  <c r="I11" i="37" a="1"/>
  <c r="I14" i="31" a="1"/>
  <c r="I16" i="34" a="1"/>
  <c r="I16" i="34" l="1"/>
  <c r="K16" i="34" s="1"/>
  <c r="M16" i="34" s="1"/>
  <c r="O16" i="34" s="1"/>
  <c r="I14" i="31"/>
  <c r="K14" i="31" s="1"/>
  <c r="M14" i="31" s="1"/>
  <c r="O14" i="31" s="1"/>
  <c r="I11" i="37"/>
  <c r="K11" i="37" s="1"/>
  <c r="I12" i="31"/>
  <c r="K12" i="31" s="1"/>
  <c r="M12" i="31" s="1"/>
  <c r="O12" i="31" s="1"/>
  <c r="I13" i="31"/>
  <c r="K13" i="31" s="1"/>
  <c r="M13" i="31" s="1"/>
  <c r="O13" i="31" s="1"/>
  <c r="I15" i="31"/>
  <c r="K15" i="31" s="1"/>
  <c r="M15" i="31" s="1"/>
  <c r="O15" i="31" s="1"/>
  <c r="I16" i="33" a="1"/>
  <c r="I14" i="35" a="1"/>
  <c r="I12" i="35" a="1"/>
  <c r="I13" i="35" a="1"/>
  <c r="I15" i="35" a="1"/>
  <c r="I15" i="35" l="1"/>
  <c r="K15" i="35" s="1"/>
  <c r="M15" i="35" s="1"/>
  <c r="O15" i="35" s="1"/>
  <c r="I13" i="35"/>
  <c r="K13" i="35" s="1"/>
  <c r="M13" i="35" s="1"/>
  <c r="O13" i="35" s="1"/>
  <c r="I12" i="35"/>
  <c r="K12" i="35" s="1"/>
  <c r="M12" i="35" s="1"/>
  <c r="O12" i="35" s="1"/>
  <c r="I14" i="35"/>
  <c r="K14" i="35" s="1"/>
  <c r="M14" i="35" s="1"/>
  <c r="O14" i="35" s="1"/>
  <c r="I16" i="33"/>
  <c r="K16" i="33" s="1"/>
  <c r="M16" i="33" s="1"/>
  <c r="O16" i="33" s="1"/>
  <c r="M11" i="37"/>
  <c r="O11" i="37" s="1"/>
  <c r="K6" i="37"/>
  <c r="D10" i="37" s="1"/>
  <c r="I15" i="34" a="1"/>
  <c r="I12" i="34" a="1"/>
  <c r="I14" i="34" a="1"/>
  <c r="I11" i="36" a="1"/>
  <c r="I13" i="34" a="1"/>
  <c r="I16" i="32" a="1"/>
  <c r="I16" i="32" l="1"/>
  <c r="K16" i="32" s="1"/>
  <c r="M16" i="32" s="1"/>
  <c r="O16" i="32" s="1"/>
  <c r="I13" i="34"/>
  <c r="K13" i="34" s="1"/>
  <c r="M13" i="34" s="1"/>
  <c r="O13" i="34" s="1"/>
  <c r="I11" i="36"/>
  <c r="K11" i="36" s="1"/>
  <c r="I14" i="34"/>
  <c r="K14" i="34" s="1"/>
  <c r="M14" i="34" s="1"/>
  <c r="O14" i="34" s="1"/>
  <c r="I12" i="34"/>
  <c r="K12" i="34" s="1"/>
  <c r="M12" i="34" s="1"/>
  <c r="O12" i="34" s="1"/>
  <c r="I15" i="34"/>
  <c r="K15" i="34" s="1"/>
  <c r="M15" i="34" s="1"/>
  <c r="O15" i="34" s="1"/>
  <c r="I16" i="30" a="1"/>
  <c r="I13" i="33" a="1"/>
  <c r="I14" i="33" a="1"/>
  <c r="I12" i="33" a="1"/>
  <c r="I15" i="33" a="1"/>
  <c r="I15" i="33" l="1"/>
  <c r="K15" i="33" s="1"/>
  <c r="M15" i="33" s="1"/>
  <c r="O15" i="33" s="1"/>
  <c r="I12" i="33"/>
  <c r="K12" i="33" s="1"/>
  <c r="M12" i="33" s="1"/>
  <c r="O12" i="33" s="1"/>
  <c r="I14" i="33"/>
  <c r="K14" i="33" s="1"/>
  <c r="M14" i="33" s="1"/>
  <c r="O14" i="33" s="1"/>
  <c r="I13" i="33"/>
  <c r="K13" i="33" s="1"/>
  <c r="M13" i="33" s="1"/>
  <c r="O13" i="33" s="1"/>
  <c r="I16" i="30"/>
  <c r="K16" i="30" s="1"/>
  <c r="M16" i="30" s="1"/>
  <c r="O16" i="30" s="1"/>
  <c r="M11" i="36"/>
  <c r="O11" i="36" s="1"/>
  <c r="K6" i="36"/>
  <c r="D10" i="36" s="1"/>
  <c r="I15" i="32" a="1"/>
  <c r="I14" i="32" a="1"/>
  <c r="I13" i="32" a="1"/>
  <c r="I11" i="31" a="1"/>
  <c r="I12" i="32" a="1"/>
  <c r="I12" i="32" l="1"/>
  <c r="K12" i="32" s="1"/>
  <c r="M12" i="32" s="1"/>
  <c r="O12" i="32" s="1"/>
  <c r="I11" i="31"/>
  <c r="K11" i="31" s="1"/>
  <c r="I13" i="32"/>
  <c r="K13" i="32" s="1"/>
  <c r="M13" i="32" s="1"/>
  <c r="O13" i="32" s="1"/>
  <c r="I14" i="32"/>
  <c r="K14" i="32" s="1"/>
  <c r="M14" i="32" s="1"/>
  <c r="O14" i="32" s="1"/>
  <c r="I15" i="32"/>
  <c r="K15" i="32" s="1"/>
  <c r="M15" i="32" s="1"/>
  <c r="O15" i="32" s="1"/>
  <c r="I12" i="30" a="1"/>
  <c r="I13" i="30" a="1"/>
  <c r="I15" i="30" a="1"/>
  <c r="I14" i="30" a="1"/>
  <c r="I14" i="30" l="1"/>
  <c r="K14" i="30" s="1"/>
  <c r="M14" i="30" s="1"/>
  <c r="O14" i="30" s="1"/>
  <c r="I15" i="30"/>
  <c r="K15" i="30" s="1"/>
  <c r="M15" i="30" s="1"/>
  <c r="O15" i="30" s="1"/>
  <c r="I13" i="30"/>
  <c r="K13" i="30" s="1"/>
  <c r="M13" i="30" s="1"/>
  <c r="O13" i="30" s="1"/>
  <c r="I12" i="30"/>
  <c r="K12" i="30" s="1"/>
  <c r="M12" i="30" s="1"/>
  <c r="O12" i="30" s="1"/>
  <c r="M11" i="31"/>
  <c r="O11" i="31" s="1"/>
  <c r="K6" i="31"/>
  <c r="D10" i="31" s="1"/>
  <c r="I11" i="35" a="1"/>
  <c r="I11" i="35" l="1"/>
  <c r="K11" i="35" s="1"/>
  <c r="M11" i="35" l="1"/>
  <c r="O11" i="35" s="1"/>
  <c r="K6" i="35"/>
  <c r="D10" i="35" s="1"/>
  <c r="I11" i="34" a="1"/>
  <c r="I11" i="34" l="1"/>
  <c r="K11" i="34" s="1"/>
  <c r="M11" i="34" l="1"/>
  <c r="O11" i="34" s="1"/>
  <c r="K6" i="34"/>
  <c r="D10" i="34" s="1"/>
  <c r="I11" i="33" a="1"/>
  <c r="I11" i="33" l="1"/>
  <c r="K11" i="33" s="1"/>
  <c r="M11" i="33" l="1"/>
  <c r="O11" i="33" s="1"/>
  <c r="K6" i="33"/>
  <c r="D10" i="33" s="1"/>
  <c r="I11" i="32" a="1"/>
  <c r="I11" i="32" l="1"/>
  <c r="K11" i="32" s="1"/>
  <c r="M11" i="32" l="1"/>
  <c r="O11" i="32" s="1"/>
  <c r="K6" i="32"/>
  <c r="D10" i="32" s="1"/>
  <c r="I11" i="30" a="1"/>
  <c r="I11" i="30" l="1"/>
  <c r="K11" i="30" s="1"/>
  <c r="M11" i="30" l="1"/>
  <c r="O11" i="30" s="1"/>
  <c r="K6" i="30"/>
  <c r="D10" i="3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tc={A2A19D47-0CD8-4292-BCF0-8EAE3B23244B}</author>
  </authors>
  <commentList>
    <comment ref="I16" authorId="0" shapeId="0" xr:uid="{A2A19D47-0CD8-4292-BCF0-8EAE3B23244B}">
      <text>
        <t>[Threaded comment]
Your version of Excel allows you to read this threaded comment; however, any edits to it will get removed if the file is opened in a newer version of Excel. Learn more: https://go.microsoft.com/fwlink/?linkid=870924
Comment:
    Zeroing out because we suck at budgeting.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<sst xmlns="http://schemas.openxmlformats.org/spreadsheetml/2006/main" count="3287" uniqueCount="565">
  <si>
    <t>Totals</t>
  </si>
  <si>
    <t>Planned Expenses</t>
  </si>
  <si>
    <t>Hide</t>
  </si>
  <si>
    <t>Expenses</t>
  </si>
  <si>
    <t>Category</t>
  </si>
  <si>
    <t>LM Carry</t>
  </si>
  <si>
    <t>This Month</t>
  </si>
  <si>
    <t>Planned</t>
  </si>
  <si>
    <t>Spent</t>
  </si>
  <si>
    <t>Remaining</t>
  </si>
  <si>
    <t>Carry?</t>
  </si>
  <si>
    <t>NM Carry</t>
  </si>
  <si>
    <t>Date</t>
  </si>
  <si>
    <t>Item</t>
  </si>
  <si>
    <t>Method</t>
  </si>
  <si>
    <t>Amount</t>
  </si>
  <si>
    <t>Last Month:</t>
  </si>
  <si>
    <t>Audible</t>
  </si>
  <si>
    <t>Rewards</t>
  </si>
  <si>
    <t>Checking</t>
  </si>
  <si>
    <t>LM After T&amp;T</t>
  </si>
  <si>
    <t>LM Income After T&amp;T</t>
  </si>
  <si>
    <t>Regular Expenses</t>
  </si>
  <si>
    <t>Wayfair vanity sink and faucet</t>
  </si>
  <si>
    <t>Bathroom remodel</t>
  </si>
  <si>
    <t>Citi</t>
  </si>
  <si>
    <t>Groceries</t>
  </si>
  <si>
    <t>Harbor Freight bathroom tools</t>
  </si>
  <si>
    <t>Venmo</t>
  </si>
  <si>
    <t>Current</t>
  </si>
  <si>
    <t>Previous</t>
  </si>
  <si>
    <t>After T&amp;T</t>
  </si>
  <si>
    <t>Actual Expenses</t>
  </si>
  <si>
    <t>Eating Out/Fun</t>
  </si>
  <si>
    <t>y</t>
  </si>
  <si>
    <t>Lowes tripod, studfinder, hinges, drawerslides</t>
  </si>
  <si>
    <t>Cash</t>
  </si>
  <si>
    <t>Jan</t>
  </si>
  <si>
    <t>Dec22</t>
  </si>
  <si>
    <t>G14</t>
  </si>
  <si>
    <t>Lexi</t>
  </si>
  <si>
    <t>Amazon Cabinet bumpers</t>
  </si>
  <si>
    <t>Plat</t>
  </si>
  <si>
    <t>Feb</t>
  </si>
  <si>
    <t>N14</t>
  </si>
  <si>
    <t>James</t>
  </si>
  <si>
    <t>159 split Walmart</t>
  </si>
  <si>
    <t>Christmas gifts</t>
  </si>
  <si>
    <t>Mar</t>
  </si>
  <si>
    <t>U14</t>
  </si>
  <si>
    <t>Mason</t>
  </si>
  <si>
    <t>Dollar Tree</t>
  </si>
  <si>
    <t>Other</t>
  </si>
  <si>
    <t>Apr</t>
  </si>
  <si>
    <t>AB14</t>
  </si>
  <si>
    <t>Home Improvement</t>
  </si>
  <si>
    <t>split 181.17 Walmart</t>
  </si>
  <si>
    <t>May</t>
  </si>
  <si>
    <t>AI14</t>
  </si>
  <si>
    <t>Misc</t>
  </si>
  <si>
    <t>Amazon James Christmas Gift</t>
  </si>
  <si>
    <t>Jun</t>
  </si>
  <si>
    <t>G28</t>
  </si>
  <si>
    <t>Amazon Mason Christmas</t>
  </si>
  <si>
    <t>Jul</t>
  </si>
  <si>
    <t>N28</t>
  </si>
  <si>
    <t>Lehi Roller Mills</t>
  </si>
  <si>
    <t>Aug</t>
  </si>
  <si>
    <t>U28</t>
  </si>
  <si>
    <t>At Home</t>
  </si>
  <si>
    <t>Sep</t>
  </si>
  <si>
    <t>AB28</t>
  </si>
  <si>
    <t>Oct</t>
  </si>
  <si>
    <t>AI28</t>
  </si>
  <si>
    <t>Razors</t>
  </si>
  <si>
    <t>At Home Tall mirror</t>
  </si>
  <si>
    <t>Nov</t>
  </si>
  <si>
    <t>G42</t>
  </si>
  <si>
    <t>Living Expenses</t>
  </si>
  <si>
    <t>K1 Speed Dave and Courtney present</t>
  </si>
  <si>
    <t>Dec</t>
  </si>
  <si>
    <t>N42</t>
  </si>
  <si>
    <t>Mortgage</t>
  </si>
  <si>
    <t>Copy Central</t>
  </si>
  <si>
    <t>HOA</t>
  </si>
  <si>
    <t>UPS Shipped gifts Daniel, Suzanne</t>
  </si>
  <si>
    <t>Dominion</t>
  </si>
  <si>
    <t>split 181.42 Walmart</t>
  </si>
  <si>
    <t>Electricity</t>
  </si>
  <si>
    <t>Amazon Printer filament</t>
  </si>
  <si>
    <t>Gasoline</t>
  </si>
  <si>
    <t>Hobby Lobby Mason stocking stuff</t>
  </si>
  <si>
    <t>Car Insurance</t>
  </si>
  <si>
    <t>Walmart returned James gift</t>
  </si>
  <si>
    <t>Internet</t>
  </si>
  <si>
    <t>Amazon Mason toy</t>
  </si>
  <si>
    <t>Phones</t>
  </si>
  <si>
    <t>Chickfila</t>
  </si>
  <si>
    <t>lasik</t>
  </si>
  <si>
    <t>YouTube Premium</t>
  </si>
  <si>
    <t>KFC</t>
  </si>
  <si>
    <t>dish washer</t>
  </si>
  <si>
    <t>550 (before tax)</t>
  </si>
  <si>
    <t>Fast Offerings</t>
  </si>
  <si>
    <t>Costa Vida</t>
  </si>
  <si>
    <t>light fixture</t>
  </si>
  <si>
    <t>Cubby's</t>
  </si>
  <si>
    <t>bathroom</t>
  </si>
  <si>
    <t>Thanksgiving point (donuts)</t>
  </si>
  <si>
    <t>Other Expenses</t>
  </si>
  <si>
    <t>Chipotle</t>
  </si>
  <si>
    <t xml:space="preserve">Medical (mason's ER) </t>
  </si>
  <si>
    <t>Costco</t>
  </si>
  <si>
    <t>Health</t>
  </si>
  <si>
    <t>Payson City</t>
  </si>
  <si>
    <t>Chevron</t>
  </si>
  <si>
    <t>Giving tree</t>
  </si>
  <si>
    <t>Shell</t>
  </si>
  <si>
    <t>Maverick</t>
  </si>
  <si>
    <t>Costco Gas</t>
  </si>
  <si>
    <t>split 70.20 Amazon ward giving tree</t>
  </si>
  <si>
    <t>Walmart</t>
  </si>
  <si>
    <t>Payson Marketplace</t>
  </si>
  <si>
    <t>Intermountain Health Care Mason ER visit</t>
  </si>
  <si>
    <t>LabCorp</t>
  </si>
  <si>
    <t>Amazon USB C to HDMI</t>
  </si>
  <si>
    <t>Midjourney</t>
  </si>
  <si>
    <t>Amazon brass spacers</t>
  </si>
  <si>
    <t>Steam (gang beasts, refunded)</t>
  </si>
  <si>
    <t>Beaver Mountain S&amp;D goggles refunded)</t>
  </si>
  <si>
    <t>Amazon nail stuff</t>
  </si>
  <si>
    <t>Deseret Book Primary song book</t>
  </si>
  <si>
    <t>split 70.20 Amazon nail files</t>
  </si>
  <si>
    <t>Amazon Nail stuff</t>
  </si>
  <si>
    <t>Amazon Makeup</t>
  </si>
  <si>
    <t>split 50.39 Walmart</t>
  </si>
  <si>
    <t>Amazon Lexi pants</t>
  </si>
  <si>
    <t>Amazon Shirts for mason</t>
  </si>
  <si>
    <t>Target Clothes for mason</t>
  </si>
  <si>
    <t>Cookie cutters Spa</t>
  </si>
  <si>
    <t>Target</t>
  </si>
  <si>
    <t>Emergency Physician</t>
  </si>
  <si>
    <t>Prime video movie rental</t>
  </si>
  <si>
    <t>Ross candle</t>
  </si>
  <si>
    <t>Ace a bolt?</t>
  </si>
  <si>
    <t>Amazon Smart dead bolt</t>
  </si>
  <si>
    <t>Prime video movie rental Maverick</t>
  </si>
  <si>
    <t>Xfinity Mobile</t>
  </si>
  <si>
    <t>YouTube</t>
  </si>
  <si>
    <t>Amazon Hair razor (returned)</t>
  </si>
  <si>
    <t>Amazon bedspread (returned?)</t>
  </si>
  <si>
    <t>Amazon Bedspread return</t>
  </si>
  <si>
    <t>Lowes</t>
  </si>
  <si>
    <t>F</t>
  </si>
  <si>
    <t>Allstate</t>
  </si>
  <si>
    <t>Wendy's</t>
  </si>
  <si>
    <t>Roxberry Smoothie</t>
  </si>
  <si>
    <t>Super chix</t>
  </si>
  <si>
    <t>Kneaders</t>
  </si>
  <si>
    <t>Daley Freeze (Shakes)</t>
  </si>
  <si>
    <t xml:space="preserve">Emery </t>
  </si>
  <si>
    <t>Payson Market (Ice cream)</t>
  </si>
  <si>
    <t>Payson market</t>
  </si>
  <si>
    <t>Ross split 45.03 baby dress</t>
  </si>
  <si>
    <t>Amazon (baby calendar)</t>
  </si>
  <si>
    <t xml:space="preserve">Chevron </t>
  </si>
  <si>
    <t>love's travel stop</t>
  </si>
  <si>
    <t>Amazon (soap)</t>
  </si>
  <si>
    <t xml:space="preserve">costco </t>
  </si>
  <si>
    <t>walmart (split 182.81)</t>
  </si>
  <si>
    <t>Amazon (tylenol)</t>
  </si>
  <si>
    <t>Walmart (Split 66.220</t>
  </si>
  <si>
    <t>Amazon (tiny batteries)</t>
  </si>
  <si>
    <t/>
  </si>
  <si>
    <t>amazon (Power supply for rasp. pie)</t>
  </si>
  <si>
    <t>Center Peice</t>
  </si>
  <si>
    <t>wendy's</t>
  </si>
  <si>
    <t>Janeen</t>
  </si>
  <si>
    <t>Deseret Book (Temple clothes)</t>
  </si>
  <si>
    <t>Navy</t>
  </si>
  <si>
    <t>Deseret Book ?</t>
  </si>
  <si>
    <t>Tessa doesn't want gifts</t>
  </si>
  <si>
    <t>amazon (DKE Power button)</t>
  </si>
  <si>
    <t>Medical</t>
  </si>
  <si>
    <t>Uplift Desk</t>
  </si>
  <si>
    <t>Self authoring</t>
  </si>
  <si>
    <t>Steam</t>
  </si>
  <si>
    <t>EBAY (James desk stuff)</t>
  </si>
  <si>
    <t>thread (Purse for Janeen) Split 43.44</t>
  </si>
  <si>
    <t>Just because (flowers for Janeen(</t>
  </si>
  <si>
    <t>Amazon (cake lifter)</t>
  </si>
  <si>
    <t>Amazon (Ipad case)</t>
  </si>
  <si>
    <t>Amazon (tweezers)</t>
  </si>
  <si>
    <t>lexi</t>
  </si>
  <si>
    <t>Amazon (Prego pants)</t>
  </si>
  <si>
    <t>Ross split 45.03 lexi sunday bag</t>
  </si>
  <si>
    <t>thread (keychain ) split 43.44</t>
  </si>
  <si>
    <t>Dave's Bernina</t>
  </si>
  <si>
    <t>Dave's Bernina (Serger) split 535.18</t>
  </si>
  <si>
    <t xml:space="preserve">Dave's Bernina </t>
  </si>
  <si>
    <t>Jurrassic tacos</t>
  </si>
  <si>
    <t>Amazon (magnets for phone)</t>
  </si>
  <si>
    <t>Amazon (Mason bath toys)</t>
  </si>
  <si>
    <t>walmart Reimbursment for mason shirt)</t>
  </si>
  <si>
    <t>Walmart (Split 66.22)</t>
  </si>
  <si>
    <t>First Professional (Ambulance bill</t>
  </si>
  <si>
    <t xml:space="preserve">Mt. west Anes (Mason hospt.) </t>
  </si>
  <si>
    <t>Canyon view med (Ultrasound)</t>
  </si>
  <si>
    <t xml:space="preserve">Home Depot </t>
  </si>
  <si>
    <t>Home Depot (Door?)</t>
  </si>
  <si>
    <t>Home Depot (James tools)</t>
  </si>
  <si>
    <t xml:space="preserve"> Ace Hardware (Door flashing)</t>
  </si>
  <si>
    <t>Ace Hardware (levels for door)</t>
  </si>
  <si>
    <t>Amazon (Life vac)</t>
  </si>
  <si>
    <t>HP Ink</t>
  </si>
  <si>
    <t>Amazon (wrist brace)</t>
  </si>
  <si>
    <t xml:space="preserve">Ace Hardware (Toilet stuff) </t>
  </si>
  <si>
    <t>Amazon (Baby gift for Eren and Ben)</t>
  </si>
  <si>
    <t xml:space="preserve"> Ace Hardware toilet</t>
  </si>
  <si>
    <t>Amazon (Baby gift for syd)</t>
  </si>
  <si>
    <t>Dollar Shave Club</t>
  </si>
  <si>
    <t>Hobby Lobby (Baby blanket and stuff()</t>
  </si>
  <si>
    <t>misc</t>
  </si>
  <si>
    <t>Home Depot (Light fixture)</t>
  </si>
  <si>
    <t>Lowe's</t>
  </si>
  <si>
    <t xml:space="preserve">Lowes </t>
  </si>
  <si>
    <t>Lowe's (Dishwasher)</t>
  </si>
  <si>
    <t>Hobby Lobby (Baby stuff)</t>
  </si>
  <si>
    <t>Amazon (quiet book stuff)</t>
  </si>
  <si>
    <t>Hobby Lobby (fabric for baby)</t>
  </si>
  <si>
    <t>Joann</t>
  </si>
  <si>
    <t xml:space="preserve">Costco (Candy for primary) </t>
  </si>
  <si>
    <t>amazon (part for washing mach.)</t>
  </si>
  <si>
    <t>Ace hardware (Dishwasher valve)</t>
  </si>
  <si>
    <t>Amazon (drawer locks)</t>
  </si>
  <si>
    <t>lowe's</t>
  </si>
  <si>
    <t>Home Depot (return light fixture)</t>
  </si>
  <si>
    <t>Ace hardware (</t>
  </si>
  <si>
    <t>O'reilly Auto Parts</t>
  </si>
  <si>
    <t>Ace hardware (L brackets and screws)</t>
  </si>
  <si>
    <t>Payson's Oil</t>
  </si>
  <si>
    <t>Amazon (Hairbows for navy)  returned</t>
  </si>
  <si>
    <t>Amazon</t>
  </si>
  <si>
    <t>youtube premium</t>
  </si>
  <si>
    <t>Joann (Baby blanket yarn and fabric)</t>
  </si>
  <si>
    <t>amazon (ugly Bedspread) (returned)</t>
  </si>
  <si>
    <t>amazon (baby gift ball)</t>
  </si>
  <si>
    <t>Etsy (pattern for baby dress)</t>
  </si>
  <si>
    <t>JOANN (thread)</t>
  </si>
  <si>
    <t>Xfinity mobile</t>
  </si>
  <si>
    <t>Aeroflow</t>
  </si>
  <si>
    <t xml:space="preserve">Breast pump </t>
  </si>
  <si>
    <t>Dollar shave club</t>
  </si>
  <si>
    <t>Daley Freez</t>
  </si>
  <si>
    <t>Emery</t>
  </si>
  <si>
    <t>Chili's</t>
  </si>
  <si>
    <t>Domin</t>
  </si>
  <si>
    <t>Steam (Overcooked)</t>
  </si>
  <si>
    <t xml:space="preserve">Order of Operations for spending: </t>
  </si>
  <si>
    <t>Daily Freez</t>
  </si>
  <si>
    <t>Bathroom</t>
  </si>
  <si>
    <t>Texas roadhouse</t>
  </si>
  <si>
    <t>Eye surgery</t>
  </si>
  <si>
    <t>6,000 total?</t>
  </si>
  <si>
    <t>Crubmle</t>
  </si>
  <si>
    <t>Kitchen</t>
  </si>
  <si>
    <t>Electicity</t>
  </si>
  <si>
    <t>Feb Fast offering</t>
  </si>
  <si>
    <t>Loves</t>
  </si>
  <si>
    <t xml:space="preserve">Loves </t>
  </si>
  <si>
    <t>James bought dvi and hdmi from gift card balance</t>
  </si>
  <si>
    <t>Make sure to subtract from line item</t>
  </si>
  <si>
    <t>Comcast</t>
  </si>
  <si>
    <t>Ebay (Uplift) refunded</t>
  </si>
  <si>
    <t>Uplift desk feet/brackets</t>
  </si>
  <si>
    <t>Monoprice MOnitor Mounts</t>
  </si>
  <si>
    <t>Stephanie</t>
  </si>
  <si>
    <t>Amazon (6 buttons) gift card</t>
  </si>
  <si>
    <t>Courtney and Dave</t>
  </si>
  <si>
    <t>Amazon (wire!) gift card</t>
  </si>
  <si>
    <t>Lowes Drill bits</t>
  </si>
  <si>
    <t>Zupas</t>
  </si>
  <si>
    <t>Steam (Hogwarts)</t>
  </si>
  <si>
    <t>TV Mounting</t>
  </si>
  <si>
    <t>Finance Charge (interest?)</t>
  </si>
  <si>
    <t>fabric for dress</t>
  </si>
  <si>
    <t>Google Cloud</t>
  </si>
  <si>
    <t>centerpeice for table?</t>
  </si>
  <si>
    <t>HP instant ink</t>
  </si>
  <si>
    <t>Springville pool</t>
  </si>
  <si>
    <t>Lowes Faucet</t>
  </si>
  <si>
    <t xml:space="preserve">Lowes Faucet (Returned) </t>
  </si>
  <si>
    <t>LDS Distribution Liahona subsription</t>
  </si>
  <si>
    <t>Lowes (Return TV Wall plate)</t>
  </si>
  <si>
    <t>Home Depot (Shower tile, mixer, trowel, buckets</t>
  </si>
  <si>
    <t>Pennymac</t>
  </si>
  <si>
    <t>Lowes Wall plate, fishtape, drywall knife, wall box</t>
  </si>
  <si>
    <t>Youtube</t>
  </si>
  <si>
    <t>Hooby Looby</t>
  </si>
  <si>
    <t>Walgreens</t>
  </si>
  <si>
    <t>Hostpital</t>
  </si>
  <si>
    <t>Electric</t>
  </si>
  <si>
    <t>Google Cloud GCP</t>
  </si>
  <si>
    <t>Fast offering</t>
  </si>
  <si>
    <t>Buy a smoke/c02 detector</t>
  </si>
  <si>
    <t>New brush for Toby</t>
  </si>
  <si>
    <t>Roborock new side brushes (2)</t>
  </si>
  <si>
    <t>Wayfair</t>
  </si>
  <si>
    <t xml:space="preserve">From now on, Misc will carry over. </t>
  </si>
  <si>
    <t>Home depot</t>
  </si>
  <si>
    <t>Make Misc huge, and every unplanned purchase will</t>
  </si>
  <si>
    <t xml:space="preserve">go into it. </t>
  </si>
  <si>
    <t>BYU creamery</t>
  </si>
  <si>
    <t>Krispy Kreme (birthday)</t>
  </si>
  <si>
    <t>Jordan</t>
  </si>
  <si>
    <t>Audi</t>
  </si>
  <si>
    <t>Apple Valley Vision Lexi Eyeclean</t>
  </si>
  <si>
    <t>Lexi eye scrubbing</t>
  </si>
  <si>
    <t>Microsoft Azure?</t>
  </si>
  <si>
    <t>Google services (movie renatl)</t>
  </si>
  <si>
    <t>Eyeball slicing</t>
  </si>
  <si>
    <t>Kyle</t>
  </si>
  <si>
    <t>Medieval Times us and G&amp;G. Kenz's reimbursed</t>
  </si>
  <si>
    <t>Disneyland</t>
  </si>
  <si>
    <t>McKenzie</t>
  </si>
  <si>
    <t>Medieval times</t>
  </si>
  <si>
    <t>Brandon</t>
  </si>
  <si>
    <t>Tomorrowland</t>
  </si>
  <si>
    <t>Bidet if ours dun bork</t>
  </si>
  <si>
    <t>Lemonade stand</t>
  </si>
  <si>
    <t>California</t>
  </si>
  <si>
    <t>Sheraton (milk)</t>
  </si>
  <si>
    <t xml:space="preserve">Hotel </t>
  </si>
  <si>
    <t>Denny's</t>
  </si>
  <si>
    <t>Dominon</t>
  </si>
  <si>
    <t>Reimbursment</t>
  </si>
  <si>
    <t>Flower patch</t>
  </si>
  <si>
    <t>Coconut Cove (playground)</t>
  </si>
  <si>
    <t>Bert &amp; Rockies</t>
  </si>
  <si>
    <t>Maverik</t>
  </si>
  <si>
    <t>Walgreens James eyeball prescriptions</t>
  </si>
  <si>
    <t>Walgreens James eyeball eyedrops</t>
  </si>
  <si>
    <t>Cloudbees travel march?</t>
  </si>
  <si>
    <t>Ace Stapler for garden box</t>
  </si>
  <si>
    <t>Ace</t>
  </si>
  <si>
    <t xml:space="preserve">Home Improvement projects </t>
  </si>
  <si>
    <t>Amazon Prime Video Forgot to cancal a subscprition</t>
  </si>
  <si>
    <t>Home Depot</t>
  </si>
  <si>
    <t>Utah Eye Center (James Lasik)</t>
  </si>
  <si>
    <t>James Lasik</t>
  </si>
  <si>
    <t>Ap Instant ink</t>
  </si>
  <si>
    <t>Hobby Lobby: Stuff for crafts for Mason</t>
  </si>
  <si>
    <t>Escrow went up $54.24</t>
  </si>
  <si>
    <t>Dominos</t>
  </si>
  <si>
    <t>Google Domains</t>
  </si>
  <si>
    <t>Youtube Premium</t>
  </si>
  <si>
    <t xml:space="preserve">Amazon (Lexi cake stuff) </t>
  </si>
  <si>
    <t>Amazon: Bday Gift for Blair</t>
  </si>
  <si>
    <t xml:space="preserve">Fast Gas </t>
  </si>
  <si>
    <t xml:space="preserve">Lowe's </t>
  </si>
  <si>
    <t>Standard Plumbing: Stupid Drain</t>
  </si>
  <si>
    <t>Budget for stone wall in front garden area</t>
  </si>
  <si>
    <t>The Home Depot</t>
  </si>
  <si>
    <t>I just realized that some costco lines from previous months could be gas</t>
  </si>
  <si>
    <t>Amazon Easter</t>
  </si>
  <si>
    <t xml:space="preserve">should we sign up for walmart plus for the year&gt;?n </t>
  </si>
  <si>
    <t xml:space="preserve">year? </t>
  </si>
  <si>
    <t xml:space="preserve">Amazon Roy Birthday Present </t>
  </si>
  <si>
    <t>Amazon: Drain</t>
  </si>
  <si>
    <t xml:space="preserve">Amazon: Pepcid </t>
  </si>
  <si>
    <t>Costco:  Mason Easter</t>
  </si>
  <si>
    <t>lexi contacts</t>
  </si>
  <si>
    <t>GoDaddy</t>
  </si>
  <si>
    <t>The Home Depot (Cutter rental)</t>
  </si>
  <si>
    <t>Amazon: Lexi Swimsuit</t>
  </si>
  <si>
    <t>Apple Valley Vision: Lexi's Annual Checkup</t>
  </si>
  <si>
    <t>Joann- Fabric for blessing dress</t>
  </si>
  <si>
    <t>Amazon: Should be returned (Is for sewing tag)</t>
  </si>
  <si>
    <t>Hair By Kenz- Lexi's Hair</t>
  </si>
  <si>
    <t>Joann- pattern for blessing dress</t>
  </si>
  <si>
    <t>The HOme Depot (Cutter rental reimbursment)</t>
  </si>
  <si>
    <t>Edwardmus?</t>
  </si>
  <si>
    <t>Canyon View Medical (baby appt)</t>
  </si>
  <si>
    <t>Tepanyaki</t>
  </si>
  <si>
    <t>Ace Hardware</t>
  </si>
  <si>
    <t>Glade's</t>
  </si>
  <si>
    <t>Deseret Book (Garments for Lexi)</t>
  </si>
  <si>
    <t>Ross (Baby clothes)</t>
  </si>
  <si>
    <t>Standard plumbing (Return faucet)</t>
  </si>
  <si>
    <t>Walmart (Eggs broken return)</t>
  </si>
  <si>
    <t xml:space="preserve">Walmart </t>
  </si>
  <si>
    <t>Amazon (LOTR Movie)</t>
  </si>
  <si>
    <t>Atlanticlo (Stupid sewing tags.)</t>
  </si>
  <si>
    <t>Amazon (Lexi pants)</t>
  </si>
  <si>
    <t xml:space="preserve"> Amazon (Shirts for lexi) </t>
  </si>
  <si>
    <t>Te City (Swimming)</t>
  </si>
  <si>
    <t>Amazon (Sewing needles)</t>
  </si>
  <si>
    <t>Amazon (lexi Shirts)</t>
  </si>
  <si>
    <t>Emergency Phys (Mason hospt.)</t>
  </si>
  <si>
    <t>Utah Valley Pediatrics</t>
  </si>
  <si>
    <t>Payson Marketplace (Stuff for Jord/sav)</t>
  </si>
  <si>
    <t>walmart</t>
  </si>
  <si>
    <t>US Postal Service (send dress/stamps)</t>
  </si>
  <si>
    <t>Walmart (Baby clothes) Split 4/25 166.86</t>
  </si>
  <si>
    <t>Amazon ( New Testiment book)</t>
  </si>
  <si>
    <t>Ulta Beauty (Lexi Straightener)</t>
  </si>
  <si>
    <t>Amazon (Overflow Drain cover)</t>
  </si>
  <si>
    <t>Stokes (Shims)</t>
  </si>
  <si>
    <t>Kneaders (Bread for breakfast)</t>
  </si>
  <si>
    <t>Apple Valley Vision (Lexi Contacts) Reimbursment in May</t>
  </si>
  <si>
    <t>Electic</t>
  </si>
  <si>
    <t>PennyMac</t>
  </si>
  <si>
    <t>GPU (withdrawal)</t>
  </si>
  <si>
    <t>Deseret book  Strength of youth</t>
  </si>
  <si>
    <t>Redo Bathroom</t>
  </si>
  <si>
    <t>Amazon (Baby Sleepers)</t>
  </si>
  <si>
    <t>Amazon (Binkie Clips)</t>
  </si>
  <si>
    <t>HP INk</t>
  </si>
  <si>
    <t>Fast gas</t>
  </si>
  <si>
    <t xml:space="preserve">Segovias Bakery </t>
  </si>
  <si>
    <t xml:space="preserve">groceries will need to be more this month as I prep for baby </t>
  </si>
  <si>
    <t xml:space="preserve">Macey's (Ice Cream) </t>
  </si>
  <si>
    <t>Royal Nails (Court venmo'd $17</t>
  </si>
  <si>
    <t>Lisa Mother's Day</t>
  </si>
  <si>
    <t>Royal Nails split 81.00</t>
  </si>
  <si>
    <t>Redo Flower bed stones.</t>
  </si>
  <si>
    <t>Royal Nails</t>
  </si>
  <si>
    <t xml:space="preserve">Macey's  </t>
  </si>
  <si>
    <t>Amazon (Lexi makeup)</t>
  </si>
  <si>
    <t>Apple Valley Vision (Contact return amount)</t>
  </si>
  <si>
    <t>Lexi Contacts</t>
  </si>
  <si>
    <t>Walmart (Mason stuff)</t>
  </si>
  <si>
    <t>Preloved (Baby clothes)</t>
  </si>
  <si>
    <t>Janeen Mother's Day</t>
  </si>
  <si>
    <t xml:space="preserve">JCW's Burger </t>
  </si>
  <si>
    <t>Braylin's Birthday</t>
  </si>
  <si>
    <t xml:space="preserve">Ace </t>
  </si>
  <si>
    <t>Lowes Wood for cabinetry</t>
  </si>
  <si>
    <t>Flower factory</t>
  </si>
  <si>
    <t>Flower factory Mothers day!</t>
  </si>
  <si>
    <t>Blox (Braylin ice cream!)</t>
  </si>
  <si>
    <t>Olive garden</t>
  </si>
  <si>
    <t>Cold stone</t>
  </si>
  <si>
    <t>Taylorworks Combo square</t>
  </si>
  <si>
    <t>Ross 106.07 Formal shoes, shorts</t>
  </si>
  <si>
    <t>Ross 106.07 Baby clothes</t>
  </si>
  <si>
    <t>Ace (caulk for bathroom)</t>
  </si>
  <si>
    <t>Home dep forstner</t>
  </si>
  <si>
    <t>Amazon Toggle clamps</t>
  </si>
  <si>
    <t>Amazon Wixy angle gauge</t>
  </si>
  <si>
    <t>Amazon Pi power supply</t>
  </si>
  <si>
    <t>AmazonBosch router guide</t>
  </si>
  <si>
    <t>Jigsaw</t>
  </si>
  <si>
    <t>Payson oil</t>
  </si>
  <si>
    <t>Instant ink</t>
  </si>
  <si>
    <t xml:space="preserve">Amazon </t>
  </si>
  <si>
    <t>Youtube premium</t>
  </si>
  <si>
    <t>Costa vida</t>
  </si>
  <si>
    <t>Home Assistant</t>
  </si>
  <si>
    <t>The Links</t>
  </si>
  <si>
    <t>Brandon present</t>
  </si>
  <si>
    <t>Lowers</t>
  </si>
  <si>
    <t>Prime video</t>
  </si>
  <si>
    <t>Harbor Freight Clamps</t>
  </si>
  <si>
    <t>Dominioes</t>
  </si>
  <si>
    <t>Thermoworks</t>
  </si>
  <si>
    <t>Roberts Space Ind Httpsrobertss Ca Visa</t>
  </si>
  <si>
    <t>Johnson Brothe Orem Ut Visa</t>
  </si>
  <si>
    <t>Momcozy</t>
  </si>
  <si>
    <t>Couches</t>
  </si>
  <si>
    <t>Ace (return)</t>
  </si>
  <si>
    <t>Larry present</t>
  </si>
  <si>
    <t xml:space="preserve">Ace  </t>
  </si>
  <si>
    <t>Sherwin williams Sample</t>
  </si>
  <si>
    <t>Payson's Oil N Payson Ut Visa Nissan oil</t>
  </si>
  <si>
    <t>Uber Eats</t>
  </si>
  <si>
    <t>Gandolfo's</t>
  </si>
  <si>
    <t>Microsoft store Minecraft realm</t>
  </si>
  <si>
    <t xml:space="preserve">Uber Eats </t>
  </si>
  <si>
    <t>Macey's</t>
  </si>
  <si>
    <t>Fast Gas</t>
  </si>
  <si>
    <t>Blox</t>
  </si>
  <si>
    <t>Macy's</t>
  </si>
  <si>
    <t>Sherwin williams</t>
  </si>
  <si>
    <t>Dope Ropes Lexi jump rope</t>
  </si>
  <si>
    <t>Victoria's Secret</t>
  </si>
  <si>
    <t>Thanksgiving point</t>
  </si>
  <si>
    <t>Ace Toggle bolt</t>
  </si>
  <si>
    <t>Vital Records Inte Ut Visa</t>
  </si>
  <si>
    <t>Stokes Fresh Food</t>
  </si>
  <si>
    <t>Stitch Fix</t>
  </si>
  <si>
    <t>Lowes poplar boards</t>
  </si>
  <si>
    <t>Dec21</t>
  </si>
  <si>
    <t>Lowes Return unused crownmolding</t>
  </si>
  <si>
    <t>Ivys Nails and spa</t>
  </si>
  <si>
    <t xml:space="preserve">Youtube Premium </t>
  </si>
  <si>
    <t>Home Assistant Cloud</t>
  </si>
  <si>
    <t xml:space="preserve">Audible </t>
  </si>
  <si>
    <t xml:space="preserve">Prime Video </t>
  </si>
  <si>
    <t>Cashadvance</t>
  </si>
  <si>
    <t xml:space="preserve">Microsoft Realms </t>
  </si>
  <si>
    <t>Temu</t>
  </si>
  <si>
    <t>GCP Udemy course</t>
  </si>
  <si>
    <t>Revere Health</t>
  </si>
  <si>
    <t>Payson Dump</t>
  </si>
  <si>
    <t>UV Pediatrics</t>
  </si>
  <si>
    <t>Gas</t>
  </si>
  <si>
    <t>JOann's</t>
  </si>
  <si>
    <t xml:space="preserve">Date </t>
  </si>
  <si>
    <t>Gross</t>
  </si>
  <si>
    <t>Net</t>
  </si>
  <si>
    <t>Tithing</t>
  </si>
  <si>
    <t>Federal return</t>
  </si>
  <si>
    <t>Gift card</t>
  </si>
  <si>
    <t>State return</t>
  </si>
  <si>
    <t>Income</t>
  </si>
  <si>
    <t>Gross PC</t>
  </si>
  <si>
    <t>Net PC</t>
  </si>
  <si>
    <t>Other Income</t>
  </si>
  <si>
    <t>Total Exp</t>
  </si>
  <si>
    <t>Living Exp</t>
  </si>
  <si>
    <t>CDW 401K</t>
  </si>
  <si>
    <t>Fidelity.com</t>
  </si>
  <si>
    <t>$1507 on 9/14/22</t>
  </si>
  <si>
    <t>Username: Jamesafluke</t>
  </si>
  <si>
    <t>Actually, since it wasn't vested, it was $835.36.</t>
  </si>
  <si>
    <t>Password: 1</t>
  </si>
  <si>
    <t>Everything's transferred out and closed.</t>
  </si>
  <si>
    <t>Salary</t>
  </si>
  <si>
    <t>CloudBees 401K</t>
  </si>
  <si>
    <t>massmarket.com</t>
  </si>
  <si>
    <t>Set up 3% contribution on 9/14 which is $4050. CloudBees matches $4000</t>
  </si>
  <si>
    <t>aka empower retirement</t>
  </si>
  <si>
    <t>Investment accout is called Vanguard Target Retirement 2060 Fund</t>
  </si>
  <si>
    <t>Amount for cloudbees 401k</t>
  </si>
  <si>
    <t>This was stopped in 1/23 when cloudbees switched over to Empower for their retirement plans</t>
  </si>
  <si>
    <t>50% vesting after 1 year. 100% vesting after two yeears.</t>
  </si>
  <si>
    <t>James's roth</t>
  </si>
  <si>
    <t>Employer match 1% - 100%: 100%</t>
  </si>
  <si>
    <t>Lexi's roth</t>
  </si>
  <si>
    <t>Note: need to set the contingent beneficiary as our primary trustee (need SSN)</t>
  </si>
  <si>
    <t>Which leaves</t>
  </si>
  <si>
    <t>https://participant.empower-retirement.com/</t>
  </si>
  <si>
    <t>jamesafluke1</t>
  </si>
  <si>
    <t>Roth IRAs</t>
  </si>
  <si>
    <t>diversify.com</t>
  </si>
  <si>
    <t>Jenie Conners 801-467-5115 Phone, Ext. 7599 (Diversify)</t>
  </si>
  <si>
    <t xml:space="preserve"> </t>
  </si>
  <si>
    <t>CapitalGroup username: JAMESAFLUKE</t>
  </si>
  <si>
    <t>James's ROTH IRA account number:</t>
  </si>
  <si>
    <t>Estate Planning</t>
  </si>
  <si>
    <t>diversifylegal.com</t>
  </si>
  <si>
    <t>Josh Mauss</t>
  </si>
  <si>
    <t>josh@joshmauss.com Phone: 801.467.5115 Ext 7587</t>
  </si>
  <si>
    <t>Revisit estate plan with major life events or every three years.</t>
  </si>
  <si>
    <t xml:space="preserve">Townhome Mortgage </t>
  </si>
  <si>
    <t>pennymac.com</t>
  </si>
  <si>
    <t>username: alexisafluckiger</t>
  </si>
  <si>
    <t>22 S 1000 E Payson UT</t>
  </si>
  <si>
    <t>In 8/16 we had $3666 in equity</t>
  </si>
  <si>
    <t>Original Principle balance: $244,444.00</t>
  </si>
  <si>
    <t>Loan type RHS</t>
  </si>
  <si>
    <t>Origination date 2/26/21</t>
  </si>
  <si>
    <t>Fun fact; the estimate if we invest only the above till 65 we'll have $5.5 mil.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</si>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</sst>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09]d\-mmm;@"/>
    <numFmt numFmtId="165" formatCode="_([$$-409]* #,##0.00_);_([$$-409]* \(#,##0.00\);_([$$-409]* &quot;-&quot;??_);_(@_)"/>
  </numFmts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DECD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1"/>
    <xf numFmtId="0" fontId="5" fillId="0" borderId="0" xfId="0" applyFont="1"/>
    <xf numFmtId="0" fontId="4" fillId="0" borderId="0" xfId="0" applyFont="1"/>
    <xf numFmtId="0" fontId="0" fillId="3" borderId="0" xfId="0" applyFill="1"/>
    <xf numFmtId="0" fontId="0" fillId="2" borderId="0" xfId="0" applyFill="1"/>
    <xf numFmtId="0" fontId="4" fillId="2" borderId="0" xfId="0" applyFont="1" applyFill="1"/>
    <xf numFmtId="0" fontId="0" fillId="6" borderId="0" xfId="0" applyFill="1"/>
    <xf numFmtId="0" fontId="0" fillId="4" borderId="0" xfId="0" applyFill="1"/>
    <xf numFmtId="0" fontId="0" fillId="5" borderId="0" xfId="0" applyFill="1"/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2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44" fontId="0" fillId="0" borderId="0" xfId="3" applyFont="1"/>
    <xf numFmtId="44" fontId="0" fillId="4" borderId="0" xfId="3" applyFont="1" applyFill="1"/>
    <xf numFmtId="44" fontId="0" fillId="2" borderId="0" xfId="3" applyFont="1" applyFill="1"/>
    <xf numFmtId="0" fontId="0" fillId="7" borderId="0" xfId="0" applyFill="1"/>
    <xf numFmtId="0" fontId="7" fillId="7" borderId="0" xfId="0" applyFont="1" applyFill="1" applyAlignment="1">
      <alignment vertical="center"/>
    </xf>
    <xf numFmtId="0" fontId="6" fillId="7" borderId="0" xfId="0" applyFont="1" applyFill="1"/>
    <xf numFmtId="0" fontId="0" fillId="7" borderId="0" xfId="0" applyFill="1" applyAlignment="1">
      <alignment vertical="center"/>
    </xf>
    <xf numFmtId="44" fontId="0" fillId="2" borderId="0" xfId="3" applyFont="1" applyFill="1" applyAlignment="1">
      <alignment horizontal="center"/>
    </xf>
    <xf numFmtId="44" fontId="0" fillId="0" borderId="0" xfId="3" applyFont="1" applyAlignment="1">
      <alignment horizontal="center"/>
    </xf>
    <xf numFmtId="44" fontId="0" fillId="4" borderId="0" xfId="3" applyFont="1" applyFill="1" applyAlignment="1">
      <alignment horizontal="center"/>
    </xf>
    <xf numFmtId="0" fontId="9" fillId="0" borderId="0" xfId="0" applyFont="1"/>
    <xf numFmtId="0" fontId="0" fillId="2" borderId="0" xfId="0" applyFill="1" applyProtection="1">
      <protection locked="0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4" fontId="0" fillId="5" borderId="0" xfId="3" applyFont="1" applyFill="1"/>
    <xf numFmtId="44" fontId="0" fillId="3" borderId="0" xfId="3" applyFont="1" applyFill="1" applyProtection="1">
      <protection locked="0"/>
    </xf>
    <xf numFmtId="0" fontId="10" fillId="2" borderId="0" xfId="0" applyFont="1" applyFill="1"/>
    <xf numFmtId="0" fontId="8" fillId="4" borderId="0" xfId="0" applyFont="1" applyFill="1" applyAlignment="1">
      <alignment horizontal="center" vertical="center"/>
    </xf>
    <xf numFmtId="44" fontId="8" fillId="4" borderId="0" xfId="3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44" fontId="8" fillId="5" borderId="0" xfId="3" applyFont="1" applyFill="1" applyAlignment="1">
      <alignment horizontal="center" vertical="center"/>
    </xf>
    <xf numFmtId="16" fontId="0" fillId="3" borderId="0" xfId="0" applyNumberFormat="1" applyFill="1" applyProtection="1">
      <protection locked="0"/>
    </xf>
    <xf numFmtId="0" fontId="6" fillId="7" borderId="0" xfId="0" applyFont="1" applyFill="1" applyAlignment="1">
      <alignment vertical="center"/>
    </xf>
    <xf numFmtId="44" fontId="0" fillId="4" borderId="0" xfId="3" applyFont="1" applyFill="1" applyAlignment="1">
      <alignment vertical="center"/>
    </xf>
    <xf numFmtId="44" fontId="4" fillId="4" borderId="0" xfId="3" applyFont="1" applyFill="1" applyAlignment="1">
      <alignment vertical="center"/>
    </xf>
    <xf numFmtId="44" fontId="4" fillId="5" borderId="0" xfId="3" applyFont="1" applyFill="1" applyAlignment="1">
      <alignment vertical="center"/>
    </xf>
    <xf numFmtId="0" fontId="5" fillId="5" borderId="0" xfId="0" applyFont="1" applyFill="1"/>
    <xf numFmtId="0" fontId="4" fillId="5" borderId="0" xfId="0" applyFont="1" applyFill="1"/>
    <xf numFmtId="44" fontId="4" fillId="5" borderId="0" xfId="3" applyFont="1" applyFill="1"/>
    <xf numFmtId="0" fontId="0" fillId="0" borderId="0" xfId="0" quotePrefix="1"/>
    <xf numFmtId="0" fontId="0" fillId="8" borderId="0" xfId="0" applyFill="1"/>
    <xf numFmtId="0" fontId="0" fillId="8" borderId="0" xfId="0" applyFill="1" applyAlignment="1">
      <alignment vertical="center"/>
    </xf>
    <xf numFmtId="0" fontId="0" fillId="0" borderId="0" xfId="0" quotePrefix="1" applyProtection="1">
      <protection locked="0"/>
    </xf>
    <xf numFmtId="44" fontId="4" fillId="9" borderId="0" xfId="3" applyFont="1" applyFill="1"/>
    <xf numFmtId="44" fontId="0" fillId="6" borderId="0" xfId="3" applyFont="1" applyFill="1" applyBorder="1"/>
    <xf numFmtId="44" fontId="0" fillId="4" borderId="0" xfId="3" applyFont="1" applyFill="1" applyBorder="1"/>
    <xf numFmtId="44" fontId="0" fillId="5" borderId="0" xfId="3" applyFont="1" applyFill="1" applyBorder="1"/>
    <xf numFmtId="44" fontId="0" fillId="10" borderId="0" xfId="3" applyFont="1" applyFill="1"/>
    <xf numFmtId="44" fontId="0" fillId="10" borderId="0" xfId="3" applyFont="1" applyFill="1" applyProtection="1">
      <protection locked="0"/>
    </xf>
    <xf numFmtId="49" fontId="0" fillId="0" borderId="0" xfId="0" applyNumberFormat="1"/>
    <xf numFmtId="16" fontId="9" fillId="0" borderId="0" xfId="0" applyNumberFormat="1" applyFont="1"/>
    <xf numFmtId="0" fontId="5" fillId="4" borderId="0" xfId="0" applyFont="1" applyFill="1"/>
    <xf numFmtId="44" fontId="0" fillId="0" borderId="0" xfId="0" applyNumberFormat="1"/>
    <xf numFmtId="44" fontId="0" fillId="3" borderId="0" xfId="0" applyNumberFormat="1" applyFill="1"/>
    <xf numFmtId="0" fontId="4" fillId="3" borderId="0" xfId="0" applyFont="1" applyFill="1"/>
    <xf numFmtId="49" fontId="4" fillId="3" borderId="0" xfId="0" applyNumberFormat="1" applyFont="1" applyFill="1"/>
    <xf numFmtId="44" fontId="3" fillId="3" borderId="0" xfId="3" applyFont="1" applyFill="1"/>
    <xf numFmtId="0" fontId="0" fillId="11" borderId="0" xfId="0" applyFill="1"/>
    <xf numFmtId="44" fontId="0" fillId="5" borderId="0" xfId="0" applyNumberFormat="1" applyFill="1"/>
    <xf numFmtId="49" fontId="4" fillId="2" borderId="0" xfId="0" applyNumberFormat="1" applyFont="1" applyFill="1"/>
    <xf numFmtId="16" fontId="4" fillId="3" borderId="0" xfId="0" applyNumberFormat="1" applyFont="1" applyFill="1" applyProtection="1">
      <protection locked="0"/>
    </xf>
    <xf numFmtId="44" fontId="3" fillId="3" borderId="0" xfId="3" applyFont="1" applyFill="1" applyProtection="1">
      <protection locked="0"/>
    </xf>
    <xf numFmtId="164" fontId="0" fillId="0" borderId="0" xfId="0" applyNumberFormat="1"/>
    <xf numFmtId="164" fontId="0" fillId="5" borderId="0" xfId="0" applyNumberFormat="1" applyFill="1"/>
    <xf numFmtId="164" fontId="7" fillId="5" borderId="0" xfId="0" applyNumberFormat="1" applyFont="1" applyFill="1" applyAlignment="1">
      <alignment vertical="center"/>
    </xf>
    <xf numFmtId="164" fontId="8" fillId="5" borderId="0" xfId="0" applyNumberFormat="1" applyFont="1" applyFill="1" applyAlignment="1">
      <alignment horizontal="center" vertical="center"/>
    </xf>
    <xf numFmtId="164" fontId="0" fillId="3" borderId="0" xfId="0" applyNumberFormat="1" applyFill="1" applyProtection="1">
      <protection locked="0"/>
    </xf>
    <xf numFmtId="0" fontId="0" fillId="3" borderId="0" xfId="0" quotePrefix="1" applyFill="1"/>
    <xf numFmtId="16" fontId="0" fillId="0" borderId="0" xfId="0" applyNumberFormat="1"/>
    <xf numFmtId="16" fontId="0" fillId="3" borderId="0" xfId="0" applyNumberFormat="1" applyFill="1"/>
    <xf numFmtId="44" fontId="0" fillId="3" borderId="0" xfId="3" applyFont="1" applyFill="1"/>
    <xf numFmtId="17" fontId="0" fillId="3" borderId="0" xfId="0" applyNumberFormat="1" applyFill="1"/>
    <xf numFmtId="0" fontId="12" fillId="0" borderId="0" xfId="0" applyFont="1"/>
    <xf numFmtId="0" fontId="0" fillId="12" borderId="0" xfId="0" applyFill="1"/>
    <xf numFmtId="0" fontId="13" fillId="0" borderId="0" xfId="4"/>
    <xf numFmtId="9" fontId="0" fillId="0" borderId="0" xfId="0" applyNumberFormat="1"/>
    <xf numFmtId="165" fontId="0" fillId="0" borderId="0" xfId="0" applyNumberFormat="1"/>
    <xf numFmtId="17" fontId="0" fillId="3" borderId="0" xfId="0" applyNumberFormat="1" applyFill="1" applyProtection="1">
      <protection locked="0"/>
    </xf>
  </cellXfs>
  <cellStyles count="5">
    <cellStyle name="Currency" xfId="3" builtinId="4"/>
    <cellStyle name="Currency 2" xfId="2" xr:uid="{57E5257F-3AC2-47BB-8CDD-CBEBE108B5D2}"/>
    <cellStyle name="Hyperlink" xfId="4" builtinId="8"/>
    <cellStyle name="Normal" xfId="0" builtinId="0"/>
    <cellStyle name="Normal 2" xfId="1" xr:uid="{1B79476F-9CAC-42E6-B23D-A733455A1F0B}"/>
  </cellStyles>
  <dxfs count="42"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</dxfs>
  <tableStyles count="0" defaultTableStyle="TableStyleMedium2" defaultPivotStyle="PivotStyleLight16"/>
  <colors>
    <mruColors>
      <color rgb="FFFF4343"/>
      <color rgb="FFFF0000"/>
      <color rgb="FFDDECD4"/>
      <color rgb="FFCDE3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Overview!$N$4</c:f>
              <c:strCache>
                <c:ptCount val="1"/>
                <c:pt idx="0">
                  <c:v>Total Exp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Overview!$M$5:$M$17</c:f>
              <c:strCache>
                <c:ptCount val="13"/>
                <c:pt idx="0">
                  <c:v>Dec22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Overview!$N$5:$N$17</c:f>
              <c:numCache>
                <c:formatCode>_("$"* #,##0.00_);_("$"* \(#,##0.00\);_("$"* "-"??_);_(@_)</c:formatCode>
                <c:ptCount val="13"/>
                <c:pt idx="0">
                  <c:v>3574.8499999999985</c:v>
                </c:pt>
                <c:pt idx="1">
                  <c:v>6933.78</c:v>
                </c:pt>
                <c:pt idx="2">
                  <c:v>4727.630000000001</c:v>
                </c:pt>
                <c:pt idx="3">
                  <c:v>5341.6699999999983</c:v>
                </c:pt>
                <c:pt idx="4">
                  <c:v>9597.6200000000008</c:v>
                </c:pt>
                <c:pt idx="5">
                  <c:v>4136.33</c:v>
                </c:pt>
                <c:pt idx="6">
                  <c:v>6573.3200000000006</c:v>
                </c:pt>
                <c:pt idx="7">
                  <c:v>419.42999999999995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D5-4F69-BCC0-0E221AEA0E0C}"/>
            </c:ext>
          </c:extLst>
        </c:ser>
        <c:ser>
          <c:idx val="1"/>
          <c:order val="1"/>
          <c:tx>
            <c:strRef>
              <c:f>Overview!$O$4</c:f>
              <c:strCache>
                <c:ptCount val="1"/>
                <c:pt idx="0">
                  <c:v>Living Exp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Overview!$M$5:$M$17</c:f>
              <c:strCache>
                <c:ptCount val="13"/>
                <c:pt idx="0">
                  <c:v>Dec22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Overview!$O$5:$O$17</c:f>
              <c:numCache>
                <c:formatCode>_("$"* #,##0.00_);_("$"* \(#,##0.00\);_("$"* "-"??_);_(@_)</c:formatCode>
                <c:ptCount val="13"/>
                <c:pt idx="0">
                  <c:v>0</c:v>
                </c:pt>
                <c:pt idx="1">
                  <c:v>1919.5699999999997</c:v>
                </c:pt>
                <c:pt idx="2">
                  <c:v>2163.5300000000002</c:v>
                </c:pt>
                <c:pt idx="3">
                  <c:v>2338.36</c:v>
                </c:pt>
                <c:pt idx="4">
                  <c:v>2050.44</c:v>
                </c:pt>
                <c:pt idx="5">
                  <c:v>2123.5699999999997</c:v>
                </c:pt>
                <c:pt idx="6">
                  <c:v>285.69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D5-4F69-BCC0-0E221AEA0E0C}"/>
            </c:ext>
          </c:extLst>
        </c:ser>
        <c:ser>
          <c:idx val="2"/>
          <c:order val="2"/>
          <c:tx>
            <c:strRef>
              <c:f>Overview!$P$4</c:f>
              <c:strCache>
                <c:ptCount val="1"/>
                <c:pt idx="0">
                  <c:v>Groceries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Overview!$M$5:$M$17</c:f>
              <c:strCache>
                <c:ptCount val="13"/>
                <c:pt idx="0">
                  <c:v>Dec22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Overview!$P$5:$P$17</c:f>
              <c:numCache>
                <c:formatCode>_("$"* #,##0.00_);_("$"* \(#,##0.00\);_("$"* "-"??_);_(@_)</c:formatCode>
                <c:ptCount val="13"/>
                <c:pt idx="0">
                  <c:v>567.06999999999994</c:v>
                </c:pt>
                <c:pt idx="1">
                  <c:v>847.54000000000019</c:v>
                </c:pt>
                <c:pt idx="2">
                  <c:v>876.52</c:v>
                </c:pt>
                <c:pt idx="3">
                  <c:v>1109.1500000000001</c:v>
                </c:pt>
                <c:pt idx="4">
                  <c:v>961.1400000000001</c:v>
                </c:pt>
                <c:pt idx="5">
                  <c:v>567.22</c:v>
                </c:pt>
                <c:pt idx="6">
                  <c:v>578.08999999999992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D5-4F69-BCC0-0E221AEA0E0C}"/>
            </c:ext>
          </c:extLst>
        </c:ser>
        <c:ser>
          <c:idx val="3"/>
          <c:order val="3"/>
          <c:tx>
            <c:strRef>
              <c:f>Overview!$Q$4</c:f>
              <c:strCache>
                <c:ptCount val="1"/>
                <c:pt idx="0">
                  <c:v>Gasoline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Overview!$M$5:$M$17</c:f>
              <c:strCache>
                <c:ptCount val="13"/>
                <c:pt idx="0">
                  <c:v>Dec22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Overview!$Q$5:$Q$17</c:f>
              <c:numCache>
                <c:formatCode>_("$"* #,##0.00_);_("$"* \(#,##0.00\);_("$"* "-"??_);_(@_)</c:formatCode>
                <c:ptCount val="13"/>
                <c:pt idx="0">
                  <c:v>215.20000000000002</c:v>
                </c:pt>
                <c:pt idx="1">
                  <c:v>109.03999999999999</c:v>
                </c:pt>
                <c:pt idx="2">
                  <c:v>112.84</c:v>
                </c:pt>
                <c:pt idx="3">
                  <c:v>137.67000000000002</c:v>
                </c:pt>
                <c:pt idx="4">
                  <c:v>170.73000000000002</c:v>
                </c:pt>
                <c:pt idx="5">
                  <c:v>195.64</c:v>
                </c:pt>
                <c:pt idx="6">
                  <c:v>210.63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D5-4F69-BCC0-0E221AEA0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055999"/>
        <c:axId val="157057663"/>
      </c:lineChart>
      <c:catAx>
        <c:axId val="15705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7663"/>
        <c:crosses val="autoZero"/>
        <c:auto val="1"/>
        <c:lblAlgn val="ctr"/>
        <c:lblOffset val="100"/>
        <c:noMultiLvlLbl val="0"/>
      </c:catAx>
      <c:valAx>
        <c:axId val="15705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5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Overview!$D$4</c:f>
              <c:strCache>
                <c:ptCount val="1"/>
                <c:pt idx="0">
                  <c:v>Gross PC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Overview!$C$5:$C$17</c:f>
              <c:strCache>
                <c:ptCount val="13"/>
                <c:pt idx="0">
                  <c:v>Dec22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Overview!$D$5:$D$17</c:f>
              <c:numCache>
                <c:formatCode>_("$"* #,##0.00_);_("$"* \(#,##0.00\);_("$"* "-"??_);_(@_)</c:formatCode>
                <c:ptCount val="13"/>
                <c:pt idx="0">
                  <c:v>16069.220000000001</c:v>
                </c:pt>
                <c:pt idx="1">
                  <c:v>10560.9</c:v>
                </c:pt>
                <c:pt idx="2">
                  <c:v>10560.9</c:v>
                </c:pt>
                <c:pt idx="3">
                  <c:v>10560.9</c:v>
                </c:pt>
                <c:pt idx="4">
                  <c:v>10560.9</c:v>
                </c:pt>
                <c:pt idx="5">
                  <c:v>10560.9</c:v>
                </c:pt>
                <c:pt idx="6">
                  <c:v>15926.349999999999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24-4C9C-B6EB-59EF5D4AC574}"/>
            </c:ext>
          </c:extLst>
        </c:ser>
        <c:ser>
          <c:idx val="1"/>
          <c:order val="1"/>
          <c:tx>
            <c:strRef>
              <c:f>Overview!$E$4</c:f>
              <c:strCache>
                <c:ptCount val="1"/>
                <c:pt idx="0">
                  <c:v>Net PC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Overview!$C$5:$C$17</c:f>
              <c:strCache>
                <c:ptCount val="13"/>
                <c:pt idx="0">
                  <c:v>Dec22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Overview!$E$5:$E$17</c:f>
              <c:numCache>
                <c:formatCode>_("$"* #,##0.00_);_("$"* \(#,##0.00\);_("$"* "-"??_);_(@_)</c:formatCode>
                <c:ptCount val="13"/>
                <c:pt idx="0">
                  <c:v>11494.76</c:v>
                </c:pt>
                <c:pt idx="1">
                  <c:v>7866.17</c:v>
                </c:pt>
                <c:pt idx="2">
                  <c:v>10239.280000000001</c:v>
                </c:pt>
                <c:pt idx="3">
                  <c:v>7638.2800000000007</c:v>
                </c:pt>
                <c:pt idx="4">
                  <c:v>-7638.2800000000007</c:v>
                </c:pt>
                <c:pt idx="5">
                  <c:v>7638.2800000000007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24-4C9C-B6EB-59EF5D4AC574}"/>
            </c:ext>
          </c:extLst>
        </c:ser>
        <c:ser>
          <c:idx val="2"/>
          <c:order val="2"/>
          <c:tx>
            <c:strRef>
              <c:f>Overview!$F$4</c:f>
              <c:strCache>
                <c:ptCount val="1"/>
                <c:pt idx="0">
                  <c:v>Tithing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Overview!$C$5:$C$17</c:f>
              <c:strCache>
                <c:ptCount val="13"/>
                <c:pt idx="0">
                  <c:v>Dec22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Overview!$F$5:$F$17</c:f>
              <c:numCache>
                <c:formatCode>_("$"* #,##0.00_);_("$"* \(#,##0.00\);_("$"* "-"??_);_(@_)</c:formatCode>
                <c:ptCount val="13"/>
                <c:pt idx="0">
                  <c:v>1606.9220000000003</c:v>
                </c:pt>
                <c:pt idx="1">
                  <c:v>1056.0899999999999</c:v>
                </c:pt>
                <c:pt idx="2">
                  <c:v>1056.0899999999999</c:v>
                </c:pt>
                <c:pt idx="3">
                  <c:v>1056.0899999999999</c:v>
                </c:pt>
                <c:pt idx="4">
                  <c:v>1056.0899999999999</c:v>
                </c:pt>
                <c:pt idx="5">
                  <c:v>1056.0899999999999</c:v>
                </c:pt>
                <c:pt idx="6">
                  <c:v>1592.6349999999998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24-4C9C-B6EB-59EF5D4AC574}"/>
            </c:ext>
          </c:extLst>
        </c:ser>
        <c:ser>
          <c:idx val="3"/>
          <c:order val="3"/>
          <c:tx>
            <c:strRef>
              <c:f>Overview!$G$4</c:f>
              <c:strCache>
                <c:ptCount val="1"/>
                <c:pt idx="0">
                  <c:v>Other Income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Overview!$C$5:$C$17</c:f>
              <c:strCache>
                <c:ptCount val="13"/>
                <c:pt idx="0">
                  <c:v>Dec22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Overview!$G$5:$G$17</c:f>
              <c:numCache>
                <c:formatCode>_("$"* #,##0.00_);_("$"* \(#,##0.00\);_("$"* "-"??_);_(@_)</c:formatCode>
                <c:ptCount val="13"/>
                <c:pt idx="0">
                  <c:v>0</c:v>
                </c:pt>
                <c:pt idx="1">
                  <c:v>24.999999999999773</c:v>
                </c:pt>
                <c:pt idx="2">
                  <c:v>834.99999999999977</c:v>
                </c:pt>
                <c:pt idx="3">
                  <c:v>0</c:v>
                </c:pt>
                <c:pt idx="4">
                  <c:v>15276.560000000001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24-4C9C-B6EB-59EF5D4AC574}"/>
            </c:ext>
          </c:extLst>
        </c:ser>
        <c:ser>
          <c:idx val="4"/>
          <c:order val="4"/>
          <c:tx>
            <c:strRef>
              <c:f>Overview!$H$4</c:f>
              <c:strCache>
                <c:ptCount val="1"/>
                <c:pt idx="0">
                  <c:v>After T&amp;T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Overview!$C$5:$C$17</c:f>
              <c:strCache>
                <c:ptCount val="13"/>
                <c:pt idx="0">
                  <c:v>Dec22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Overview!$H$5:$H$17</c:f>
              <c:numCache>
                <c:formatCode>_("$"* #,##0.00_);_("$"* \(#,##0.00\);_("$"* "-"??_);_(@_)</c:formatCode>
                <c:ptCount val="13"/>
                <c:pt idx="0">
                  <c:v>9887.8379999999997</c:v>
                </c:pt>
                <c:pt idx="1">
                  <c:v>6835.08</c:v>
                </c:pt>
                <c:pt idx="2">
                  <c:v>10018.19</c:v>
                </c:pt>
                <c:pt idx="3">
                  <c:v>6582.1900000000005</c:v>
                </c:pt>
                <c:pt idx="4">
                  <c:v>6582.1900000000005</c:v>
                </c:pt>
                <c:pt idx="5">
                  <c:v>6582.1900000000005</c:v>
                </c:pt>
                <c:pt idx="6">
                  <c:v>-1592.6349999999998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24-4C9C-B6EB-59EF5D4AC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517087"/>
        <c:axId val="651516671"/>
      </c:lineChart>
      <c:catAx>
        <c:axId val="65151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16671"/>
        <c:crosses val="autoZero"/>
        <c:auto val="1"/>
        <c:lblAlgn val="ctr"/>
        <c:lblOffset val="100"/>
        <c:noMultiLvlLbl val="0"/>
      </c:catAx>
      <c:valAx>
        <c:axId val="65151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1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21</xdr:row>
      <xdr:rowOff>42862</xdr:rowOff>
    </xdr:from>
    <xdr:to>
      <xdr:col>18</xdr:col>
      <xdr:colOff>276225</xdr:colOff>
      <xdr:row>35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23A288-CC32-40BB-A534-EDF79D224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33337</xdr:colOff>
      <xdr:row>21</xdr:row>
      <xdr:rowOff>33337</xdr:rowOff>
    </xdr:from>
    <xdr:to>
      <xdr:col>7</xdr:col>
      <xdr:colOff>614362</xdr:colOff>
      <xdr:row>35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19B4FB-8AF7-49BA-843D-6471D8A12073}"/>
            </a:ext>
            <a:ext uri="{147F2762-F138-4A5C-976F-8EAC2B608ADB}">
              <a16:predDERef xmlns:a16="http://schemas.microsoft.com/office/drawing/2014/main" pred="{0923A288-CC32-40BB-A534-EDF79D224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es Fluckiger" id="{3252F638-F1CA-4E6A-8DC1-F636FCE33234}" userId="8485c7d989257e2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6" dT="2023-02-20T21:24:20.97" personId="{3252F638-F1CA-4E6A-8DC1-F636FCE33234}" id="{A2A19D47-0CD8-4292-BCF0-8EAE3B23244B}">
    <text>Zeroing out because we suck at budgeting.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josh@joshmauss.com%20Phone:%20801.467.5115%20Ext%207587" TargetMode="External"/><Relationship Id="rId2" Type="http://schemas.openxmlformats.org/officeDocument/2006/relationships/hyperlink" Target="https://identity.pennymacusa.com/users/sign_in?return_to=%2Foauth%2Fauthorize%3Fresponse_type%3Dcode%26client_id%3D7160f08ef4264d5f7dbedca5226009933d3a0133674581b99f023dff73e57a8b%26redirect_uri%3Dhttps%253A%252F%252Fmypennymac.pennymacusa.com%252Fcallback%26state%3DII83sl9wHV0igFGfbb28W%252FNIZXoNI3fhZ7gOVUeg4jGaLiMkRn7kwly3LqqoDDCn_%26utm_source%3D2782-SR-2782%26utm_medium%3Demail%26utm_campaign%3Dtransactional%26source%3D2782-SR-2782" TargetMode="External"/><Relationship Id="rId1" Type="http://schemas.openxmlformats.org/officeDocument/2006/relationships/hyperlink" Target="https://www.capitalgroup.com/individual/accounts/login.htm" TargetMode="External"/><Relationship Id="rId4" Type="http://schemas.openxmlformats.org/officeDocument/2006/relationships/hyperlink" Target="https://participant.empower-retirement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8DC9-E571-4B25-A5D2-8CD13B85FD45}">
  <dimension ref="A2:AP102"/>
  <sheetViews>
    <sheetView showGridLines="0" topLeftCell="A23" workbookViewId="0">
      <selection activeCell="F41" sqref="F41"/>
    </sheetView>
  </sheetViews>
  <sheetFormatPr defaultRowHeight="15" x14ac:dyDescent="0.25"/>
  <cols>
    <col min="2" max="2" width="2.42578125" customWidth="1"/>
    <col min="3" max="3" width="19.42578125" bestFit="1" customWidth="1"/>
    <col min="4" max="4" width="14.42578125" customWidth="1"/>
    <col min="5" max="5" width="2.42578125" customWidth="1"/>
    <col min="7" max="7" width="2.5703125" customWidth="1"/>
    <col min="8" max="8" width="19.140625" bestFit="1" customWidth="1"/>
    <col min="9" max="9" width="11.42578125" style="17" hidden="1" customWidth="1"/>
    <col min="10" max="13" width="11.42578125" style="17" customWidth="1"/>
    <col min="14" max="14" width="6.7109375" style="25" hidden="1" customWidth="1"/>
    <col min="15" max="15" width="11.42578125" style="17" hidden="1" customWidth="1"/>
    <col min="16" max="16" width="2.5703125" customWidth="1"/>
    <col min="18" max="18" width="2.5703125" customWidth="1"/>
    <col min="19" max="19" width="7.85546875" style="73" customWidth="1"/>
    <col min="20" max="20" width="31.42578125" customWidth="1"/>
    <col min="21" max="21" width="11.85546875" customWidth="1"/>
    <col min="22" max="22" width="30.42578125" customWidth="1"/>
    <col min="23" max="23" width="10.7109375" style="17" customWidth="1"/>
    <col min="24" max="24" width="2.5703125" customWidth="1"/>
    <col min="35" max="35" width="10.5703125" bestFit="1" customWidth="1"/>
    <col min="37" max="37" width="15.85546875" bestFit="1" customWidth="1"/>
    <col min="38" max="38" width="10.5703125" customWidth="1"/>
  </cols>
  <sheetData>
    <row r="2" spans="1:42" ht="46.5" x14ac:dyDescent="0.7">
      <c r="B2" s="61">
        <v>44917</v>
      </c>
      <c r="C2" s="27"/>
      <c r="D2" s="2"/>
      <c r="N2" s="17"/>
    </row>
    <row r="3" spans="1:42" ht="26.25" x14ac:dyDescent="0.4">
      <c r="C3" s="2"/>
      <c r="D3" s="2"/>
      <c r="N3" s="17"/>
    </row>
    <row r="4" spans="1:42" x14ac:dyDescent="0.25">
      <c r="B4" s="20"/>
      <c r="C4" s="20"/>
      <c r="D4" s="20"/>
      <c r="E4" s="20"/>
      <c r="G4" s="8"/>
      <c r="H4" s="8"/>
      <c r="I4" s="18"/>
      <c r="J4" s="18"/>
      <c r="K4" s="18"/>
      <c r="L4" s="18"/>
      <c r="M4" s="18"/>
      <c r="N4" s="18"/>
      <c r="O4" s="18"/>
      <c r="P4" s="8"/>
      <c r="R4" s="9"/>
      <c r="S4" s="74"/>
      <c r="T4" s="9"/>
      <c r="U4" s="9"/>
      <c r="V4" s="9"/>
      <c r="W4" s="32"/>
      <c r="X4" s="9"/>
    </row>
    <row r="5" spans="1:42" ht="23.25" x14ac:dyDescent="0.35">
      <c r="B5" s="20"/>
      <c r="C5" s="21" t="s">
        <v>0</v>
      </c>
      <c r="D5" s="22"/>
      <c r="E5" s="20"/>
      <c r="G5" s="8"/>
      <c r="H5" s="10" t="s">
        <v>1</v>
      </c>
      <c r="I5" s="18" t="s">
        <v>2</v>
      </c>
      <c r="J5" s="18"/>
      <c r="K5" s="18"/>
      <c r="L5" s="18"/>
      <c r="M5" s="18"/>
      <c r="N5" s="18" t="s">
        <v>2</v>
      </c>
      <c r="O5" s="18" t="s">
        <v>2</v>
      </c>
      <c r="P5" s="8"/>
      <c r="R5" s="9"/>
      <c r="S5" s="75" t="s">
        <v>3</v>
      </c>
      <c r="T5" s="9"/>
      <c r="U5" s="9"/>
      <c r="V5" s="9"/>
      <c r="W5" s="32"/>
      <c r="X5" s="9"/>
    </row>
    <row r="6" spans="1:42" s="12" customFormat="1" ht="23.25" x14ac:dyDescent="0.25">
      <c r="B6" s="23"/>
      <c r="C6" s="21"/>
      <c r="D6" s="43"/>
      <c r="E6" s="23"/>
      <c r="G6" s="13"/>
      <c r="H6" s="10"/>
      <c r="I6" s="44"/>
      <c r="J6" s="44"/>
      <c r="K6" s="45">
        <f>SUM(K9:K58)</f>
        <v>2986.7</v>
      </c>
      <c r="L6" s="46">
        <f>SUM(L9:L58)</f>
        <v>3432.71</v>
      </c>
      <c r="M6" s="44"/>
      <c r="N6" s="44"/>
      <c r="O6" s="44"/>
      <c r="P6" s="13"/>
      <c r="R6" s="14"/>
      <c r="S6" s="75"/>
      <c r="T6" s="14"/>
      <c r="U6" s="14"/>
      <c r="V6" s="14"/>
      <c r="W6" s="46">
        <f>SUM(W8:W102)</f>
        <v>3574.8499999999985</v>
      </c>
      <c r="X6" s="14"/>
    </row>
    <row r="7" spans="1:42" s="12" customFormat="1" x14ac:dyDescent="0.25">
      <c r="B7" s="23"/>
      <c r="C7" s="23"/>
      <c r="D7" s="23"/>
      <c r="E7" s="23"/>
      <c r="G7" s="13"/>
      <c r="H7" s="35" t="s">
        <v>4</v>
      </c>
      <c r="I7" s="36" t="s">
        <v>5</v>
      </c>
      <c r="J7" s="36" t="s">
        <v>6</v>
      </c>
      <c r="K7" s="36" t="s">
        <v>7</v>
      </c>
      <c r="L7" s="36" t="s">
        <v>8</v>
      </c>
      <c r="M7" s="36" t="s">
        <v>9</v>
      </c>
      <c r="N7" s="36" t="s">
        <v>10</v>
      </c>
      <c r="O7" s="36" t="s">
        <v>11</v>
      </c>
      <c r="P7" s="37"/>
      <c r="Q7" s="38"/>
      <c r="R7" s="39"/>
      <c r="S7" s="76" t="s">
        <v>12</v>
      </c>
      <c r="T7" s="40" t="s">
        <v>13</v>
      </c>
      <c r="U7" s="40" t="s">
        <v>14</v>
      </c>
      <c r="V7" s="40" t="s">
        <v>4</v>
      </c>
      <c r="W7" s="41" t="s">
        <v>15</v>
      </c>
      <c r="X7" s="14"/>
      <c r="AI7" s="15" t="s">
        <v>14</v>
      </c>
      <c r="AK7" s="16" t="s">
        <v>16</v>
      </c>
      <c r="AL7" s="52" t="e">
        <f>VLOOKUP(B2,AK11:AL22,2,FALSE)</f>
        <v>#N/A</v>
      </c>
    </row>
    <row r="8" spans="1:42" x14ac:dyDescent="0.25">
      <c r="B8" s="7"/>
      <c r="C8" s="7"/>
      <c r="D8" s="7"/>
      <c r="E8" s="7"/>
      <c r="G8" s="5"/>
      <c r="H8" s="5"/>
      <c r="I8" s="19"/>
      <c r="J8" s="58"/>
      <c r="K8" s="19"/>
      <c r="L8" s="19"/>
      <c r="M8" s="19"/>
      <c r="N8" s="24"/>
      <c r="O8" s="19"/>
      <c r="P8" s="5"/>
      <c r="R8" s="4"/>
      <c r="S8" s="77">
        <v>44904</v>
      </c>
      <c r="T8" s="29" t="s">
        <v>17</v>
      </c>
      <c r="U8" s="29" t="s">
        <v>18</v>
      </c>
      <c r="V8" s="29" t="s">
        <v>17</v>
      </c>
      <c r="W8" s="33">
        <v>16.03</v>
      </c>
      <c r="X8" s="4"/>
      <c r="AI8" s="1" t="s">
        <v>19</v>
      </c>
      <c r="AK8" s="3" t="s">
        <v>20</v>
      </c>
      <c r="AL8" s="51" t="e">
        <f>VLOOKUP(AL7,AL11:AM22,2,FALSE)</f>
        <v>#N/A</v>
      </c>
    </row>
    <row r="9" spans="1:42" ht="15.75" x14ac:dyDescent="0.25">
      <c r="B9" s="7"/>
      <c r="C9" s="7" t="s">
        <v>21</v>
      </c>
      <c r="D9" s="55">
        <v>6627.83</v>
      </c>
      <c r="E9" s="7"/>
      <c r="G9" s="5"/>
      <c r="H9" s="34" t="s">
        <v>22</v>
      </c>
      <c r="I9" s="19"/>
      <c r="J9" s="59"/>
      <c r="K9" s="19"/>
      <c r="L9" s="19"/>
      <c r="M9" s="19"/>
      <c r="N9" s="24"/>
      <c r="O9" s="19"/>
      <c r="P9" s="5"/>
      <c r="R9" s="4"/>
      <c r="S9" s="77">
        <v>44908</v>
      </c>
      <c r="T9" s="29" t="s">
        <v>23</v>
      </c>
      <c r="U9" s="29" t="s">
        <v>18</v>
      </c>
      <c r="V9" s="29" t="s">
        <v>24</v>
      </c>
      <c r="W9" s="33">
        <v>209.46</v>
      </c>
      <c r="X9" s="4"/>
      <c r="AI9" s="1" t="s">
        <v>25</v>
      </c>
    </row>
    <row r="10" spans="1:42" x14ac:dyDescent="0.25">
      <c r="B10" s="7"/>
      <c r="C10" s="7" t="s">
        <v>1</v>
      </c>
      <c r="D10" s="56">
        <f>K6</f>
        <v>2986.7</v>
      </c>
      <c r="E10" s="7"/>
      <c r="G10" s="5"/>
      <c r="H10" s="5" t="s">
        <v>26</v>
      </c>
      <c r="I10" s="18">
        <v>0</v>
      </c>
      <c r="J10" s="59"/>
      <c r="K10" s="19">
        <f t="shared" ref="K10:K21" si="0">SUM(I10:J10)</f>
        <v>0</v>
      </c>
      <c r="L10" s="19">
        <f t="shared" ref="L10:L58" si="1">SUMIF(V:V, H10, W:W)</f>
        <v>567.06999999999994</v>
      </c>
      <c r="M10" s="19">
        <f t="shared" ref="M10:M12" si="2">K10-L10</f>
        <v>-567.06999999999994</v>
      </c>
      <c r="N10" s="26"/>
      <c r="O10" s="18"/>
      <c r="P10" s="5"/>
      <c r="R10" s="4"/>
      <c r="S10" s="77">
        <v>44912</v>
      </c>
      <c r="T10" s="29" t="s">
        <v>27</v>
      </c>
      <c r="U10" s="29" t="s">
        <v>18</v>
      </c>
      <c r="V10" s="29" t="s">
        <v>24</v>
      </c>
      <c r="W10" s="33">
        <v>111.5</v>
      </c>
      <c r="X10" s="4"/>
      <c r="AI10" s="1" t="s">
        <v>28</v>
      </c>
      <c r="AK10" s="3" t="s">
        <v>29</v>
      </c>
      <c r="AL10" s="3" t="s">
        <v>30</v>
      </c>
      <c r="AM10" s="3" t="s">
        <v>31</v>
      </c>
    </row>
    <row r="11" spans="1:42" x14ac:dyDescent="0.25">
      <c r="B11" s="7"/>
      <c r="C11" s="7" t="s">
        <v>32</v>
      </c>
      <c r="D11" s="57">
        <f>W6</f>
        <v>3574.8499999999985</v>
      </c>
      <c r="E11" s="7"/>
      <c r="G11" s="5"/>
      <c r="H11" s="5" t="s">
        <v>33</v>
      </c>
      <c r="I11" s="18">
        <v>0</v>
      </c>
      <c r="J11" s="59">
        <v>100</v>
      </c>
      <c r="K11" s="19">
        <f t="shared" si="0"/>
        <v>100</v>
      </c>
      <c r="L11" s="19">
        <f t="shared" si="1"/>
        <v>113.71000000000001</v>
      </c>
      <c r="M11" s="19">
        <f t="shared" si="2"/>
        <v>-13.710000000000008</v>
      </c>
      <c r="N11" s="26" t="s">
        <v>34</v>
      </c>
      <c r="O11" s="18">
        <f>IF(N11="y",M11,)</f>
        <v>-13.710000000000008</v>
      </c>
      <c r="P11" s="5"/>
      <c r="R11" s="4"/>
      <c r="S11" s="77">
        <v>44913</v>
      </c>
      <c r="T11" s="29" t="s">
        <v>35</v>
      </c>
      <c r="U11" s="29" t="s">
        <v>18</v>
      </c>
      <c r="V11" s="29" t="s">
        <v>24</v>
      </c>
      <c r="W11" s="33">
        <v>255.77</v>
      </c>
      <c r="X11" s="4"/>
      <c r="AI11" s="1" t="s">
        <v>36</v>
      </c>
      <c r="AK11" t="s">
        <v>37</v>
      </c>
      <c r="AL11" s="60" t="s">
        <v>38</v>
      </c>
      <c r="AM11" t="s">
        <v>39</v>
      </c>
      <c r="AP11" s="12"/>
    </row>
    <row r="12" spans="1:42" x14ac:dyDescent="0.25">
      <c r="B12" s="7"/>
      <c r="C12" s="7"/>
      <c r="D12" s="7"/>
      <c r="E12" s="7"/>
      <c r="G12" s="5"/>
      <c r="H12" s="5" t="s">
        <v>40</v>
      </c>
      <c r="I12" s="18">
        <v>0</v>
      </c>
      <c r="J12" s="59">
        <f>200-23.11</f>
        <v>176.89</v>
      </c>
      <c r="K12" s="19">
        <f t="shared" si="0"/>
        <v>176.89</v>
      </c>
      <c r="L12" s="19">
        <f t="shared" si="1"/>
        <v>211.84000000000003</v>
      </c>
      <c r="M12" s="19">
        <f t="shared" si="2"/>
        <v>-34.950000000000045</v>
      </c>
      <c r="N12" s="26" t="s">
        <v>34</v>
      </c>
      <c r="O12" s="18">
        <f t="shared" ref="O12:O21" si="3">IF(N12="y",M12,)</f>
        <v>-34.950000000000045</v>
      </c>
      <c r="P12" s="5"/>
      <c r="R12" s="4"/>
      <c r="S12" s="77">
        <v>44924</v>
      </c>
      <c r="T12" s="29" t="s">
        <v>41</v>
      </c>
      <c r="U12" s="29" t="s">
        <v>18</v>
      </c>
      <c r="V12" s="29" t="s">
        <v>24</v>
      </c>
      <c r="W12" s="33">
        <v>10.18</v>
      </c>
      <c r="X12" s="4"/>
      <c r="AI12" s="1" t="s">
        <v>42</v>
      </c>
      <c r="AK12" t="s">
        <v>43</v>
      </c>
      <c r="AL12" t="s">
        <v>37</v>
      </c>
      <c r="AM12" t="s">
        <v>44</v>
      </c>
    </row>
    <row r="13" spans="1:42" x14ac:dyDescent="0.25">
      <c r="A13" s="30"/>
      <c r="B13" s="30"/>
      <c r="C13" s="30"/>
      <c r="D13" s="30"/>
      <c r="E13" s="30"/>
      <c r="F13" s="30"/>
      <c r="G13" s="5"/>
      <c r="H13" s="5" t="s">
        <v>45</v>
      </c>
      <c r="I13" s="18">
        <v>0</v>
      </c>
      <c r="J13" s="59">
        <f>72.34+200</f>
        <v>272.34000000000003</v>
      </c>
      <c r="K13" s="19">
        <f t="shared" si="0"/>
        <v>272.34000000000003</v>
      </c>
      <c r="L13" s="19">
        <f t="shared" si="1"/>
        <v>39.31</v>
      </c>
      <c r="M13" s="19">
        <f>K13-L13</f>
        <v>233.03000000000003</v>
      </c>
      <c r="N13" s="26" t="s">
        <v>34</v>
      </c>
      <c r="O13" s="18">
        <f t="shared" si="3"/>
        <v>233.03000000000003</v>
      </c>
      <c r="P13" s="5"/>
      <c r="R13" s="4"/>
      <c r="S13" s="77">
        <v>44902</v>
      </c>
      <c r="T13" s="29" t="s">
        <v>46</v>
      </c>
      <c r="U13" s="29" t="s">
        <v>18</v>
      </c>
      <c r="V13" s="29" t="s">
        <v>47</v>
      </c>
      <c r="W13" s="33">
        <v>4.04</v>
      </c>
      <c r="X13" s="4"/>
      <c r="AI13" s="1" t="s">
        <v>18</v>
      </c>
      <c r="AK13" t="s">
        <v>48</v>
      </c>
      <c r="AL13" t="s">
        <v>43</v>
      </c>
      <c r="AM13" t="s">
        <v>49</v>
      </c>
    </row>
    <row r="14" spans="1:42" x14ac:dyDescent="0.25">
      <c r="A14" s="30"/>
      <c r="B14" s="30"/>
      <c r="C14" s="30"/>
      <c r="D14" s="30"/>
      <c r="E14" s="30"/>
      <c r="F14" s="30"/>
      <c r="G14" s="5"/>
      <c r="H14" s="5" t="s">
        <v>50</v>
      </c>
      <c r="I14" s="18">
        <v>0</v>
      </c>
      <c r="J14" s="59">
        <v>240</v>
      </c>
      <c r="K14" s="19">
        <f t="shared" si="0"/>
        <v>240</v>
      </c>
      <c r="L14" s="19">
        <f t="shared" si="1"/>
        <v>293.33999999999997</v>
      </c>
      <c r="M14" s="19">
        <f t="shared" ref="M14:M21" si="4">K14-L14</f>
        <v>-53.339999999999975</v>
      </c>
      <c r="N14" s="26" t="s">
        <v>34</v>
      </c>
      <c r="O14" s="18">
        <f t="shared" si="3"/>
        <v>-53.339999999999975</v>
      </c>
      <c r="P14" s="5"/>
      <c r="R14" s="4"/>
      <c r="S14" s="77">
        <v>44902</v>
      </c>
      <c r="T14" s="29" t="s">
        <v>51</v>
      </c>
      <c r="U14" s="29" t="s">
        <v>18</v>
      </c>
      <c r="V14" s="29" t="s">
        <v>47</v>
      </c>
      <c r="W14" s="33">
        <v>12.73</v>
      </c>
      <c r="X14" s="4"/>
      <c r="AI14" s="1" t="s">
        <v>52</v>
      </c>
      <c r="AK14" t="s">
        <v>53</v>
      </c>
      <c r="AL14" t="s">
        <v>48</v>
      </c>
      <c r="AM14" t="s">
        <v>54</v>
      </c>
    </row>
    <row r="15" spans="1:42" x14ac:dyDescent="0.25">
      <c r="A15" s="30"/>
      <c r="B15" s="30"/>
      <c r="C15" s="30"/>
      <c r="D15" s="30"/>
      <c r="E15" s="30"/>
      <c r="F15" s="30"/>
      <c r="G15" s="5"/>
      <c r="H15" s="5" t="s">
        <v>55</v>
      </c>
      <c r="I15" s="18">
        <v>0</v>
      </c>
      <c r="J15" s="59"/>
      <c r="K15" s="19">
        <f t="shared" si="0"/>
        <v>0</v>
      </c>
      <c r="L15" s="19">
        <f t="shared" si="1"/>
        <v>0</v>
      </c>
      <c r="M15" s="19">
        <f t="shared" si="4"/>
        <v>0</v>
      </c>
      <c r="N15" s="26" t="s">
        <v>34</v>
      </c>
      <c r="O15" s="18">
        <f t="shared" si="3"/>
        <v>0</v>
      </c>
      <c r="P15" s="5"/>
      <c r="R15" s="4"/>
      <c r="S15" s="77">
        <v>44904</v>
      </c>
      <c r="T15" s="29" t="s">
        <v>56</v>
      </c>
      <c r="U15" s="29" t="s">
        <v>18</v>
      </c>
      <c r="V15" s="29" t="s">
        <v>47</v>
      </c>
      <c r="W15" s="33">
        <v>73.180000000000007</v>
      </c>
      <c r="X15" s="4"/>
      <c r="AK15" t="s">
        <v>57</v>
      </c>
      <c r="AL15" t="s">
        <v>53</v>
      </c>
      <c r="AM15" t="s">
        <v>58</v>
      </c>
      <c r="AP15" s="12"/>
    </row>
    <row r="16" spans="1:42" x14ac:dyDescent="0.25">
      <c r="A16" s="30"/>
      <c r="B16" s="30"/>
      <c r="C16" s="53"/>
      <c r="D16" s="30"/>
      <c r="E16" s="30"/>
      <c r="F16" s="30"/>
      <c r="G16" s="5"/>
      <c r="H16" s="5" t="s">
        <v>59</v>
      </c>
      <c r="I16" s="18">
        <v>0</v>
      </c>
      <c r="J16" s="59">
        <v>150</v>
      </c>
      <c r="K16" s="19">
        <f t="shared" si="0"/>
        <v>150</v>
      </c>
      <c r="L16" s="19">
        <f t="shared" si="1"/>
        <v>168.44</v>
      </c>
      <c r="M16" s="19">
        <f t="shared" si="4"/>
        <v>-18.439999999999998</v>
      </c>
      <c r="N16" s="26" t="s">
        <v>34</v>
      </c>
      <c r="O16" s="18">
        <f t="shared" si="3"/>
        <v>-18.439999999999998</v>
      </c>
      <c r="P16" s="5"/>
      <c r="R16" s="4"/>
      <c r="S16" s="77">
        <v>44904</v>
      </c>
      <c r="T16" s="29" t="s">
        <v>60</v>
      </c>
      <c r="U16" s="29" t="s">
        <v>18</v>
      </c>
      <c r="V16" s="29" t="s">
        <v>47</v>
      </c>
      <c r="W16" s="33">
        <v>20.05</v>
      </c>
      <c r="X16" s="4"/>
      <c r="AK16" t="s">
        <v>61</v>
      </c>
      <c r="AL16" t="s">
        <v>57</v>
      </c>
      <c r="AM16" t="s">
        <v>62</v>
      </c>
    </row>
    <row r="17" spans="1:42" x14ac:dyDescent="0.25">
      <c r="A17" s="30"/>
      <c r="B17" s="30"/>
      <c r="C17" s="53"/>
      <c r="D17" s="30"/>
      <c r="E17" s="30"/>
      <c r="F17" s="30"/>
      <c r="G17" s="5"/>
      <c r="H17" s="5"/>
      <c r="I17" s="18">
        <v>0</v>
      </c>
      <c r="J17" s="59"/>
      <c r="K17" s="19">
        <f t="shared" si="0"/>
        <v>0</v>
      </c>
      <c r="L17" s="19">
        <f t="shared" si="1"/>
        <v>0</v>
      </c>
      <c r="M17" s="19">
        <f t="shared" si="4"/>
        <v>0</v>
      </c>
      <c r="N17" s="26"/>
      <c r="O17" s="18">
        <f t="shared" si="3"/>
        <v>0</v>
      </c>
      <c r="P17" s="5"/>
      <c r="R17" s="4"/>
      <c r="S17" s="77">
        <v>44905</v>
      </c>
      <c r="T17" s="29" t="s">
        <v>63</v>
      </c>
      <c r="U17" s="29" t="s">
        <v>18</v>
      </c>
      <c r="V17" s="29" t="s">
        <v>47</v>
      </c>
      <c r="W17" s="33">
        <v>37.51</v>
      </c>
      <c r="X17" s="4"/>
      <c r="AK17" t="s">
        <v>64</v>
      </c>
      <c r="AL17" t="s">
        <v>61</v>
      </c>
      <c r="AM17" t="s">
        <v>65</v>
      </c>
    </row>
    <row r="18" spans="1:42" x14ac:dyDescent="0.25">
      <c r="A18" s="30"/>
      <c r="B18" s="30"/>
      <c r="C18" s="30"/>
      <c r="D18" s="30"/>
      <c r="E18" s="30"/>
      <c r="F18" s="30"/>
      <c r="G18" s="5"/>
      <c r="H18" s="5"/>
      <c r="I18" s="18">
        <v>0</v>
      </c>
      <c r="J18" s="59"/>
      <c r="K18" s="19">
        <f t="shared" si="0"/>
        <v>0</v>
      </c>
      <c r="L18" s="19">
        <f t="shared" si="1"/>
        <v>0</v>
      </c>
      <c r="M18" s="19">
        <f t="shared" si="4"/>
        <v>0</v>
      </c>
      <c r="N18" s="26"/>
      <c r="O18" s="18">
        <f t="shared" si="3"/>
        <v>0</v>
      </c>
      <c r="P18" s="5"/>
      <c r="R18" s="4"/>
      <c r="S18" s="77">
        <v>44906</v>
      </c>
      <c r="T18" s="29" t="s">
        <v>66</v>
      </c>
      <c r="U18" s="29" t="s">
        <v>18</v>
      </c>
      <c r="V18" s="29" t="s">
        <v>47</v>
      </c>
      <c r="W18" s="33">
        <v>36.53</v>
      </c>
      <c r="X18" s="4"/>
      <c r="AK18" t="s">
        <v>67</v>
      </c>
      <c r="AL18" t="s">
        <v>64</v>
      </c>
      <c r="AM18" t="s">
        <v>68</v>
      </c>
    </row>
    <row r="19" spans="1:42" x14ac:dyDescent="0.25">
      <c r="A19" s="30"/>
      <c r="B19" s="30"/>
      <c r="C19" s="30"/>
      <c r="D19" s="30"/>
      <c r="E19" s="30"/>
      <c r="F19" s="30"/>
      <c r="G19" s="5"/>
      <c r="H19" s="5"/>
      <c r="I19" s="18">
        <v>0</v>
      </c>
      <c r="J19" s="59"/>
      <c r="K19" s="19">
        <f t="shared" si="0"/>
        <v>0</v>
      </c>
      <c r="L19" s="19">
        <f t="shared" si="1"/>
        <v>0</v>
      </c>
      <c r="M19" s="19">
        <f t="shared" si="4"/>
        <v>0</v>
      </c>
      <c r="N19" s="26"/>
      <c r="O19" s="18">
        <f t="shared" si="3"/>
        <v>0</v>
      </c>
      <c r="P19" s="5"/>
      <c r="R19" s="4"/>
      <c r="S19" s="77">
        <v>44906</v>
      </c>
      <c r="T19" s="29" t="s">
        <v>69</v>
      </c>
      <c r="U19" s="29" t="s">
        <v>18</v>
      </c>
      <c r="V19" s="29" t="s">
        <v>47</v>
      </c>
      <c r="W19" s="33">
        <v>114.71</v>
      </c>
      <c r="X19" s="4"/>
      <c r="AK19" t="s">
        <v>70</v>
      </c>
      <c r="AL19" t="s">
        <v>67</v>
      </c>
      <c r="AM19" t="s">
        <v>71</v>
      </c>
      <c r="AP19" s="12"/>
    </row>
    <row r="20" spans="1:42" x14ac:dyDescent="0.25">
      <c r="A20" s="30"/>
      <c r="B20" s="30"/>
      <c r="C20" s="30"/>
      <c r="D20" s="30"/>
      <c r="E20" s="30"/>
      <c r="F20" s="30"/>
      <c r="G20" s="5"/>
      <c r="H20" s="5"/>
      <c r="I20" s="18">
        <v>0</v>
      </c>
      <c r="J20" s="59"/>
      <c r="K20" s="19">
        <f t="shared" si="0"/>
        <v>0</v>
      </c>
      <c r="L20" s="19">
        <f t="shared" si="1"/>
        <v>0</v>
      </c>
      <c r="M20" s="19">
        <f t="shared" si="4"/>
        <v>0</v>
      </c>
      <c r="N20" s="26"/>
      <c r="O20" s="18">
        <f t="shared" si="3"/>
        <v>0</v>
      </c>
      <c r="P20" s="5"/>
      <c r="R20" s="4"/>
      <c r="S20" s="77">
        <v>44906</v>
      </c>
      <c r="T20" s="29" t="s">
        <v>69</v>
      </c>
      <c r="U20" s="29" t="s">
        <v>18</v>
      </c>
      <c r="V20" s="29" t="s">
        <v>47</v>
      </c>
      <c r="W20" s="33">
        <v>31.03</v>
      </c>
      <c r="X20" s="4"/>
      <c r="AK20" t="s">
        <v>72</v>
      </c>
      <c r="AL20" t="s">
        <v>70</v>
      </c>
      <c r="AM20" t="s">
        <v>73</v>
      </c>
    </row>
    <row r="21" spans="1:42" x14ac:dyDescent="0.25">
      <c r="A21" s="30"/>
      <c r="B21" s="30"/>
      <c r="C21" s="31" t="s">
        <v>74</v>
      </c>
      <c r="D21" s="31"/>
      <c r="E21" s="30"/>
      <c r="F21" s="30"/>
      <c r="G21" s="5"/>
      <c r="H21" s="5"/>
      <c r="I21" s="18">
        <v>0</v>
      </c>
      <c r="J21" s="59"/>
      <c r="K21" s="19">
        <f t="shared" si="0"/>
        <v>0</v>
      </c>
      <c r="L21" s="19">
        <f t="shared" si="1"/>
        <v>0</v>
      </c>
      <c r="M21" s="19">
        <f t="shared" si="4"/>
        <v>0</v>
      </c>
      <c r="N21" s="26"/>
      <c r="O21" s="18">
        <f t="shared" si="3"/>
        <v>0</v>
      </c>
      <c r="P21" s="5"/>
      <c r="R21" s="4"/>
      <c r="S21" s="77">
        <v>44906</v>
      </c>
      <c r="T21" s="29" t="s">
        <v>75</v>
      </c>
      <c r="U21" s="29" t="s">
        <v>18</v>
      </c>
      <c r="V21" s="29" t="s">
        <v>47</v>
      </c>
      <c r="W21" s="33">
        <v>73.41</v>
      </c>
      <c r="X21" s="4"/>
      <c r="AB21" s="3"/>
      <c r="AK21" t="s">
        <v>76</v>
      </c>
      <c r="AL21" t="s">
        <v>72</v>
      </c>
      <c r="AM21" t="s">
        <v>77</v>
      </c>
      <c r="AN21" s="50"/>
    </row>
    <row r="22" spans="1:42" ht="15.75" x14ac:dyDescent="0.25">
      <c r="A22" s="30"/>
      <c r="B22" s="30"/>
      <c r="D22" s="30"/>
      <c r="E22" s="30"/>
      <c r="F22" s="30"/>
      <c r="G22" s="5"/>
      <c r="H22" s="34" t="s">
        <v>78</v>
      </c>
      <c r="I22" s="19"/>
      <c r="J22" s="59"/>
      <c r="K22" s="19"/>
      <c r="L22" s="19">
        <f t="shared" si="1"/>
        <v>0</v>
      </c>
      <c r="M22" s="19"/>
      <c r="N22" s="24"/>
      <c r="O22" s="19"/>
      <c r="P22" s="5"/>
      <c r="R22" s="4"/>
      <c r="S22" s="77">
        <v>44907</v>
      </c>
      <c r="T22" s="29" t="s">
        <v>79</v>
      </c>
      <c r="U22" s="29" t="s">
        <v>18</v>
      </c>
      <c r="V22" s="29" t="s">
        <v>47</v>
      </c>
      <c r="W22" s="33">
        <v>50</v>
      </c>
      <c r="X22" s="4"/>
      <c r="AB22" s="3"/>
      <c r="AK22" t="s">
        <v>80</v>
      </c>
      <c r="AL22" t="s">
        <v>76</v>
      </c>
      <c r="AM22" t="s">
        <v>81</v>
      </c>
      <c r="AN22" s="50"/>
    </row>
    <row r="23" spans="1:42" x14ac:dyDescent="0.25">
      <c r="A23" s="30"/>
      <c r="B23" s="30"/>
      <c r="C23" s="30"/>
      <c r="D23" s="30"/>
      <c r="E23" s="30"/>
      <c r="F23" s="30"/>
      <c r="G23" s="5"/>
      <c r="H23" s="5" t="s">
        <v>82</v>
      </c>
      <c r="I23" s="19"/>
      <c r="J23" s="59">
        <v>1194.0999999999999</v>
      </c>
      <c r="K23" s="19">
        <f>J23</f>
        <v>1194.0999999999999</v>
      </c>
      <c r="L23" s="19">
        <f t="shared" si="1"/>
        <v>0</v>
      </c>
      <c r="M23" s="19">
        <f>K23-L23</f>
        <v>1194.0999999999999</v>
      </c>
      <c r="N23" s="24"/>
      <c r="O23" s="19"/>
      <c r="P23" s="5"/>
      <c r="R23" s="4"/>
      <c r="S23" s="77">
        <v>44911</v>
      </c>
      <c r="T23" s="29" t="s">
        <v>83</v>
      </c>
      <c r="U23" s="29" t="s">
        <v>18</v>
      </c>
      <c r="V23" s="29" t="s">
        <v>47</v>
      </c>
      <c r="W23" s="33">
        <v>8.76</v>
      </c>
      <c r="X23" s="4"/>
      <c r="AB23" s="3"/>
      <c r="AP23" s="12"/>
    </row>
    <row r="24" spans="1:42" x14ac:dyDescent="0.25">
      <c r="A24" s="30"/>
      <c r="B24" s="30"/>
      <c r="C24" s="30"/>
      <c r="D24" s="30"/>
      <c r="E24" s="30"/>
      <c r="F24" s="30"/>
      <c r="G24" s="5"/>
      <c r="H24" s="5" t="s">
        <v>84</v>
      </c>
      <c r="I24" s="19"/>
      <c r="J24" s="59">
        <v>160</v>
      </c>
      <c r="K24" s="19">
        <f t="shared" ref="K24:K58" si="5">J24</f>
        <v>160</v>
      </c>
      <c r="L24" s="19">
        <f t="shared" si="1"/>
        <v>0</v>
      </c>
      <c r="M24" s="19">
        <f t="shared" ref="M24:M58" si="6">K24-L24</f>
        <v>160</v>
      </c>
      <c r="N24" s="24"/>
      <c r="O24" s="19"/>
      <c r="P24" s="5"/>
      <c r="R24" s="4"/>
      <c r="S24" s="77">
        <v>44915</v>
      </c>
      <c r="T24" s="29" t="s">
        <v>85</v>
      </c>
      <c r="U24" s="29" t="s">
        <v>18</v>
      </c>
      <c r="V24" s="29" t="s">
        <v>47</v>
      </c>
      <c r="W24" s="33">
        <v>28.17</v>
      </c>
      <c r="X24" s="4"/>
      <c r="AB24" s="3"/>
    </row>
    <row r="25" spans="1:42" x14ac:dyDescent="0.25">
      <c r="A25" s="30"/>
      <c r="B25" s="30"/>
      <c r="C25" s="30"/>
      <c r="D25" s="30"/>
      <c r="E25" s="30"/>
      <c r="F25" s="30"/>
      <c r="G25" s="5"/>
      <c r="H25" s="5" t="s">
        <v>86</v>
      </c>
      <c r="I25" s="19"/>
      <c r="J25" s="59">
        <v>45</v>
      </c>
      <c r="K25" s="19">
        <f t="shared" si="5"/>
        <v>45</v>
      </c>
      <c r="L25" s="19">
        <f t="shared" si="1"/>
        <v>0</v>
      </c>
      <c r="M25" s="19">
        <f t="shared" si="6"/>
        <v>45</v>
      </c>
      <c r="N25" s="24"/>
      <c r="O25" s="19"/>
      <c r="P25" s="5"/>
      <c r="R25" s="4"/>
      <c r="S25" s="77">
        <v>44915</v>
      </c>
      <c r="T25" s="29" t="s">
        <v>87</v>
      </c>
      <c r="U25" s="29" t="s">
        <v>18</v>
      </c>
      <c r="V25" s="29" t="s">
        <v>47</v>
      </c>
      <c r="W25" s="33">
        <v>25.65</v>
      </c>
      <c r="X25" s="4"/>
      <c r="AB25" s="3"/>
    </row>
    <row r="26" spans="1:42" x14ac:dyDescent="0.25">
      <c r="A26" s="30"/>
      <c r="B26" s="30"/>
      <c r="C26" s="30"/>
      <c r="D26" s="30"/>
      <c r="E26" s="30"/>
      <c r="F26" s="30"/>
      <c r="G26" s="5"/>
      <c r="H26" s="5" t="s">
        <v>88</v>
      </c>
      <c r="I26" s="19"/>
      <c r="J26" s="59">
        <v>200</v>
      </c>
      <c r="K26" s="19">
        <f>J26</f>
        <v>200</v>
      </c>
      <c r="L26" s="19">
        <f t="shared" si="1"/>
        <v>222</v>
      </c>
      <c r="M26" s="19">
        <f t="shared" si="6"/>
        <v>-22</v>
      </c>
      <c r="N26" s="24"/>
      <c r="O26" s="19"/>
      <c r="P26" s="5"/>
      <c r="R26" s="4"/>
      <c r="S26" s="77">
        <v>44916</v>
      </c>
      <c r="T26" s="29" t="s">
        <v>89</v>
      </c>
      <c r="U26" s="29" t="s">
        <v>18</v>
      </c>
      <c r="V26" s="29" t="s">
        <v>47</v>
      </c>
      <c r="W26" s="33">
        <v>16.8</v>
      </c>
      <c r="X26" s="4"/>
      <c r="AB26" s="3"/>
      <c r="AI26" s="63">
        <f>SUM(L23:L35)</f>
        <v>544.30999999999995</v>
      </c>
    </row>
    <row r="27" spans="1:42" x14ac:dyDescent="0.25">
      <c r="A27" s="30"/>
      <c r="B27" s="30"/>
      <c r="C27" s="30"/>
      <c r="D27" s="30"/>
      <c r="E27" s="30"/>
      <c r="F27" s="30"/>
      <c r="G27" s="5"/>
      <c r="H27" s="5" t="s">
        <v>90</v>
      </c>
      <c r="I27" s="19"/>
      <c r="J27" s="59">
        <v>150</v>
      </c>
      <c r="K27" s="19">
        <f t="shared" si="5"/>
        <v>150</v>
      </c>
      <c r="L27" s="19">
        <f t="shared" si="1"/>
        <v>215.20000000000002</v>
      </c>
      <c r="M27" s="19">
        <f t="shared" si="6"/>
        <v>-65.200000000000017</v>
      </c>
      <c r="N27" s="24"/>
      <c r="O27" s="19"/>
      <c r="P27" s="5"/>
      <c r="R27" s="4"/>
      <c r="S27" s="77">
        <v>44918</v>
      </c>
      <c r="T27" s="29" t="s">
        <v>91</v>
      </c>
      <c r="U27" s="29" t="s">
        <v>18</v>
      </c>
      <c r="V27" s="29" t="s">
        <v>47</v>
      </c>
      <c r="W27" s="33">
        <v>25.78</v>
      </c>
      <c r="X27" s="4"/>
      <c r="AB27" s="3"/>
      <c r="AP27" s="12"/>
    </row>
    <row r="28" spans="1:42" x14ac:dyDescent="0.25">
      <c r="A28" s="30"/>
      <c r="B28" s="30"/>
      <c r="C28" s="30"/>
      <c r="D28" s="30"/>
      <c r="E28" s="30"/>
      <c r="F28" s="30"/>
      <c r="G28" s="5"/>
      <c r="H28" s="5" t="s">
        <v>92</v>
      </c>
      <c r="I28" s="19"/>
      <c r="J28" s="59">
        <v>88.75</v>
      </c>
      <c r="K28" s="19">
        <f t="shared" si="5"/>
        <v>88.75</v>
      </c>
      <c r="L28" s="19">
        <f t="shared" si="1"/>
        <v>0</v>
      </c>
      <c r="M28" s="19">
        <f t="shared" si="6"/>
        <v>88.75</v>
      </c>
      <c r="N28" s="24"/>
      <c r="O28" s="19"/>
      <c r="P28" s="5"/>
      <c r="R28" s="4"/>
      <c r="S28" s="77">
        <v>44922</v>
      </c>
      <c r="T28" s="29" t="s">
        <v>93</v>
      </c>
      <c r="U28" s="29" t="s">
        <v>18</v>
      </c>
      <c r="V28" s="29" t="s">
        <v>47</v>
      </c>
      <c r="W28" s="33">
        <v>-21.42</v>
      </c>
      <c r="X28" s="4"/>
      <c r="AB28" s="3"/>
    </row>
    <row r="29" spans="1:42" x14ac:dyDescent="0.25">
      <c r="A29" s="30"/>
      <c r="B29" s="30"/>
      <c r="C29" s="30"/>
      <c r="D29" s="30"/>
      <c r="E29" s="30"/>
      <c r="F29" s="30"/>
      <c r="G29" s="5"/>
      <c r="H29" s="5" t="s">
        <v>94</v>
      </c>
      <c r="I29" s="19"/>
      <c r="J29" s="59">
        <v>58</v>
      </c>
      <c r="K29" s="19">
        <f t="shared" si="5"/>
        <v>58</v>
      </c>
      <c r="L29" s="19">
        <f t="shared" si="1"/>
        <v>0</v>
      </c>
      <c r="M29" s="19">
        <f t="shared" si="6"/>
        <v>58</v>
      </c>
      <c r="N29" s="24"/>
      <c r="O29" s="19"/>
      <c r="P29" s="5"/>
      <c r="R29" s="4"/>
      <c r="S29" s="77">
        <v>45290</v>
      </c>
      <c r="T29" s="29" t="s">
        <v>95</v>
      </c>
      <c r="U29" s="29" t="s">
        <v>18</v>
      </c>
      <c r="V29" s="29" t="s">
        <v>47</v>
      </c>
      <c r="W29" s="33">
        <v>16.079999999999998</v>
      </c>
      <c r="X29" s="4"/>
    </row>
    <row r="30" spans="1:42" x14ac:dyDescent="0.25">
      <c r="A30" s="30"/>
      <c r="B30" s="30"/>
      <c r="C30" s="30"/>
      <c r="D30" s="30"/>
      <c r="E30" s="30"/>
      <c r="F30" s="30"/>
      <c r="G30" s="5"/>
      <c r="H30" s="5" t="s">
        <v>96</v>
      </c>
      <c r="I30" s="19"/>
      <c r="J30" s="59">
        <v>35.54</v>
      </c>
      <c r="K30" s="19">
        <f t="shared" si="5"/>
        <v>35.54</v>
      </c>
      <c r="L30" s="19">
        <f t="shared" si="1"/>
        <v>75.02</v>
      </c>
      <c r="M30" s="19">
        <f t="shared" si="6"/>
        <v>-39.479999999999997</v>
      </c>
      <c r="N30" s="24"/>
      <c r="O30" s="19"/>
      <c r="P30" s="5"/>
      <c r="R30" s="4"/>
      <c r="S30" s="77">
        <v>44902</v>
      </c>
      <c r="T30" s="29" t="s">
        <v>97</v>
      </c>
      <c r="U30" s="29" t="s">
        <v>18</v>
      </c>
      <c r="V30" s="29" t="s">
        <v>33</v>
      </c>
      <c r="W30" s="33">
        <v>21.04</v>
      </c>
      <c r="X30" s="4"/>
    </row>
    <row r="31" spans="1:42" x14ac:dyDescent="0.25">
      <c r="A31" s="30" t="s">
        <v>98</v>
      </c>
      <c r="B31" s="30"/>
      <c r="C31" s="30">
        <v>6000</v>
      </c>
      <c r="D31" s="30"/>
      <c r="E31" s="30"/>
      <c r="F31" s="30"/>
      <c r="G31" s="5"/>
      <c r="H31" s="5" t="s">
        <v>99</v>
      </c>
      <c r="I31" s="19"/>
      <c r="J31" s="59">
        <v>16.079999999999998</v>
      </c>
      <c r="K31" s="19">
        <f t="shared" si="5"/>
        <v>16.079999999999998</v>
      </c>
      <c r="L31" s="19">
        <f t="shared" si="1"/>
        <v>16.059999999999999</v>
      </c>
      <c r="M31" s="19">
        <f t="shared" si="6"/>
        <v>1.9999999999999574E-2</v>
      </c>
      <c r="N31" s="24"/>
      <c r="O31" s="19"/>
      <c r="P31" s="5"/>
      <c r="R31" s="4"/>
      <c r="S31" s="77">
        <v>44905</v>
      </c>
      <c r="T31" s="29" t="s">
        <v>100</v>
      </c>
      <c r="U31" s="29" t="s">
        <v>18</v>
      </c>
      <c r="V31" s="29" t="s">
        <v>33</v>
      </c>
      <c r="W31" s="33">
        <v>9.18</v>
      </c>
      <c r="X31" s="4"/>
      <c r="AP31" s="12"/>
    </row>
    <row r="32" spans="1:42" x14ac:dyDescent="0.25">
      <c r="A32" s="30" t="s">
        <v>101</v>
      </c>
      <c r="B32" s="30"/>
      <c r="C32" s="30" t="s">
        <v>102</v>
      </c>
      <c r="D32" s="30"/>
      <c r="E32" s="30"/>
      <c r="F32" s="30"/>
      <c r="G32" s="5"/>
      <c r="H32" s="5" t="s">
        <v>103</v>
      </c>
      <c r="I32" s="19"/>
      <c r="J32" s="59">
        <v>100</v>
      </c>
      <c r="K32" s="19">
        <f t="shared" si="5"/>
        <v>100</v>
      </c>
      <c r="L32" s="19">
        <f t="shared" si="1"/>
        <v>0</v>
      </c>
      <c r="M32" s="19">
        <f t="shared" si="6"/>
        <v>100</v>
      </c>
      <c r="N32" s="24"/>
      <c r="O32" s="19"/>
      <c r="P32" s="5"/>
      <c r="R32" s="4"/>
      <c r="S32" s="77">
        <v>44905</v>
      </c>
      <c r="T32" s="29" t="s">
        <v>104</v>
      </c>
      <c r="U32" s="29" t="s">
        <v>18</v>
      </c>
      <c r="V32" s="29" t="s">
        <v>33</v>
      </c>
      <c r="W32" s="33">
        <v>9.73</v>
      </c>
      <c r="X32" s="4"/>
    </row>
    <row r="33" spans="1:42" x14ac:dyDescent="0.25">
      <c r="A33" s="30" t="s">
        <v>105</v>
      </c>
      <c r="B33" s="30"/>
      <c r="C33" s="30"/>
      <c r="D33" s="30"/>
      <c r="E33" s="30"/>
      <c r="F33" s="30"/>
      <c r="G33" s="5"/>
      <c r="H33" s="5" t="s">
        <v>17</v>
      </c>
      <c r="I33" s="19"/>
      <c r="J33" s="59"/>
      <c r="K33" s="19">
        <f t="shared" si="5"/>
        <v>0</v>
      </c>
      <c r="L33" s="19">
        <f t="shared" si="1"/>
        <v>16.03</v>
      </c>
      <c r="M33" s="19">
        <f t="shared" si="6"/>
        <v>-16.03</v>
      </c>
      <c r="N33" s="24"/>
      <c r="O33" s="19"/>
      <c r="P33" s="5"/>
      <c r="R33" s="4"/>
      <c r="S33" s="77">
        <v>44911</v>
      </c>
      <c r="T33" s="29" t="s">
        <v>106</v>
      </c>
      <c r="U33" s="29" t="s">
        <v>18</v>
      </c>
      <c r="V33" s="29" t="s">
        <v>33</v>
      </c>
      <c r="W33" s="33">
        <v>30.28</v>
      </c>
      <c r="X33" s="4"/>
      <c r="Y33" s="63"/>
    </row>
    <row r="34" spans="1:42" x14ac:dyDescent="0.25">
      <c r="A34" s="30" t="s">
        <v>107</v>
      </c>
      <c r="B34" s="30"/>
      <c r="C34" s="30"/>
      <c r="D34" s="30"/>
      <c r="E34" s="30"/>
      <c r="F34" s="30"/>
      <c r="G34" s="5"/>
      <c r="H34" s="5"/>
      <c r="I34" s="19"/>
      <c r="J34" s="59"/>
      <c r="K34" s="19">
        <f t="shared" si="5"/>
        <v>0</v>
      </c>
      <c r="L34" s="19">
        <f t="shared" si="1"/>
        <v>0</v>
      </c>
      <c r="M34" s="19">
        <f t="shared" si="6"/>
        <v>0</v>
      </c>
      <c r="N34" s="24"/>
      <c r="O34" s="19"/>
      <c r="P34" s="5"/>
      <c r="R34" s="4"/>
      <c r="S34" s="77">
        <v>44911</v>
      </c>
      <c r="T34" s="29" t="s">
        <v>108</v>
      </c>
      <c r="U34" s="29" t="s">
        <v>18</v>
      </c>
      <c r="V34" s="29" t="s">
        <v>33</v>
      </c>
      <c r="W34" s="33">
        <v>4.87</v>
      </c>
      <c r="X34" s="4"/>
    </row>
    <row r="35" spans="1:42" x14ac:dyDescent="0.25">
      <c r="A35" s="30"/>
      <c r="B35" s="30"/>
      <c r="C35" s="30"/>
      <c r="D35" s="30"/>
      <c r="E35" s="30"/>
      <c r="F35" s="30"/>
      <c r="G35" s="5"/>
      <c r="H35" s="6"/>
      <c r="I35" s="19"/>
      <c r="J35" s="59"/>
      <c r="K35" s="19">
        <f t="shared" si="5"/>
        <v>0</v>
      </c>
      <c r="L35" s="19">
        <f t="shared" si="1"/>
        <v>0</v>
      </c>
      <c r="M35" s="19">
        <f t="shared" si="6"/>
        <v>0</v>
      </c>
      <c r="N35" s="24"/>
      <c r="O35" s="19"/>
      <c r="P35" s="5"/>
      <c r="R35" s="4"/>
      <c r="S35" s="77">
        <v>44911</v>
      </c>
      <c r="T35" s="29" t="s">
        <v>108</v>
      </c>
      <c r="U35" s="29" t="s">
        <v>18</v>
      </c>
      <c r="V35" s="29" t="s">
        <v>33</v>
      </c>
      <c r="W35" s="33">
        <v>7.57</v>
      </c>
      <c r="X35" s="4"/>
      <c r="AP35" s="12"/>
    </row>
    <row r="36" spans="1:42" ht="15.75" x14ac:dyDescent="0.25">
      <c r="A36" s="30"/>
      <c r="B36" s="30"/>
      <c r="C36" s="30"/>
      <c r="D36" s="30"/>
      <c r="E36" s="30"/>
      <c r="F36" s="30"/>
      <c r="G36" s="5"/>
      <c r="H36" s="34" t="s">
        <v>109</v>
      </c>
      <c r="I36" s="19"/>
      <c r="J36" s="59"/>
      <c r="K36" s="19">
        <f t="shared" si="5"/>
        <v>0</v>
      </c>
      <c r="L36" s="19">
        <f t="shared" si="1"/>
        <v>0</v>
      </c>
      <c r="M36" s="19">
        <f t="shared" si="6"/>
        <v>0</v>
      </c>
      <c r="N36" s="24"/>
      <c r="O36" s="19"/>
      <c r="P36" s="5"/>
      <c r="R36" s="4"/>
      <c r="S36" s="77">
        <v>44915</v>
      </c>
      <c r="T36" s="29" t="s">
        <v>110</v>
      </c>
      <c r="U36" s="29" t="s">
        <v>18</v>
      </c>
      <c r="V36" s="29" t="s">
        <v>33</v>
      </c>
      <c r="W36" s="33">
        <v>19.16</v>
      </c>
      <c r="X36" s="4"/>
    </row>
    <row r="37" spans="1:42" x14ac:dyDescent="0.25">
      <c r="A37" s="30"/>
      <c r="B37" s="30"/>
      <c r="C37" s="30"/>
      <c r="D37" s="30"/>
      <c r="E37" s="30"/>
      <c r="F37" s="30"/>
      <c r="G37" s="5"/>
      <c r="H37" s="28" t="s">
        <v>111</v>
      </c>
      <c r="I37" s="19"/>
      <c r="J37" s="59"/>
      <c r="K37" s="19"/>
      <c r="L37" s="19"/>
      <c r="M37" s="19"/>
      <c r="N37" s="24"/>
      <c r="O37" s="19"/>
      <c r="P37" s="5"/>
      <c r="R37" s="4"/>
      <c r="S37" s="77">
        <v>44922</v>
      </c>
      <c r="T37" s="29" t="s">
        <v>112</v>
      </c>
      <c r="U37" s="29" t="s">
        <v>18</v>
      </c>
      <c r="V37" s="29" t="s">
        <v>33</v>
      </c>
      <c r="W37" s="33">
        <v>11.88</v>
      </c>
      <c r="X37" s="4"/>
    </row>
    <row r="38" spans="1:42" x14ac:dyDescent="0.25">
      <c r="A38" s="30"/>
      <c r="B38" s="30"/>
      <c r="C38" s="30"/>
      <c r="D38" s="30"/>
      <c r="E38" s="30"/>
      <c r="F38" s="30"/>
      <c r="G38" s="5"/>
      <c r="H38" s="28" t="s">
        <v>113</v>
      </c>
      <c r="I38" s="19"/>
      <c r="J38" s="59"/>
      <c r="K38" s="19">
        <f t="shared" si="5"/>
        <v>0</v>
      </c>
      <c r="L38" s="19">
        <f t="shared" si="1"/>
        <v>292.3</v>
      </c>
      <c r="M38" s="19">
        <f t="shared" si="6"/>
        <v>-292.3</v>
      </c>
      <c r="N38" s="24"/>
      <c r="O38" s="19"/>
      <c r="P38" s="5"/>
      <c r="R38" s="4"/>
      <c r="S38" s="77">
        <v>45262</v>
      </c>
      <c r="T38" s="29" t="s">
        <v>114</v>
      </c>
      <c r="U38" s="29" t="s">
        <v>19</v>
      </c>
      <c r="V38" s="29" t="s">
        <v>88</v>
      </c>
      <c r="W38" s="33">
        <v>222</v>
      </c>
      <c r="X38" s="4"/>
    </row>
    <row r="39" spans="1:42" x14ac:dyDescent="0.25">
      <c r="A39" s="30"/>
      <c r="B39" s="30"/>
      <c r="C39" s="30"/>
      <c r="D39" s="30"/>
      <c r="E39" s="30"/>
      <c r="F39" s="30"/>
      <c r="G39" s="5"/>
      <c r="H39" s="28" t="s">
        <v>24</v>
      </c>
      <c r="I39" s="19"/>
      <c r="J39" s="59"/>
      <c r="K39" s="19">
        <f t="shared" si="5"/>
        <v>0</v>
      </c>
      <c r="L39" s="19">
        <f t="shared" si="1"/>
        <v>586.91</v>
      </c>
      <c r="M39" s="19">
        <f t="shared" si="6"/>
        <v>-586.91</v>
      </c>
      <c r="N39" s="24"/>
      <c r="O39" s="19"/>
      <c r="P39" s="5"/>
      <c r="R39" s="4"/>
      <c r="S39" s="77">
        <v>44899</v>
      </c>
      <c r="T39" s="29" t="s">
        <v>115</v>
      </c>
      <c r="U39" s="29" t="s">
        <v>18</v>
      </c>
      <c r="V39" s="29" t="s">
        <v>90</v>
      </c>
      <c r="W39" s="33">
        <v>60.71</v>
      </c>
      <c r="X39" s="4"/>
      <c r="AP39" s="12"/>
    </row>
    <row r="40" spans="1:42" x14ac:dyDescent="0.25">
      <c r="A40" s="30"/>
      <c r="B40" s="30"/>
      <c r="C40" s="30"/>
      <c r="D40" s="30"/>
      <c r="E40" s="30"/>
      <c r="F40" s="30"/>
      <c r="G40" s="5"/>
      <c r="H40" s="28" t="s">
        <v>116</v>
      </c>
      <c r="I40" s="19"/>
      <c r="J40" s="59"/>
      <c r="K40" s="19">
        <f t="shared" si="5"/>
        <v>0</v>
      </c>
      <c r="L40" s="19">
        <f t="shared" si="1"/>
        <v>62.47</v>
      </c>
      <c r="M40" s="19">
        <f t="shared" si="6"/>
        <v>-62.47</v>
      </c>
      <c r="N40" s="24"/>
      <c r="O40" s="19"/>
      <c r="P40" s="5"/>
      <c r="R40" s="4"/>
      <c r="S40" s="77">
        <v>44913</v>
      </c>
      <c r="T40" s="29" t="s">
        <v>117</v>
      </c>
      <c r="U40" s="29" t="s">
        <v>18</v>
      </c>
      <c r="V40" s="29" t="s">
        <v>90</v>
      </c>
      <c r="W40" s="33">
        <v>53.28</v>
      </c>
      <c r="X40" s="4"/>
    </row>
    <row r="41" spans="1:42" x14ac:dyDescent="0.25">
      <c r="A41" s="30"/>
      <c r="B41" s="30"/>
      <c r="C41" s="30"/>
      <c r="D41" s="30"/>
      <c r="E41" s="30"/>
      <c r="F41" s="30"/>
      <c r="G41" s="5"/>
      <c r="H41" s="28" t="s">
        <v>47</v>
      </c>
      <c r="I41" s="19"/>
      <c r="J41" s="59"/>
      <c r="K41" s="19">
        <f t="shared" si="5"/>
        <v>0</v>
      </c>
      <c r="L41" s="19">
        <f t="shared" si="1"/>
        <v>553.01</v>
      </c>
      <c r="M41" s="19">
        <f t="shared" si="6"/>
        <v>-553.01</v>
      </c>
      <c r="N41" s="24"/>
      <c r="O41" s="19"/>
      <c r="P41" s="5"/>
      <c r="R41" s="4"/>
      <c r="S41" s="77">
        <v>44922</v>
      </c>
      <c r="T41" s="29" t="s">
        <v>118</v>
      </c>
      <c r="U41" s="29" t="s">
        <v>18</v>
      </c>
      <c r="V41" s="29" t="s">
        <v>90</v>
      </c>
      <c r="W41" s="33">
        <v>52.87</v>
      </c>
      <c r="X41" s="4"/>
    </row>
    <row r="42" spans="1:42" x14ac:dyDescent="0.25">
      <c r="A42" s="30"/>
      <c r="B42" s="30"/>
      <c r="C42" s="30"/>
      <c r="D42" s="30"/>
      <c r="E42" s="30"/>
      <c r="F42" s="30"/>
      <c r="G42" s="5"/>
      <c r="H42" s="28"/>
      <c r="I42" s="19"/>
      <c r="J42" s="59"/>
      <c r="K42" s="19">
        <f t="shared" si="5"/>
        <v>0</v>
      </c>
      <c r="L42" s="19">
        <f t="shared" si="1"/>
        <v>0</v>
      </c>
      <c r="M42" s="19">
        <f t="shared" si="6"/>
        <v>0</v>
      </c>
      <c r="N42" s="24"/>
      <c r="O42" s="19"/>
      <c r="P42" s="5"/>
      <c r="R42" s="4"/>
      <c r="S42" s="77">
        <v>45290</v>
      </c>
      <c r="T42" s="29" t="s">
        <v>119</v>
      </c>
      <c r="U42" s="29" t="s">
        <v>18</v>
      </c>
      <c r="V42" s="29" t="s">
        <v>90</v>
      </c>
      <c r="W42" s="33">
        <v>48.34</v>
      </c>
      <c r="X42" s="4"/>
    </row>
    <row r="43" spans="1:42" x14ac:dyDescent="0.25">
      <c r="A43" s="30"/>
      <c r="B43" s="30"/>
      <c r="C43" s="30"/>
      <c r="D43" s="30"/>
      <c r="E43" s="30"/>
      <c r="F43" s="30"/>
      <c r="G43" s="5"/>
      <c r="H43" s="28"/>
      <c r="I43" s="19"/>
      <c r="J43" s="59"/>
      <c r="K43" s="19">
        <f t="shared" si="5"/>
        <v>0</v>
      </c>
      <c r="L43" s="19">
        <f t="shared" si="1"/>
        <v>0</v>
      </c>
      <c r="M43" s="19">
        <f t="shared" si="6"/>
        <v>0</v>
      </c>
      <c r="N43" s="24"/>
      <c r="O43" s="19"/>
      <c r="P43" s="5"/>
      <c r="R43" s="4"/>
      <c r="S43" s="77">
        <v>44902</v>
      </c>
      <c r="T43" s="29" t="s">
        <v>120</v>
      </c>
      <c r="U43" s="29" t="s">
        <v>18</v>
      </c>
      <c r="V43" s="29" t="s">
        <v>116</v>
      </c>
      <c r="W43" s="33">
        <v>27.1</v>
      </c>
      <c r="X43" s="4"/>
      <c r="AP43" s="12"/>
    </row>
    <row r="44" spans="1:42" x14ac:dyDescent="0.25">
      <c r="A44" s="30"/>
      <c r="B44" s="30"/>
      <c r="C44" s="30"/>
      <c r="D44" s="30"/>
      <c r="E44" s="30"/>
      <c r="F44" s="30"/>
      <c r="G44" s="5"/>
      <c r="H44" s="28"/>
      <c r="I44" s="19"/>
      <c r="J44" s="59"/>
      <c r="K44" s="19">
        <f t="shared" si="5"/>
        <v>0</v>
      </c>
      <c r="L44" s="19">
        <f t="shared" si="1"/>
        <v>0</v>
      </c>
      <c r="M44" s="19">
        <f t="shared" si="6"/>
        <v>0</v>
      </c>
      <c r="N44" s="24"/>
      <c r="O44" s="19"/>
      <c r="P44" s="5"/>
      <c r="R44" s="4"/>
      <c r="S44" s="77">
        <v>44902</v>
      </c>
      <c r="T44" s="29" t="s">
        <v>120</v>
      </c>
      <c r="U44" s="29" t="s">
        <v>18</v>
      </c>
      <c r="V44" s="29" t="s">
        <v>116</v>
      </c>
      <c r="W44" s="33">
        <v>35.369999999999997</v>
      </c>
      <c r="X44" s="4"/>
    </row>
    <row r="45" spans="1:42" x14ac:dyDescent="0.25">
      <c r="A45" s="30"/>
      <c r="B45" s="30"/>
      <c r="C45" s="30"/>
      <c r="D45" s="30"/>
      <c r="E45" s="30"/>
      <c r="F45" s="30"/>
      <c r="G45" s="5"/>
      <c r="H45" s="28"/>
      <c r="I45" s="19"/>
      <c r="J45" s="59"/>
      <c r="K45" s="19">
        <f t="shared" si="5"/>
        <v>0</v>
      </c>
      <c r="L45" s="19">
        <f t="shared" si="1"/>
        <v>0</v>
      </c>
      <c r="M45" s="19">
        <f t="shared" si="6"/>
        <v>0</v>
      </c>
      <c r="N45" s="24"/>
      <c r="O45" s="19"/>
      <c r="P45" s="5"/>
      <c r="R45" s="4"/>
      <c r="S45" s="77">
        <v>44896</v>
      </c>
      <c r="T45" s="29" t="s">
        <v>121</v>
      </c>
      <c r="U45" s="29" t="s">
        <v>18</v>
      </c>
      <c r="V45" s="29" t="s">
        <v>26</v>
      </c>
      <c r="W45" s="33">
        <v>5</v>
      </c>
      <c r="X45" s="4"/>
    </row>
    <row r="46" spans="1:42" x14ac:dyDescent="0.25">
      <c r="A46" s="30"/>
      <c r="B46" s="30"/>
      <c r="C46" s="30"/>
      <c r="D46" s="30"/>
      <c r="E46" s="30"/>
      <c r="F46" s="30"/>
      <c r="G46" s="5"/>
      <c r="H46" s="28"/>
      <c r="I46" s="19"/>
      <c r="J46" s="59"/>
      <c r="K46" s="19">
        <f t="shared" si="5"/>
        <v>0</v>
      </c>
      <c r="L46" s="19">
        <f t="shared" si="1"/>
        <v>0</v>
      </c>
      <c r="M46" s="19">
        <f t="shared" si="6"/>
        <v>0</v>
      </c>
      <c r="N46" s="24"/>
      <c r="O46" s="19"/>
      <c r="P46" s="5"/>
      <c r="R46" s="4"/>
      <c r="S46" s="77">
        <v>44898</v>
      </c>
      <c r="T46" s="29" t="s">
        <v>122</v>
      </c>
      <c r="U46" s="29" t="s">
        <v>18</v>
      </c>
      <c r="V46" s="29" t="s">
        <v>26</v>
      </c>
      <c r="W46" s="33">
        <v>4.7300000000000004</v>
      </c>
      <c r="X46" s="4"/>
    </row>
    <row r="47" spans="1:42" x14ac:dyDescent="0.25">
      <c r="A47" s="30"/>
      <c r="B47" s="30"/>
      <c r="C47" s="30"/>
      <c r="D47" s="30"/>
      <c r="E47" s="30"/>
      <c r="F47" s="30"/>
      <c r="G47" s="5"/>
      <c r="H47" s="28"/>
      <c r="I47" s="19"/>
      <c r="J47" s="59"/>
      <c r="K47" s="19">
        <f t="shared" si="5"/>
        <v>0</v>
      </c>
      <c r="L47" s="19">
        <f t="shared" si="1"/>
        <v>0</v>
      </c>
      <c r="M47" s="19">
        <f t="shared" si="6"/>
        <v>0</v>
      </c>
      <c r="N47" s="24"/>
      <c r="O47" s="19"/>
      <c r="P47" s="5"/>
      <c r="R47" s="4"/>
      <c r="S47" s="77">
        <v>44899</v>
      </c>
      <c r="T47" s="29" t="s">
        <v>122</v>
      </c>
      <c r="U47" s="29" t="s">
        <v>18</v>
      </c>
      <c r="V47" s="29" t="s">
        <v>26</v>
      </c>
      <c r="W47" s="33">
        <v>16.23</v>
      </c>
      <c r="X47" s="4"/>
      <c r="AP47" s="12"/>
    </row>
    <row r="48" spans="1:42" x14ac:dyDescent="0.25">
      <c r="A48" s="30"/>
      <c r="B48" s="30"/>
      <c r="C48" s="30"/>
      <c r="D48" s="30"/>
      <c r="E48" s="30"/>
      <c r="F48" s="30"/>
      <c r="G48" s="5"/>
      <c r="H48" s="28"/>
      <c r="I48" s="19"/>
      <c r="J48" s="59"/>
      <c r="K48" s="19">
        <f t="shared" si="5"/>
        <v>0</v>
      </c>
      <c r="L48" s="19">
        <f t="shared" si="1"/>
        <v>0</v>
      </c>
      <c r="M48" s="19">
        <f t="shared" si="6"/>
        <v>0</v>
      </c>
      <c r="N48" s="24"/>
      <c r="O48" s="19"/>
      <c r="P48" s="5"/>
      <c r="R48" s="4"/>
      <c r="S48" s="77">
        <v>44902</v>
      </c>
      <c r="T48" s="29" t="s">
        <v>46</v>
      </c>
      <c r="U48" s="29" t="s">
        <v>18</v>
      </c>
      <c r="V48" s="29" t="s">
        <v>26</v>
      </c>
      <c r="W48" s="33">
        <v>155.47</v>
      </c>
      <c r="X48" s="4"/>
    </row>
    <row r="49" spans="1:24" x14ac:dyDescent="0.25">
      <c r="A49" s="30"/>
      <c r="B49" s="30"/>
      <c r="C49" s="30"/>
      <c r="D49" s="30"/>
      <c r="E49" s="30"/>
      <c r="F49" s="30"/>
      <c r="G49" s="5"/>
      <c r="H49" s="28"/>
      <c r="I49" s="19"/>
      <c r="J49" s="59"/>
      <c r="K49" s="19">
        <f t="shared" si="5"/>
        <v>0</v>
      </c>
      <c r="L49" s="19">
        <f t="shared" si="1"/>
        <v>0</v>
      </c>
      <c r="M49" s="19">
        <f t="shared" si="6"/>
        <v>0</v>
      </c>
      <c r="N49" s="24"/>
      <c r="O49" s="19"/>
      <c r="P49" s="5"/>
      <c r="R49" s="4"/>
      <c r="S49" s="77">
        <v>44904</v>
      </c>
      <c r="T49" s="29" t="s">
        <v>56</v>
      </c>
      <c r="U49" s="29" t="s">
        <v>18</v>
      </c>
      <c r="V49" s="29" t="s">
        <v>26</v>
      </c>
      <c r="W49" s="33">
        <f>181.17-73.18</f>
        <v>107.98999999999998</v>
      </c>
      <c r="X49" s="4"/>
    </row>
    <row r="50" spans="1:24" x14ac:dyDescent="0.25">
      <c r="A50" s="30"/>
      <c r="B50" s="30"/>
      <c r="C50" s="30"/>
      <c r="D50" s="30"/>
      <c r="E50" s="30"/>
      <c r="F50" s="30"/>
      <c r="G50" s="5"/>
      <c r="H50" s="28"/>
      <c r="I50" s="19"/>
      <c r="J50" s="59"/>
      <c r="K50" s="19">
        <f t="shared" si="5"/>
        <v>0</v>
      </c>
      <c r="L50" s="19">
        <f t="shared" si="1"/>
        <v>0</v>
      </c>
      <c r="M50" s="19">
        <f t="shared" si="6"/>
        <v>0</v>
      </c>
      <c r="N50" s="24"/>
      <c r="O50" s="19"/>
      <c r="P50" s="5"/>
      <c r="R50" s="4"/>
      <c r="S50" s="77">
        <v>44908</v>
      </c>
      <c r="T50" s="29" t="s">
        <v>122</v>
      </c>
      <c r="U50" s="29" t="s">
        <v>18</v>
      </c>
      <c r="V50" s="29" t="s">
        <v>26</v>
      </c>
      <c r="W50" s="33">
        <v>96.23</v>
      </c>
      <c r="X50" s="4"/>
    </row>
    <row r="51" spans="1:24" x14ac:dyDescent="0.25">
      <c r="A51" s="30"/>
      <c r="B51" s="30"/>
      <c r="C51" s="30"/>
      <c r="D51" s="30"/>
      <c r="E51" s="30"/>
      <c r="F51" s="30"/>
      <c r="G51" s="5"/>
      <c r="H51" s="28"/>
      <c r="I51" s="19"/>
      <c r="J51" s="59"/>
      <c r="K51" s="19">
        <f t="shared" si="5"/>
        <v>0</v>
      </c>
      <c r="L51" s="19">
        <f t="shared" si="1"/>
        <v>0</v>
      </c>
      <c r="M51" s="19">
        <f t="shared" si="6"/>
        <v>0</v>
      </c>
      <c r="N51" s="24"/>
      <c r="O51" s="19"/>
      <c r="P51" s="5"/>
      <c r="R51" s="4"/>
      <c r="S51" s="77">
        <v>44915</v>
      </c>
      <c r="T51" s="29" t="s">
        <v>87</v>
      </c>
      <c r="U51" s="29" t="s">
        <v>18</v>
      </c>
      <c r="V51" s="29" t="s">
        <v>26</v>
      </c>
      <c r="W51" s="33">
        <f>181.42-W52-W53</f>
        <v>-31.79000000000002</v>
      </c>
      <c r="X51" s="4"/>
    </row>
    <row r="52" spans="1:24" x14ac:dyDescent="0.25">
      <c r="A52" s="30"/>
      <c r="B52" s="30"/>
      <c r="C52" s="30"/>
      <c r="D52" s="30"/>
      <c r="E52" s="30"/>
      <c r="F52" s="30"/>
      <c r="G52" s="5"/>
      <c r="H52" s="28"/>
      <c r="I52" s="19"/>
      <c r="J52" s="59"/>
      <c r="K52" s="19">
        <f t="shared" si="5"/>
        <v>0</v>
      </c>
      <c r="L52" s="19">
        <f t="shared" si="1"/>
        <v>0</v>
      </c>
      <c r="M52" s="19">
        <f t="shared" si="6"/>
        <v>0</v>
      </c>
      <c r="N52" s="24"/>
      <c r="O52" s="19"/>
      <c r="P52" s="5"/>
      <c r="R52" s="4"/>
      <c r="S52" s="77">
        <v>44922</v>
      </c>
      <c r="T52" s="29" t="s">
        <v>121</v>
      </c>
      <c r="U52" s="29" t="s">
        <v>18</v>
      </c>
      <c r="V52" s="29" t="s">
        <v>26</v>
      </c>
      <c r="W52" s="33">
        <v>129.52000000000001</v>
      </c>
      <c r="X52" s="4"/>
    </row>
    <row r="53" spans="1:24" x14ac:dyDescent="0.25">
      <c r="A53" s="30"/>
      <c r="B53" s="30"/>
      <c r="C53" s="30"/>
      <c r="D53" s="30"/>
      <c r="E53" s="30"/>
      <c r="F53" s="30"/>
      <c r="G53" s="5"/>
      <c r="H53" s="28"/>
      <c r="I53" s="19"/>
      <c r="J53" s="59"/>
      <c r="K53" s="19">
        <f t="shared" si="5"/>
        <v>0</v>
      </c>
      <c r="L53" s="19">
        <f t="shared" si="1"/>
        <v>0</v>
      </c>
      <c r="M53" s="19">
        <f t="shared" si="6"/>
        <v>0</v>
      </c>
      <c r="N53" s="24"/>
      <c r="O53" s="19"/>
      <c r="P53" s="5"/>
      <c r="R53" s="4"/>
      <c r="S53" s="77">
        <v>44922</v>
      </c>
      <c r="T53" s="29" t="s">
        <v>112</v>
      </c>
      <c r="U53" s="29" t="s">
        <v>18</v>
      </c>
      <c r="V53" s="29" t="s">
        <v>26</v>
      </c>
      <c r="W53" s="33">
        <v>83.69</v>
      </c>
      <c r="X53" s="4"/>
    </row>
    <row r="54" spans="1:24" x14ac:dyDescent="0.25">
      <c r="A54" s="30"/>
      <c r="B54" s="30"/>
      <c r="C54" s="30"/>
      <c r="D54" s="30"/>
      <c r="E54" s="30"/>
      <c r="F54" s="30"/>
      <c r="G54" s="5"/>
      <c r="H54" s="28"/>
      <c r="I54" s="19"/>
      <c r="J54" s="59"/>
      <c r="K54" s="19">
        <f t="shared" si="5"/>
        <v>0</v>
      </c>
      <c r="L54" s="19">
        <f t="shared" si="1"/>
        <v>0</v>
      </c>
      <c r="M54" s="19">
        <f t="shared" si="6"/>
        <v>0</v>
      </c>
      <c r="N54" s="24"/>
      <c r="O54" s="19"/>
      <c r="P54" s="5"/>
      <c r="R54" s="4"/>
      <c r="S54" s="77">
        <v>44902</v>
      </c>
      <c r="T54" s="29" t="s">
        <v>123</v>
      </c>
      <c r="U54" s="29" t="s">
        <v>18</v>
      </c>
      <c r="V54" s="29" t="s">
        <v>113</v>
      </c>
      <c r="W54" s="33">
        <v>257.98</v>
      </c>
      <c r="X54" s="4"/>
    </row>
    <row r="55" spans="1:24" x14ac:dyDescent="0.25">
      <c r="A55" s="30"/>
      <c r="B55" s="30"/>
      <c r="C55" s="30"/>
      <c r="D55" s="30"/>
      <c r="E55" s="30"/>
      <c r="F55" s="30"/>
      <c r="G55" s="5"/>
      <c r="H55" s="28"/>
      <c r="I55" s="19"/>
      <c r="J55" s="59"/>
      <c r="K55" s="19">
        <f t="shared" si="5"/>
        <v>0</v>
      </c>
      <c r="L55" s="19">
        <f t="shared" si="1"/>
        <v>0</v>
      </c>
      <c r="M55" s="19">
        <f t="shared" si="6"/>
        <v>0</v>
      </c>
      <c r="N55" s="24"/>
      <c r="O55" s="19"/>
      <c r="P55" s="5"/>
      <c r="R55" s="4"/>
      <c r="S55" s="77">
        <v>44909</v>
      </c>
      <c r="T55" s="29" t="s">
        <v>124</v>
      </c>
      <c r="U55" s="29" t="s">
        <v>18</v>
      </c>
      <c r="V55" s="29" t="s">
        <v>113</v>
      </c>
      <c r="W55" s="33">
        <v>34.32</v>
      </c>
      <c r="X55" s="4"/>
    </row>
    <row r="56" spans="1:24" x14ac:dyDescent="0.25">
      <c r="A56" s="30"/>
      <c r="B56" s="30"/>
      <c r="C56" s="30"/>
      <c r="D56" s="30"/>
      <c r="E56" s="30"/>
      <c r="F56" s="30"/>
      <c r="G56" s="5"/>
      <c r="H56" s="28"/>
      <c r="I56" s="19"/>
      <c r="J56" s="59"/>
      <c r="K56" s="19">
        <f t="shared" si="5"/>
        <v>0</v>
      </c>
      <c r="L56" s="19">
        <f t="shared" si="1"/>
        <v>0</v>
      </c>
      <c r="M56" s="19">
        <f t="shared" si="6"/>
        <v>0</v>
      </c>
      <c r="N56" s="24"/>
      <c r="O56" s="19"/>
      <c r="P56" s="5"/>
      <c r="R56" s="4"/>
      <c r="S56" s="77">
        <v>44898</v>
      </c>
      <c r="T56" s="29" t="s">
        <v>125</v>
      </c>
      <c r="U56" s="29" t="s">
        <v>18</v>
      </c>
      <c r="V56" s="29" t="s">
        <v>45</v>
      </c>
      <c r="W56" s="33">
        <v>13.58</v>
      </c>
      <c r="X56" s="4"/>
    </row>
    <row r="57" spans="1:24" x14ac:dyDescent="0.25">
      <c r="A57" s="30"/>
      <c r="B57" s="30"/>
      <c r="C57" s="30"/>
      <c r="D57" s="30"/>
      <c r="E57" s="30"/>
      <c r="F57" s="30"/>
      <c r="G57" s="5"/>
      <c r="H57" s="28"/>
      <c r="I57" s="19"/>
      <c r="J57" s="59"/>
      <c r="K57" s="19">
        <f t="shared" si="5"/>
        <v>0</v>
      </c>
      <c r="L57" s="19">
        <f t="shared" si="1"/>
        <v>0</v>
      </c>
      <c r="M57" s="19">
        <f t="shared" si="6"/>
        <v>0</v>
      </c>
      <c r="N57" s="24"/>
      <c r="O57" s="19"/>
      <c r="P57" s="5"/>
      <c r="R57" s="4"/>
      <c r="S57" s="77">
        <v>44902</v>
      </c>
      <c r="T57" s="29" t="s">
        <v>126</v>
      </c>
      <c r="U57" s="29" t="s">
        <v>18</v>
      </c>
      <c r="V57" s="29" t="s">
        <v>45</v>
      </c>
      <c r="W57" s="33">
        <v>10.73</v>
      </c>
      <c r="X57" s="4"/>
    </row>
    <row r="58" spans="1:24" x14ac:dyDescent="0.25">
      <c r="A58" s="30"/>
      <c r="B58" s="30"/>
      <c r="C58" s="30"/>
      <c r="D58" s="30"/>
      <c r="E58" s="30"/>
      <c r="F58" s="30"/>
      <c r="G58" s="5"/>
      <c r="H58" s="28"/>
      <c r="I58" s="19"/>
      <c r="J58" s="59"/>
      <c r="K58" s="19">
        <f t="shared" si="5"/>
        <v>0</v>
      </c>
      <c r="L58" s="19">
        <f t="shared" si="1"/>
        <v>0</v>
      </c>
      <c r="M58" s="19">
        <f t="shared" si="6"/>
        <v>0</v>
      </c>
      <c r="N58" s="24"/>
      <c r="O58" s="19"/>
      <c r="P58" s="5"/>
      <c r="R58" s="4"/>
      <c r="S58" s="77">
        <v>44916</v>
      </c>
      <c r="T58" s="29" t="s">
        <v>127</v>
      </c>
      <c r="U58" s="29" t="s">
        <v>18</v>
      </c>
      <c r="V58" s="29" t="s">
        <v>45</v>
      </c>
      <c r="W58" s="33">
        <v>15</v>
      </c>
      <c r="X58" s="4"/>
    </row>
    <row r="59" spans="1:24" x14ac:dyDescent="0.25">
      <c r="A59" s="30"/>
      <c r="B59" s="30"/>
      <c r="C59" s="30"/>
      <c r="D59" s="30"/>
      <c r="E59" s="30"/>
      <c r="F59" s="30"/>
      <c r="R59" s="4"/>
      <c r="S59" s="77">
        <v>44923</v>
      </c>
      <c r="T59" s="29" t="s">
        <v>128</v>
      </c>
      <c r="U59" s="29" t="s">
        <v>18</v>
      </c>
      <c r="V59" s="29" t="s">
        <v>45</v>
      </c>
      <c r="W59" s="33">
        <v>0</v>
      </c>
      <c r="X59" s="4"/>
    </row>
    <row r="60" spans="1:24" x14ac:dyDescent="0.25">
      <c r="A60" s="30"/>
      <c r="B60" s="30"/>
      <c r="C60" s="30"/>
      <c r="D60" s="30"/>
      <c r="E60" s="30"/>
      <c r="F60" s="30"/>
      <c r="R60" s="4"/>
      <c r="S60" s="77">
        <v>44923</v>
      </c>
      <c r="T60" s="29" t="s">
        <v>129</v>
      </c>
      <c r="U60" s="29" t="s">
        <v>18</v>
      </c>
      <c r="V60" s="29" t="s">
        <v>45</v>
      </c>
      <c r="W60" s="33">
        <v>0</v>
      </c>
      <c r="X60" s="4"/>
    </row>
    <row r="61" spans="1:24" x14ac:dyDescent="0.25">
      <c r="A61" s="30"/>
      <c r="B61" s="30"/>
      <c r="C61" s="30"/>
      <c r="D61" s="30"/>
      <c r="E61" s="30"/>
      <c r="F61" s="30"/>
      <c r="R61" s="4"/>
      <c r="S61" s="77">
        <v>44898</v>
      </c>
      <c r="T61" s="29" t="s">
        <v>130</v>
      </c>
      <c r="U61" s="29" t="s">
        <v>18</v>
      </c>
      <c r="V61" s="29" t="s">
        <v>40</v>
      </c>
      <c r="W61" s="33">
        <v>34.31</v>
      </c>
      <c r="X61" s="4"/>
    </row>
    <row r="62" spans="1:24" x14ac:dyDescent="0.25">
      <c r="A62" s="30"/>
      <c r="B62" s="30"/>
      <c r="C62" s="30"/>
      <c r="D62" s="30"/>
      <c r="E62" s="30"/>
      <c r="F62" s="30"/>
      <c r="R62" s="4"/>
      <c r="S62" s="77">
        <v>44901</v>
      </c>
      <c r="T62" s="29" t="s">
        <v>131</v>
      </c>
      <c r="U62" s="29" t="s">
        <v>18</v>
      </c>
      <c r="V62" s="29" t="s">
        <v>40</v>
      </c>
      <c r="W62" s="33">
        <v>38.04</v>
      </c>
      <c r="X62" s="4"/>
    </row>
    <row r="63" spans="1:24" x14ac:dyDescent="0.25">
      <c r="A63" s="30"/>
      <c r="B63" s="30"/>
      <c r="C63" s="30"/>
      <c r="D63" s="30"/>
      <c r="E63" s="30"/>
      <c r="F63" s="30"/>
      <c r="R63" s="4"/>
      <c r="S63" s="77">
        <v>44902</v>
      </c>
      <c r="T63" s="29" t="s">
        <v>132</v>
      </c>
      <c r="U63" s="29"/>
      <c r="V63" s="29" t="s">
        <v>40</v>
      </c>
      <c r="W63" s="33">
        <v>7.73</v>
      </c>
      <c r="X63" s="4"/>
    </row>
    <row r="64" spans="1:24" x14ac:dyDescent="0.25">
      <c r="A64" s="30"/>
      <c r="B64" s="30"/>
      <c r="C64" s="30"/>
      <c r="D64" s="30"/>
      <c r="E64" s="30"/>
      <c r="F64" s="30"/>
      <c r="R64" s="4"/>
      <c r="S64" s="77">
        <v>44905</v>
      </c>
      <c r="T64" s="29" t="s">
        <v>133</v>
      </c>
      <c r="U64" s="29" t="s">
        <v>18</v>
      </c>
      <c r="V64" s="29" t="s">
        <v>40</v>
      </c>
      <c r="W64" s="33">
        <v>87.9</v>
      </c>
      <c r="X64" s="4"/>
    </row>
    <row r="65" spans="1:24" x14ac:dyDescent="0.25">
      <c r="A65" s="30"/>
      <c r="B65" s="30"/>
      <c r="C65" s="30"/>
      <c r="D65" s="30"/>
      <c r="E65" s="30"/>
      <c r="F65" s="30"/>
      <c r="R65" s="4"/>
      <c r="S65" s="77">
        <v>44913</v>
      </c>
      <c r="T65" s="29" t="s">
        <v>134</v>
      </c>
      <c r="U65" s="29" t="s">
        <v>18</v>
      </c>
      <c r="V65" s="29" t="s">
        <v>40</v>
      </c>
      <c r="W65" s="33">
        <v>7.44</v>
      </c>
      <c r="X65" s="4"/>
    </row>
    <row r="66" spans="1:24" x14ac:dyDescent="0.25">
      <c r="A66" s="30"/>
      <c r="B66" s="30"/>
      <c r="C66" s="30"/>
      <c r="D66" s="30"/>
      <c r="E66" s="30"/>
      <c r="F66" s="30"/>
      <c r="R66" s="4"/>
      <c r="S66" s="77">
        <v>44916</v>
      </c>
      <c r="T66" s="29" t="s">
        <v>135</v>
      </c>
      <c r="U66" s="29" t="s">
        <v>18</v>
      </c>
      <c r="V66" s="29" t="s">
        <v>40</v>
      </c>
      <c r="W66" s="33">
        <v>9.6199999999999992</v>
      </c>
      <c r="X66" s="4"/>
    </row>
    <row r="67" spans="1:24" x14ac:dyDescent="0.25">
      <c r="A67" s="30"/>
      <c r="B67" s="30"/>
      <c r="C67" s="30"/>
      <c r="D67" s="30"/>
      <c r="E67" s="30"/>
      <c r="F67" s="30"/>
      <c r="R67" s="4"/>
      <c r="S67" s="77">
        <v>45290</v>
      </c>
      <c r="T67" s="29" t="s">
        <v>136</v>
      </c>
      <c r="U67" s="29" t="s">
        <v>18</v>
      </c>
      <c r="V67" s="29" t="s">
        <v>40</v>
      </c>
      <c r="W67" s="33">
        <v>26.8</v>
      </c>
      <c r="X67" s="4"/>
    </row>
    <row r="68" spans="1:24" x14ac:dyDescent="0.25">
      <c r="A68" s="30"/>
      <c r="B68" s="30"/>
      <c r="C68" s="30"/>
      <c r="D68" s="30"/>
      <c r="E68" s="30"/>
      <c r="F68" s="30"/>
      <c r="R68" s="4"/>
      <c r="S68" s="77">
        <v>44898</v>
      </c>
      <c r="T68" s="29" t="s">
        <v>137</v>
      </c>
      <c r="U68" s="29" t="s">
        <v>18</v>
      </c>
      <c r="V68" s="29" t="s">
        <v>50</v>
      </c>
      <c r="W68" s="33">
        <v>20.27</v>
      </c>
      <c r="X68" s="4"/>
    </row>
    <row r="69" spans="1:24" x14ac:dyDescent="0.25">
      <c r="A69" s="30"/>
      <c r="B69" s="30"/>
      <c r="C69" s="30"/>
      <c r="D69" s="30"/>
      <c r="E69" s="30"/>
      <c r="F69" s="30"/>
      <c r="R69" s="4"/>
      <c r="S69" s="77">
        <v>44899</v>
      </c>
      <c r="T69" s="29" t="s">
        <v>138</v>
      </c>
      <c r="U69" s="29" t="s">
        <v>18</v>
      </c>
      <c r="V69" s="29" t="s">
        <v>50</v>
      </c>
      <c r="W69" s="33">
        <v>40.22</v>
      </c>
      <c r="X69" s="4"/>
    </row>
    <row r="70" spans="1:24" x14ac:dyDescent="0.25">
      <c r="A70" s="30"/>
      <c r="B70" s="30"/>
      <c r="C70" s="30"/>
      <c r="D70" s="30"/>
      <c r="E70" s="30"/>
      <c r="F70" s="30"/>
      <c r="R70" s="4"/>
      <c r="S70" s="77">
        <v>44899</v>
      </c>
      <c r="T70" s="29" t="s">
        <v>138</v>
      </c>
      <c r="U70" s="29" t="s">
        <v>18</v>
      </c>
      <c r="V70" s="29" t="s">
        <v>50</v>
      </c>
      <c r="W70" s="33">
        <v>36.89</v>
      </c>
      <c r="X70" s="4"/>
    </row>
    <row r="71" spans="1:24" x14ac:dyDescent="0.25">
      <c r="A71" s="30"/>
      <c r="B71" s="30"/>
      <c r="C71" s="30"/>
      <c r="D71" s="30"/>
      <c r="E71" s="30"/>
      <c r="F71" s="30"/>
      <c r="R71" s="4"/>
      <c r="S71" s="77">
        <v>44901</v>
      </c>
      <c r="T71" s="29" t="s">
        <v>138</v>
      </c>
      <c r="U71" s="29" t="s">
        <v>18</v>
      </c>
      <c r="V71" s="29" t="s">
        <v>50</v>
      </c>
      <c r="W71" s="33">
        <v>25.74</v>
      </c>
      <c r="X71" s="4"/>
    </row>
    <row r="72" spans="1:24" x14ac:dyDescent="0.25">
      <c r="A72" s="30"/>
      <c r="B72" s="30"/>
      <c r="C72" s="30"/>
      <c r="D72" s="30"/>
      <c r="E72" s="30"/>
      <c r="F72" s="30"/>
      <c r="R72" s="4"/>
      <c r="S72" s="77">
        <v>44902</v>
      </c>
      <c r="T72" s="29" t="s">
        <v>139</v>
      </c>
      <c r="U72" s="29" t="s">
        <v>18</v>
      </c>
      <c r="V72" s="29" t="s">
        <v>50</v>
      </c>
      <c r="W72" s="33">
        <v>24.95</v>
      </c>
      <c r="X72" s="4"/>
    </row>
    <row r="73" spans="1:24" x14ac:dyDescent="0.25">
      <c r="A73" s="30"/>
      <c r="B73" s="30"/>
      <c r="C73" s="30"/>
      <c r="D73" s="30"/>
      <c r="E73" s="30"/>
      <c r="F73" s="30"/>
      <c r="R73" s="4"/>
      <c r="S73" s="77">
        <v>44903</v>
      </c>
      <c r="T73" s="29" t="s">
        <v>140</v>
      </c>
      <c r="U73" s="29" t="s">
        <v>18</v>
      </c>
      <c r="V73" s="29" t="s">
        <v>50</v>
      </c>
      <c r="W73" s="33">
        <v>12.76</v>
      </c>
      <c r="X73" s="4"/>
    </row>
    <row r="74" spans="1:24" x14ac:dyDescent="0.25">
      <c r="A74" s="30"/>
      <c r="B74" s="30"/>
      <c r="C74" s="30"/>
      <c r="D74" s="30"/>
      <c r="E74" s="30"/>
      <c r="F74" s="30"/>
      <c r="R74" s="4"/>
      <c r="S74" s="77">
        <v>44903</v>
      </c>
      <c r="T74" s="29" t="s">
        <v>138</v>
      </c>
      <c r="U74" s="29" t="s">
        <v>18</v>
      </c>
      <c r="V74" s="29" t="s">
        <v>50</v>
      </c>
      <c r="W74" s="33">
        <v>33.24</v>
      </c>
      <c r="X74" s="4"/>
    </row>
    <row r="75" spans="1:24" x14ac:dyDescent="0.25">
      <c r="A75" s="30"/>
      <c r="B75" s="30"/>
      <c r="C75" s="30"/>
      <c r="D75" s="30"/>
      <c r="E75" s="30"/>
      <c r="F75" s="30"/>
      <c r="R75" s="4"/>
      <c r="S75" s="77">
        <v>44915</v>
      </c>
      <c r="T75" s="29" t="s">
        <v>87</v>
      </c>
      <c r="U75" s="29" t="s">
        <v>18</v>
      </c>
      <c r="V75" s="29" t="s">
        <v>50</v>
      </c>
      <c r="W75" s="33">
        <v>58.69</v>
      </c>
      <c r="X75" s="4"/>
    </row>
    <row r="76" spans="1:24" x14ac:dyDescent="0.25">
      <c r="A76" s="30"/>
      <c r="B76" s="30"/>
      <c r="C76" s="30"/>
      <c r="D76" s="30"/>
      <c r="E76" s="30"/>
      <c r="F76" s="30"/>
      <c r="R76" s="4"/>
      <c r="S76" s="77">
        <v>44916</v>
      </c>
      <c r="T76" s="29" t="s">
        <v>135</v>
      </c>
      <c r="U76" s="29" t="s">
        <v>18</v>
      </c>
      <c r="V76" s="29" t="s">
        <v>50</v>
      </c>
      <c r="W76" s="33">
        <v>40.58</v>
      </c>
      <c r="X76" s="4"/>
    </row>
    <row r="77" spans="1:24" x14ac:dyDescent="0.25">
      <c r="A77" s="30"/>
      <c r="B77" s="30"/>
      <c r="C77" s="30"/>
      <c r="D77" s="30"/>
      <c r="E77" s="30"/>
      <c r="F77" s="30"/>
      <c r="R77" s="4"/>
      <c r="S77" s="77">
        <v>44903</v>
      </c>
      <c r="T77" s="29" t="s">
        <v>141</v>
      </c>
      <c r="U77" s="29" t="s">
        <v>18</v>
      </c>
      <c r="V77" s="29" t="s">
        <v>111</v>
      </c>
      <c r="W77" s="33">
        <v>77.010000000000005</v>
      </c>
      <c r="X77" s="4"/>
    </row>
    <row r="78" spans="1:24" x14ac:dyDescent="0.25">
      <c r="A78" s="30"/>
      <c r="B78" s="30"/>
      <c r="C78" s="30"/>
      <c r="D78" s="30"/>
      <c r="E78" s="30"/>
      <c r="F78" s="30"/>
      <c r="R78" s="4"/>
      <c r="S78" s="77">
        <v>44900</v>
      </c>
      <c r="T78" s="29" t="s">
        <v>142</v>
      </c>
      <c r="U78" s="29" t="s">
        <v>18</v>
      </c>
      <c r="V78" s="29" t="s">
        <v>59</v>
      </c>
      <c r="W78" s="33">
        <v>4.28</v>
      </c>
      <c r="X78" s="4"/>
    </row>
    <row r="79" spans="1:24" x14ac:dyDescent="0.25">
      <c r="A79" s="30"/>
      <c r="B79" s="30"/>
      <c r="C79" s="30"/>
      <c r="D79" s="30"/>
      <c r="E79" s="30"/>
      <c r="F79" s="30"/>
      <c r="R79" s="4"/>
      <c r="S79" s="77">
        <v>44907</v>
      </c>
      <c r="T79" s="29" t="s">
        <v>143</v>
      </c>
      <c r="U79" s="29" t="s">
        <v>18</v>
      </c>
      <c r="V79" s="29" t="s">
        <v>59</v>
      </c>
      <c r="W79" s="33">
        <v>7.5</v>
      </c>
      <c r="X79" s="4"/>
    </row>
    <row r="80" spans="1:24" x14ac:dyDescent="0.25">
      <c r="A80" s="30"/>
      <c r="B80" s="30"/>
      <c r="C80" s="30"/>
      <c r="D80" s="30"/>
      <c r="E80" s="30"/>
      <c r="F80" s="30"/>
      <c r="R80" s="4"/>
      <c r="S80" s="77">
        <v>44910</v>
      </c>
      <c r="T80" s="29" t="s">
        <v>144</v>
      </c>
      <c r="U80" s="29" t="s">
        <v>18</v>
      </c>
      <c r="V80" s="29" t="s">
        <v>59</v>
      </c>
      <c r="W80" s="33">
        <v>2.99</v>
      </c>
      <c r="X80" s="4"/>
    </row>
    <row r="81" spans="1:24" x14ac:dyDescent="0.25">
      <c r="A81" s="30"/>
      <c r="B81" s="30"/>
      <c r="C81" s="30"/>
      <c r="D81" s="30"/>
      <c r="E81" s="30"/>
      <c r="F81" s="30"/>
      <c r="R81" s="4"/>
      <c r="S81" s="77">
        <v>44916</v>
      </c>
      <c r="T81" s="29" t="s">
        <v>145</v>
      </c>
      <c r="U81" s="29" t="s">
        <v>18</v>
      </c>
      <c r="V81" s="29" t="s">
        <v>59</v>
      </c>
      <c r="W81" s="33">
        <v>149.38999999999999</v>
      </c>
      <c r="X81" s="4"/>
    </row>
    <row r="82" spans="1:24" x14ac:dyDescent="0.25">
      <c r="A82" s="30"/>
      <c r="B82" s="30"/>
      <c r="C82" s="30"/>
      <c r="D82" s="30"/>
      <c r="E82" s="30"/>
      <c r="F82" s="30"/>
      <c r="R82" s="4"/>
      <c r="S82" s="77">
        <v>44923</v>
      </c>
      <c r="T82" s="29" t="s">
        <v>146</v>
      </c>
      <c r="U82" s="29" t="s">
        <v>18</v>
      </c>
      <c r="V82" s="29" t="s">
        <v>59</v>
      </c>
      <c r="W82" s="33">
        <v>4.28</v>
      </c>
      <c r="X82" s="4"/>
    </row>
    <row r="83" spans="1:24" x14ac:dyDescent="0.25">
      <c r="A83" s="30"/>
      <c r="B83" s="30"/>
      <c r="C83" s="30"/>
      <c r="D83" s="30"/>
      <c r="E83" s="30"/>
      <c r="F83" s="30"/>
      <c r="R83" s="4"/>
      <c r="S83" s="77">
        <v>44896</v>
      </c>
      <c r="T83" s="29" t="s">
        <v>147</v>
      </c>
      <c r="U83" s="29" t="s">
        <v>18</v>
      </c>
      <c r="V83" s="29" t="s">
        <v>96</v>
      </c>
      <c r="W83" s="33">
        <v>75.02</v>
      </c>
      <c r="X83" s="4"/>
    </row>
    <row r="84" spans="1:24" x14ac:dyDescent="0.25">
      <c r="R84" s="4"/>
      <c r="S84" s="77">
        <v>44898</v>
      </c>
      <c r="T84" s="29" t="s">
        <v>148</v>
      </c>
      <c r="U84" s="29" t="s">
        <v>18</v>
      </c>
      <c r="V84" s="29" t="s">
        <v>99</v>
      </c>
      <c r="W84" s="33">
        <v>16.059999999999999</v>
      </c>
      <c r="X84" s="4"/>
    </row>
    <row r="85" spans="1:24" x14ac:dyDescent="0.25">
      <c r="R85" s="4"/>
      <c r="S85" s="77">
        <v>44902</v>
      </c>
      <c r="T85" s="29" t="s">
        <v>149</v>
      </c>
      <c r="U85" s="29" t="s">
        <v>18</v>
      </c>
      <c r="V85" s="29"/>
      <c r="W85" s="33">
        <v>18.22</v>
      </c>
      <c r="X85" s="4"/>
    </row>
    <row r="86" spans="1:24" x14ac:dyDescent="0.25">
      <c r="R86" s="4"/>
      <c r="S86" s="77">
        <v>44906</v>
      </c>
      <c r="T86" s="29" t="s">
        <v>150</v>
      </c>
      <c r="U86" s="29" t="s">
        <v>18</v>
      </c>
      <c r="V86" s="29"/>
      <c r="W86" s="33">
        <v>71.44</v>
      </c>
      <c r="X86" s="4"/>
    </row>
    <row r="87" spans="1:24" x14ac:dyDescent="0.25">
      <c r="R87" s="4"/>
      <c r="S87" s="77">
        <v>44915</v>
      </c>
      <c r="T87" s="29" t="s">
        <v>151</v>
      </c>
      <c r="U87" s="29" t="s">
        <v>18</v>
      </c>
      <c r="V87" s="29"/>
      <c r="W87" s="33">
        <v>-56.36</v>
      </c>
      <c r="X87" s="4"/>
    </row>
    <row r="88" spans="1:24" x14ac:dyDescent="0.25">
      <c r="R88" s="4"/>
      <c r="S88" s="77">
        <v>45291</v>
      </c>
      <c r="T88" s="29" t="s">
        <v>152</v>
      </c>
      <c r="U88" s="29" t="s">
        <v>18</v>
      </c>
      <c r="V88" s="29"/>
      <c r="W88" s="33">
        <v>31.83</v>
      </c>
      <c r="X88" s="4"/>
    </row>
    <row r="89" spans="1:24" x14ac:dyDescent="0.25">
      <c r="R89" s="4"/>
      <c r="S89" s="77"/>
      <c r="T89" s="29"/>
      <c r="U89" s="29"/>
      <c r="V89" s="29"/>
      <c r="W89" s="33"/>
      <c r="X89" s="4"/>
    </row>
    <row r="90" spans="1:24" x14ac:dyDescent="0.25">
      <c r="R90" s="4"/>
      <c r="S90" s="77"/>
      <c r="T90" s="29"/>
      <c r="U90" s="29"/>
      <c r="V90" s="29"/>
      <c r="W90" s="33"/>
      <c r="X90" s="4"/>
    </row>
    <row r="91" spans="1:24" x14ac:dyDescent="0.25">
      <c r="R91" s="4"/>
      <c r="S91" s="77"/>
      <c r="T91" s="29"/>
      <c r="U91" s="29"/>
      <c r="V91" s="29"/>
      <c r="W91" s="33"/>
      <c r="X91" s="4"/>
    </row>
    <row r="92" spans="1:24" x14ac:dyDescent="0.25">
      <c r="R92" s="4"/>
      <c r="S92" s="77"/>
      <c r="T92" s="29"/>
      <c r="U92" s="29"/>
      <c r="V92" s="29"/>
      <c r="W92" s="33"/>
      <c r="X92" s="4"/>
    </row>
    <row r="93" spans="1:24" x14ac:dyDescent="0.25">
      <c r="R93" s="4"/>
      <c r="S93" s="77"/>
      <c r="T93" s="29"/>
      <c r="U93" s="29"/>
      <c r="V93" s="29"/>
      <c r="W93" s="33"/>
      <c r="X93" s="4"/>
    </row>
    <row r="94" spans="1:24" x14ac:dyDescent="0.25">
      <c r="R94" s="4"/>
      <c r="S94" s="77"/>
      <c r="T94" s="29"/>
      <c r="U94" s="29"/>
      <c r="V94" s="29"/>
      <c r="W94" s="33"/>
      <c r="X94" s="4"/>
    </row>
    <row r="95" spans="1:24" x14ac:dyDescent="0.25">
      <c r="R95" s="4"/>
      <c r="S95" s="77"/>
      <c r="T95" s="29"/>
      <c r="U95" s="29"/>
      <c r="V95" s="29"/>
      <c r="W95" s="33"/>
      <c r="X95" s="4"/>
    </row>
    <row r="96" spans="1:24" x14ac:dyDescent="0.25">
      <c r="R96" s="4"/>
      <c r="S96" s="77"/>
      <c r="T96" s="29"/>
      <c r="U96" s="29"/>
      <c r="V96" s="29"/>
      <c r="W96" s="33"/>
      <c r="X96" s="4"/>
    </row>
    <row r="97" spans="18:24" x14ac:dyDescent="0.25">
      <c r="R97" s="4"/>
      <c r="S97" s="77"/>
      <c r="T97" s="29"/>
      <c r="U97" s="29"/>
      <c r="V97" s="29"/>
      <c r="W97" s="33"/>
      <c r="X97" s="4"/>
    </row>
    <row r="98" spans="18:24" x14ac:dyDescent="0.25">
      <c r="R98" s="4"/>
      <c r="S98" s="77"/>
      <c r="T98" s="29"/>
      <c r="U98" s="29"/>
      <c r="V98" s="29"/>
      <c r="W98" s="33"/>
      <c r="X98" s="4"/>
    </row>
    <row r="99" spans="18:24" x14ac:dyDescent="0.25">
      <c r="R99" s="4"/>
      <c r="S99" s="77"/>
      <c r="T99" s="29"/>
      <c r="U99" s="29"/>
      <c r="V99" s="29"/>
      <c r="W99" s="33"/>
      <c r="X99" s="4"/>
    </row>
    <row r="100" spans="18:24" x14ac:dyDescent="0.25">
      <c r="R100" s="4"/>
      <c r="S100" s="77"/>
      <c r="T100" s="29"/>
      <c r="U100" s="29"/>
      <c r="V100" s="29"/>
      <c r="W100" s="33"/>
      <c r="X100" s="4"/>
    </row>
    <row r="101" spans="18:24" x14ac:dyDescent="0.25">
      <c r="R101" s="4"/>
      <c r="S101" s="77"/>
      <c r="T101" s="29"/>
      <c r="U101" s="29"/>
      <c r="V101" s="29"/>
      <c r="W101" s="33"/>
      <c r="X101" s="4"/>
    </row>
    <row r="102" spans="18:24" x14ac:dyDescent="0.25">
      <c r="R102" s="4"/>
      <c r="S102" s="77"/>
      <c r="T102" s="29"/>
      <c r="U102" s="29"/>
      <c r="V102" s="29"/>
      <c r="W102" s="33"/>
      <c r="X102" s="4"/>
    </row>
  </sheetData>
  <sheetProtection sort="0" autoFilter="0"/>
  <autoFilter ref="S7:W102" xr:uid="{812919A8-4864-4DC1-AFDD-0D53454A1DCF}">
    <sortState xmlns:xlrd2="http://schemas.microsoft.com/office/spreadsheetml/2017/richdata2" ref="S8:W102">
      <sortCondition ref="V7:V102"/>
    </sortState>
  </autoFilter>
  <conditionalFormatting sqref="H10:H21">
    <cfRule type="expression" dxfId="41" priority="3">
      <formula>N10="y"</formula>
    </cfRule>
  </conditionalFormatting>
  <conditionalFormatting sqref="I8:O58">
    <cfRule type="cellIs" dxfId="40" priority="2" operator="equal">
      <formula>0</formula>
    </cfRule>
  </conditionalFormatting>
  <conditionalFormatting sqref="M10:M58">
    <cfRule type="cellIs" dxfId="39" priority="1" operator="lessThan">
      <formula>0</formula>
    </cfRule>
  </conditionalFormatting>
  <dataValidations count="2">
    <dataValidation type="list" allowBlank="1" showErrorMessage="1" sqref="V8:V102" xr:uid="{C97D3E10-082C-4FC3-B68B-14BF3AF6E61F}">
      <formula1>$H$9:$H$58</formula1>
    </dataValidation>
    <dataValidation type="list" errorStyle="information" allowBlank="1" sqref="U1:U1048576" xr:uid="{5FED4B0B-8DDC-46F8-B499-E12550712DF6}">
      <formula1>$AI$7:$AI$14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BC5F-B42A-4E18-AFD3-1FEFE8DEF995}">
  <dimension ref="A2:AP145"/>
  <sheetViews>
    <sheetView showGridLines="0" topLeftCell="D95" workbookViewId="0">
      <selection activeCell="T65" sqref="T65:T87"/>
    </sheetView>
  </sheetViews>
  <sheetFormatPr defaultRowHeight="15" x14ac:dyDescent="0.25"/>
  <cols>
    <col min="2" max="2" width="2.42578125" customWidth="1"/>
    <col min="3" max="3" width="19.42578125" bestFit="1" customWidth="1"/>
    <col min="4" max="4" width="14.42578125" customWidth="1"/>
    <col min="5" max="5" width="2.42578125" customWidth="1"/>
    <col min="7" max="7" width="2.5703125" customWidth="1"/>
    <col min="8" max="8" width="19.140625" bestFit="1" customWidth="1"/>
    <col min="9" max="9" width="11.42578125" style="17" hidden="1" customWidth="1"/>
    <col min="10" max="13" width="11.42578125" style="17" customWidth="1"/>
    <col min="14" max="14" width="6.7109375" style="25" hidden="1" customWidth="1"/>
    <col min="15" max="15" width="11.42578125" style="17" hidden="1" customWidth="1"/>
    <col min="16" max="16" width="2.5703125" customWidth="1"/>
    <col min="18" max="18" width="2.5703125" customWidth="1"/>
    <col min="19" max="19" width="7.85546875" customWidth="1"/>
    <col min="20" max="20" width="31.42578125" customWidth="1"/>
    <col min="21" max="21" width="11.85546875" customWidth="1"/>
    <col min="22" max="22" width="30.42578125" customWidth="1"/>
    <col min="23" max="23" width="10.7109375" style="17" customWidth="1"/>
    <col min="24" max="24" width="2.5703125" customWidth="1"/>
    <col min="35" max="35" width="10.5703125" bestFit="1" customWidth="1"/>
    <col min="37" max="37" width="15.85546875" bestFit="1" customWidth="1"/>
    <col min="38" max="38" width="10.5703125" customWidth="1"/>
  </cols>
  <sheetData>
    <row r="2" spans="1:42" ht="46.5" x14ac:dyDescent="0.7">
      <c r="B2" s="27" t="s">
        <v>37</v>
      </c>
      <c r="C2" s="27"/>
      <c r="D2" s="2"/>
      <c r="N2" s="17"/>
    </row>
    <row r="3" spans="1:42" ht="26.25" x14ac:dyDescent="0.4">
      <c r="C3" s="2"/>
      <c r="D3" s="2"/>
      <c r="K3" s="17" t="s">
        <v>153</v>
      </c>
      <c r="N3" s="17"/>
    </row>
    <row r="4" spans="1:42" x14ac:dyDescent="0.25">
      <c r="B4" s="20"/>
      <c r="C4" s="20"/>
      <c r="D4" s="20"/>
      <c r="E4" s="20"/>
      <c r="G4" s="8"/>
      <c r="H4" s="8"/>
      <c r="I4" s="18"/>
      <c r="J4" s="18"/>
      <c r="K4" s="18"/>
      <c r="L4" s="18"/>
      <c r="M4" s="18"/>
      <c r="N4" s="18"/>
      <c r="O4" s="18"/>
      <c r="P4" s="8"/>
      <c r="R4" s="9"/>
      <c r="S4" s="9"/>
      <c r="T4" s="9"/>
      <c r="U4" s="9"/>
      <c r="V4" s="9"/>
      <c r="W4" s="32"/>
      <c r="X4" s="9"/>
    </row>
    <row r="5" spans="1:42" ht="23.25" x14ac:dyDescent="0.35">
      <c r="B5" s="20"/>
      <c r="C5" s="21" t="s">
        <v>0</v>
      </c>
      <c r="D5" s="22"/>
      <c r="E5" s="20"/>
      <c r="G5" s="8"/>
      <c r="H5" s="10" t="s">
        <v>1</v>
      </c>
      <c r="I5" s="18" t="s">
        <v>2</v>
      </c>
      <c r="J5" s="18"/>
      <c r="K5" s="18"/>
      <c r="L5" s="18"/>
      <c r="M5" s="18"/>
      <c r="N5" s="18" t="s">
        <v>2</v>
      </c>
      <c r="O5" s="18" t="s">
        <v>2</v>
      </c>
      <c r="P5" s="8"/>
      <c r="R5" s="9"/>
      <c r="S5" s="11" t="s">
        <v>3</v>
      </c>
      <c r="T5" s="9"/>
      <c r="U5" s="9"/>
      <c r="V5" s="9"/>
      <c r="W5" s="32"/>
      <c r="X5" s="9"/>
    </row>
    <row r="6" spans="1:42" s="12" customFormat="1" ht="23.25" x14ac:dyDescent="0.25">
      <c r="B6" s="23"/>
      <c r="C6" s="21"/>
      <c r="D6" s="43"/>
      <c r="E6" s="23"/>
      <c r="G6" s="13"/>
      <c r="H6" s="10"/>
      <c r="I6" s="44"/>
      <c r="J6" s="44"/>
      <c r="K6" s="45">
        <f ca="1">SUM(K9:K59)</f>
        <v>4077.5699999999997</v>
      </c>
      <c r="L6" s="46">
        <f>SUM(L9:L59)</f>
        <v>7042.5300000000025</v>
      </c>
      <c r="M6" s="44"/>
      <c r="N6" s="44"/>
      <c r="O6" s="44"/>
      <c r="P6" s="13"/>
      <c r="R6" s="14"/>
      <c r="S6" s="11"/>
      <c r="T6" s="14"/>
      <c r="U6" s="14"/>
      <c r="V6" s="14"/>
      <c r="W6" s="46">
        <f>SUM(W8:W104)</f>
        <v>6933.78</v>
      </c>
      <c r="X6" s="14"/>
    </row>
    <row r="7" spans="1:42" s="12" customFormat="1" x14ac:dyDescent="0.25">
      <c r="B7" s="23"/>
      <c r="C7" s="23"/>
      <c r="D7" s="23"/>
      <c r="E7" s="23"/>
      <c r="G7" s="13"/>
      <c r="H7" s="35" t="s">
        <v>4</v>
      </c>
      <c r="I7" s="36" t="s">
        <v>5</v>
      </c>
      <c r="J7" s="36" t="s">
        <v>6</v>
      </c>
      <c r="K7" s="36" t="s">
        <v>7</v>
      </c>
      <c r="L7" s="36" t="s">
        <v>8</v>
      </c>
      <c r="M7" s="36" t="s">
        <v>9</v>
      </c>
      <c r="N7" s="36" t="s">
        <v>10</v>
      </c>
      <c r="O7" s="36" t="s">
        <v>11</v>
      </c>
      <c r="P7" s="37"/>
      <c r="Q7" s="38"/>
      <c r="R7" s="39"/>
      <c r="S7" s="40" t="s">
        <v>12</v>
      </c>
      <c r="T7" s="40" t="s">
        <v>13</v>
      </c>
      <c r="U7" s="40" t="s">
        <v>14</v>
      </c>
      <c r="V7" s="40" t="s">
        <v>4</v>
      </c>
      <c r="W7" s="41" t="s">
        <v>15</v>
      </c>
      <c r="X7" s="14"/>
      <c r="AI7" s="15" t="s">
        <v>14</v>
      </c>
      <c r="AK7" s="16" t="s">
        <v>16</v>
      </c>
      <c r="AL7" s="52" t="str">
        <f>VLOOKUP(B2,AK11:AL22,2,FALSE)</f>
        <v>Dec22</v>
      </c>
    </row>
    <row r="8" spans="1:42" x14ac:dyDescent="0.25">
      <c r="B8" s="7"/>
      <c r="C8" s="7"/>
      <c r="D8" s="7"/>
      <c r="E8" s="7"/>
      <c r="G8" s="5"/>
      <c r="H8" s="5"/>
      <c r="I8" s="19"/>
      <c r="J8" s="58"/>
      <c r="K8" s="19"/>
      <c r="L8" s="19"/>
      <c r="M8" s="19"/>
      <c r="N8" s="24"/>
      <c r="O8" s="19"/>
      <c r="P8" s="5"/>
      <c r="R8" s="4"/>
      <c r="S8" s="42">
        <v>44935</v>
      </c>
      <c r="T8" s="29" t="s">
        <v>17</v>
      </c>
      <c r="U8" s="29" t="s">
        <v>18</v>
      </c>
      <c r="V8" s="29" t="s">
        <v>17</v>
      </c>
      <c r="W8" s="33">
        <v>16.03</v>
      </c>
      <c r="X8" s="4"/>
      <c r="AI8" s="1" t="s">
        <v>19</v>
      </c>
      <c r="AK8" s="3" t="s">
        <v>20</v>
      </c>
      <c r="AL8" s="51" t="str">
        <f>VLOOKUP(AL7,AL11:AM22,2,FALSE)</f>
        <v>G14</v>
      </c>
    </row>
    <row r="9" spans="1:42" ht="15.75" x14ac:dyDescent="0.25">
      <c r="B9" s="7"/>
      <c r="C9" s="7" t="s">
        <v>21</v>
      </c>
      <c r="D9" s="55" cm="1">
        <f t="array" aca="1" ref="D9" ca="1">INDIRECT("Income!"&amp;AL8)</f>
        <v>9887.8379999999997</v>
      </c>
      <c r="E9" s="7"/>
      <c r="G9" s="5"/>
      <c r="H9" s="34" t="s">
        <v>22</v>
      </c>
      <c r="I9" s="19"/>
      <c r="J9" s="59"/>
      <c r="K9" s="19"/>
      <c r="L9" s="19"/>
      <c r="M9" s="19"/>
      <c r="N9" s="24"/>
      <c r="O9" s="19"/>
      <c r="P9" s="5"/>
      <c r="R9" s="4"/>
      <c r="S9" s="42">
        <v>44929</v>
      </c>
      <c r="T9" s="29" t="s">
        <v>154</v>
      </c>
      <c r="U9" s="29" t="s">
        <v>19</v>
      </c>
      <c r="V9" s="29" t="s">
        <v>92</v>
      </c>
      <c r="W9" s="33">
        <v>127.83</v>
      </c>
      <c r="X9" s="4"/>
      <c r="AI9" s="1" t="s">
        <v>25</v>
      </c>
    </row>
    <row r="10" spans="1:42" x14ac:dyDescent="0.25">
      <c r="B10" s="7"/>
      <c r="C10" s="7" t="s">
        <v>1</v>
      </c>
      <c r="D10" s="56">
        <f ca="1">K6</f>
        <v>4077.5699999999997</v>
      </c>
      <c r="E10" s="7"/>
      <c r="G10" s="5"/>
      <c r="H10" s="5" t="s">
        <v>26</v>
      </c>
      <c r="I10" s="18" cm="1">
        <f t="array" aca="1" ref="I10" ca="1">INDIRECT($AL$7&amp;"!"&amp;"O10")</f>
        <v>0</v>
      </c>
      <c r="J10" s="59">
        <v>800</v>
      </c>
      <c r="K10" s="19">
        <f t="shared" ref="K10:K21" ca="1" si="0">SUM(I10:J10)</f>
        <v>800</v>
      </c>
      <c r="L10" s="19">
        <f t="shared" ref="L10:L49" si="1">SUMIF(V:V, H10, W:W)</f>
        <v>847.54000000000019</v>
      </c>
      <c r="M10" s="19">
        <f t="shared" ref="M10:M12" ca="1" si="2">K10-L10</f>
        <v>-47.540000000000191</v>
      </c>
      <c r="N10" s="26"/>
      <c r="O10" s="18"/>
      <c r="P10" s="5"/>
      <c r="R10" s="4"/>
      <c r="S10" s="42">
        <v>44927</v>
      </c>
      <c r="T10" s="29" t="s">
        <v>155</v>
      </c>
      <c r="U10" s="29" t="s">
        <v>18</v>
      </c>
      <c r="V10" s="29" t="s">
        <v>33</v>
      </c>
      <c r="W10" s="33">
        <v>9.6</v>
      </c>
      <c r="X10" s="4"/>
      <c r="AI10" s="1" t="s">
        <v>28</v>
      </c>
      <c r="AK10" s="3" t="s">
        <v>29</v>
      </c>
      <c r="AL10" s="3" t="s">
        <v>30</v>
      </c>
      <c r="AM10" s="3" t="s">
        <v>31</v>
      </c>
    </row>
    <row r="11" spans="1:42" x14ac:dyDescent="0.25">
      <c r="B11" s="7"/>
      <c r="C11" s="7" t="s">
        <v>32</v>
      </c>
      <c r="D11" s="57">
        <f>W6</f>
        <v>6933.78</v>
      </c>
      <c r="E11" s="7"/>
      <c r="G11" s="5"/>
      <c r="H11" s="5" t="s">
        <v>33</v>
      </c>
      <c r="I11" s="18" cm="1">
        <f t="array" aca="1" ref="I11" ca="1">INDIRECT($AL$7&amp;"!"&amp;"O11")</f>
        <v>-13.710000000000008</v>
      </c>
      <c r="J11" s="59">
        <v>100</v>
      </c>
      <c r="K11" s="19">
        <f t="shared" ca="1" si="0"/>
        <v>86.289999999999992</v>
      </c>
      <c r="L11" s="19">
        <f t="shared" si="1"/>
        <v>81.360000000000014</v>
      </c>
      <c r="M11" s="19">
        <f t="shared" ca="1" si="2"/>
        <v>4.9299999999999784</v>
      </c>
      <c r="N11" s="26" t="s">
        <v>34</v>
      </c>
      <c r="O11" s="18">
        <f ca="1">IF(N11="y",M11,)</f>
        <v>4.9299999999999784</v>
      </c>
      <c r="P11" s="5"/>
      <c r="R11" s="4"/>
      <c r="S11" s="42">
        <v>44929</v>
      </c>
      <c r="T11" s="29" t="s">
        <v>156</v>
      </c>
      <c r="U11" s="29" t="s">
        <v>18</v>
      </c>
      <c r="V11" s="29" t="s">
        <v>33</v>
      </c>
      <c r="W11" s="33">
        <v>6.66</v>
      </c>
      <c r="X11" s="4"/>
      <c r="AI11" s="1" t="s">
        <v>36</v>
      </c>
      <c r="AK11" t="s">
        <v>37</v>
      </c>
      <c r="AL11" s="60" t="s">
        <v>38</v>
      </c>
      <c r="AM11" t="s">
        <v>39</v>
      </c>
      <c r="AP11" s="12"/>
    </row>
    <row r="12" spans="1:42" x14ac:dyDescent="0.25">
      <c r="B12" s="7"/>
      <c r="C12" s="7"/>
      <c r="D12" s="7"/>
      <c r="E12" s="7"/>
      <c r="G12" s="5"/>
      <c r="H12" s="5" t="s">
        <v>40</v>
      </c>
      <c r="I12" s="18" cm="1">
        <f t="array" aca="1" ref="I12" ca="1">INDIRECT($AL$7&amp;"!"&amp;"O12")</f>
        <v>-34.950000000000045</v>
      </c>
      <c r="J12" s="59">
        <v>200</v>
      </c>
      <c r="K12" s="19">
        <f t="shared" ca="1" si="0"/>
        <v>165.04999999999995</v>
      </c>
      <c r="L12" s="19">
        <f t="shared" si="1"/>
        <v>406.8</v>
      </c>
      <c r="M12" s="19">
        <f t="shared" ca="1" si="2"/>
        <v>-241.75000000000006</v>
      </c>
      <c r="N12" s="26" t="s">
        <v>34</v>
      </c>
      <c r="O12" s="18">
        <f t="shared" ref="O12:O21" ca="1" si="3">IF(N12="y",M12,)</f>
        <v>-241.75000000000006</v>
      </c>
      <c r="P12" s="5"/>
      <c r="R12" s="4"/>
      <c r="S12" s="42">
        <v>44930</v>
      </c>
      <c r="T12" s="29" t="s">
        <v>157</v>
      </c>
      <c r="U12" s="29" t="s">
        <v>18</v>
      </c>
      <c r="V12" s="29" t="s">
        <v>33</v>
      </c>
      <c r="W12" s="33">
        <v>14.59</v>
      </c>
      <c r="X12" s="4"/>
      <c r="AI12" s="1" t="s">
        <v>42</v>
      </c>
      <c r="AK12" t="s">
        <v>43</v>
      </c>
      <c r="AL12" t="s">
        <v>37</v>
      </c>
      <c r="AM12" t="s">
        <v>44</v>
      </c>
    </row>
    <row r="13" spans="1:42" x14ac:dyDescent="0.25">
      <c r="A13" s="30"/>
      <c r="B13" s="30"/>
      <c r="C13" s="30"/>
      <c r="D13" s="30"/>
      <c r="E13" s="30"/>
      <c r="F13" s="30"/>
      <c r="G13" s="5"/>
      <c r="H13" s="5" t="s">
        <v>45</v>
      </c>
      <c r="I13" s="18" cm="1">
        <f t="array" aca="1" ref="I13" ca="1">INDIRECT($AL$7&amp;"!"&amp;"O13")</f>
        <v>233.03000000000003</v>
      </c>
      <c r="J13" s="59">
        <v>200</v>
      </c>
      <c r="K13" s="19">
        <f t="shared" ca="1" si="0"/>
        <v>433.03000000000003</v>
      </c>
      <c r="L13" s="19">
        <f t="shared" si="1"/>
        <v>290.24</v>
      </c>
      <c r="M13" s="19">
        <f ca="1">K13-L13</f>
        <v>142.79000000000002</v>
      </c>
      <c r="N13" s="26" t="s">
        <v>34</v>
      </c>
      <c r="O13" s="18">
        <f t="shared" ca="1" si="3"/>
        <v>142.79000000000002</v>
      </c>
      <c r="P13" s="5"/>
      <c r="R13" s="4"/>
      <c r="S13" s="42">
        <v>44930</v>
      </c>
      <c r="T13" s="29" t="s">
        <v>158</v>
      </c>
      <c r="U13" s="29" t="s">
        <v>18</v>
      </c>
      <c r="V13" s="29" t="s">
        <v>33</v>
      </c>
      <c r="W13" s="33">
        <v>12.33</v>
      </c>
      <c r="X13" s="4"/>
      <c r="AI13" s="1" t="s">
        <v>18</v>
      </c>
      <c r="AK13" t="s">
        <v>48</v>
      </c>
      <c r="AL13" t="s">
        <v>43</v>
      </c>
      <c r="AM13" t="s">
        <v>49</v>
      </c>
    </row>
    <row r="14" spans="1:42" x14ac:dyDescent="0.25">
      <c r="A14" s="30"/>
      <c r="B14" s="30"/>
      <c r="C14" s="30"/>
      <c r="D14" s="30"/>
      <c r="E14" s="30"/>
      <c r="F14" s="30"/>
      <c r="G14" s="5"/>
      <c r="H14" s="5" t="s">
        <v>50</v>
      </c>
      <c r="I14" s="18" cm="1">
        <f t="array" aca="1" ref="I14" ca="1">INDIRECT($AL$7&amp;"!"&amp;"O14")</f>
        <v>-53.339999999999975</v>
      </c>
      <c r="J14" s="59">
        <v>150</v>
      </c>
      <c r="K14" s="19">
        <f t="shared" ca="1" si="0"/>
        <v>96.660000000000025</v>
      </c>
      <c r="L14" s="19">
        <f t="shared" si="1"/>
        <v>66.790000000000006</v>
      </c>
      <c r="M14" s="19">
        <f t="shared" ref="M14:M21" ca="1" si="4">K14-L14</f>
        <v>29.870000000000019</v>
      </c>
      <c r="N14" s="26" t="s">
        <v>34</v>
      </c>
      <c r="O14" s="18">
        <f t="shared" ca="1" si="3"/>
        <v>29.870000000000019</v>
      </c>
      <c r="P14" s="5"/>
      <c r="R14" s="4"/>
      <c r="S14" s="42">
        <v>44937</v>
      </c>
      <c r="T14" s="29" t="s">
        <v>159</v>
      </c>
      <c r="U14" s="29" t="s">
        <v>18</v>
      </c>
      <c r="V14" s="29" t="s">
        <v>33</v>
      </c>
      <c r="W14" s="33">
        <v>8.16</v>
      </c>
      <c r="X14" s="4"/>
      <c r="AI14" s="1" t="s">
        <v>52</v>
      </c>
      <c r="AK14" t="s">
        <v>53</v>
      </c>
      <c r="AL14" t="s">
        <v>48</v>
      </c>
      <c r="AM14" t="s">
        <v>54</v>
      </c>
    </row>
    <row r="15" spans="1:42" x14ac:dyDescent="0.25">
      <c r="A15" s="30"/>
      <c r="B15" s="30"/>
      <c r="C15" s="30"/>
      <c r="D15" s="30"/>
      <c r="E15" s="30"/>
      <c r="F15" s="30"/>
      <c r="G15" s="5"/>
      <c r="H15" s="5" t="s">
        <v>160</v>
      </c>
      <c r="I15" s="18" cm="1">
        <f t="array" aca="1" ref="I15" ca="1">INDIRECT($AL$7&amp;"!"&amp;"O15")</f>
        <v>0</v>
      </c>
      <c r="J15" s="59">
        <v>30</v>
      </c>
      <c r="K15" s="19">
        <f t="shared" ca="1" si="0"/>
        <v>30</v>
      </c>
      <c r="L15" s="19">
        <f t="shared" si="1"/>
        <v>23.14</v>
      </c>
      <c r="M15" s="19">
        <f t="shared" ca="1" si="4"/>
        <v>6.8599999999999994</v>
      </c>
      <c r="N15" s="26" t="s">
        <v>34</v>
      </c>
      <c r="O15" s="18">
        <f t="shared" ca="1" si="3"/>
        <v>6.8599999999999994</v>
      </c>
      <c r="P15" s="5"/>
      <c r="R15" s="4"/>
      <c r="S15" s="42">
        <v>44943</v>
      </c>
      <c r="T15" s="29" t="s">
        <v>110</v>
      </c>
      <c r="U15" s="29" t="s">
        <v>18</v>
      </c>
      <c r="V15" s="29" t="s">
        <v>33</v>
      </c>
      <c r="W15" s="33">
        <v>12.56</v>
      </c>
      <c r="X15" s="4"/>
      <c r="AK15" t="s">
        <v>57</v>
      </c>
      <c r="AL15" t="s">
        <v>53</v>
      </c>
      <c r="AM15" t="s">
        <v>58</v>
      </c>
      <c r="AP15" s="12"/>
    </row>
    <row r="16" spans="1:42" x14ac:dyDescent="0.25">
      <c r="A16" s="30"/>
      <c r="B16" s="30"/>
      <c r="C16" s="53"/>
      <c r="D16" s="30"/>
      <c r="E16" s="30"/>
      <c r="F16" s="30"/>
      <c r="G16" s="5"/>
      <c r="H16" s="5" t="s">
        <v>59</v>
      </c>
      <c r="I16" s="18" cm="1">
        <f t="array" aca="1" ref="I16" ca="1">INDIRECT($AL$7&amp;"!"&amp;"O16")</f>
        <v>-18.439999999999998</v>
      </c>
      <c r="J16" s="59">
        <v>200</v>
      </c>
      <c r="K16" s="19">
        <f t="shared" ca="1" si="0"/>
        <v>181.56</v>
      </c>
      <c r="L16" s="19">
        <f t="shared" si="1"/>
        <v>2826.380000000001</v>
      </c>
      <c r="M16" s="19">
        <f t="shared" ca="1" si="4"/>
        <v>-2644.8200000000011</v>
      </c>
      <c r="N16" s="26" t="s">
        <v>34</v>
      </c>
      <c r="O16" s="18">
        <f t="shared" ca="1" si="3"/>
        <v>-2644.8200000000011</v>
      </c>
      <c r="P16" s="5"/>
      <c r="R16" s="4"/>
      <c r="S16" s="79">
        <v>44952</v>
      </c>
      <c r="T16" t="s">
        <v>161</v>
      </c>
      <c r="U16" t="s">
        <v>18</v>
      </c>
      <c r="V16" t="s">
        <v>33</v>
      </c>
      <c r="W16" s="17">
        <v>8.73</v>
      </c>
      <c r="X16" s="4"/>
      <c r="AK16" t="s">
        <v>61</v>
      </c>
      <c r="AL16" t="s">
        <v>57</v>
      </c>
      <c r="AM16" t="s">
        <v>62</v>
      </c>
    </row>
    <row r="17" spans="1:42" x14ac:dyDescent="0.25">
      <c r="A17" s="30"/>
      <c r="B17" s="30"/>
      <c r="C17" s="53"/>
      <c r="D17" s="30"/>
      <c r="E17" s="30"/>
      <c r="F17" s="30"/>
      <c r="G17" s="5"/>
      <c r="H17" s="5"/>
      <c r="I17" s="18" cm="1">
        <f t="array" aca="1" ref="I17" ca="1">INDIRECT($AL$7&amp;"!"&amp;"O17")</f>
        <v>0</v>
      </c>
      <c r="J17" s="59"/>
      <c r="K17" s="19">
        <f t="shared" ca="1" si="0"/>
        <v>0</v>
      </c>
      <c r="L17" s="19">
        <f t="shared" si="1"/>
        <v>0</v>
      </c>
      <c r="M17" s="19">
        <f t="shared" ca="1" si="4"/>
        <v>0</v>
      </c>
      <c r="N17" s="26"/>
      <c r="O17" s="18">
        <f t="shared" si="3"/>
        <v>0</v>
      </c>
      <c r="P17" s="5"/>
      <c r="R17" s="4"/>
      <c r="S17" s="80">
        <v>44952</v>
      </c>
      <c r="T17" s="4" t="s">
        <v>162</v>
      </c>
      <c r="U17" s="4" t="s">
        <v>18</v>
      </c>
      <c r="V17" s="4" t="s">
        <v>33</v>
      </c>
      <c r="W17" s="81">
        <v>8.73</v>
      </c>
      <c r="X17" s="4"/>
      <c r="AK17" t="s">
        <v>64</v>
      </c>
      <c r="AL17" t="s">
        <v>61</v>
      </c>
      <c r="AM17" t="s">
        <v>65</v>
      </c>
    </row>
    <row r="18" spans="1:42" x14ac:dyDescent="0.25">
      <c r="A18" s="30"/>
      <c r="B18" s="30"/>
      <c r="C18" s="30"/>
      <c r="D18" s="30"/>
      <c r="E18" s="30"/>
      <c r="F18" s="30"/>
      <c r="G18" s="5"/>
      <c r="H18" s="5"/>
      <c r="I18" s="18" cm="1">
        <f t="array" aca="1" ref="I18" ca="1">INDIRECT($AL$7&amp;"!"&amp;"O18")</f>
        <v>0</v>
      </c>
      <c r="J18" s="59"/>
      <c r="K18" s="19">
        <f t="shared" ca="1" si="0"/>
        <v>0</v>
      </c>
      <c r="L18" s="19">
        <f t="shared" si="1"/>
        <v>0</v>
      </c>
      <c r="M18" s="19">
        <f t="shared" ca="1" si="4"/>
        <v>0</v>
      </c>
      <c r="N18" s="26"/>
      <c r="O18" s="18">
        <f t="shared" si="3"/>
        <v>0</v>
      </c>
      <c r="P18" s="5"/>
      <c r="R18" s="4"/>
      <c r="S18" s="42">
        <v>44929</v>
      </c>
      <c r="T18" s="29" t="s">
        <v>114</v>
      </c>
      <c r="U18" s="29" t="s">
        <v>19</v>
      </c>
      <c r="V18" s="29" t="s">
        <v>88</v>
      </c>
      <c r="W18" s="33">
        <v>222</v>
      </c>
      <c r="X18" s="4"/>
      <c r="AK18" t="s">
        <v>67</v>
      </c>
      <c r="AL18" t="s">
        <v>64</v>
      </c>
      <c r="AM18" t="s">
        <v>68</v>
      </c>
    </row>
    <row r="19" spans="1:42" x14ac:dyDescent="0.25">
      <c r="A19" s="30"/>
      <c r="B19" s="30"/>
      <c r="C19" s="30"/>
      <c r="D19" s="30"/>
      <c r="E19" s="30"/>
      <c r="F19" s="30"/>
      <c r="G19" s="5"/>
      <c r="H19" s="5"/>
      <c r="I19" s="18" cm="1">
        <f t="array" aca="1" ref="I19" ca="1">INDIRECT($AL$7&amp;"!"&amp;"O19")</f>
        <v>0</v>
      </c>
      <c r="J19" s="59"/>
      <c r="K19" s="19">
        <f t="shared" ca="1" si="0"/>
        <v>0</v>
      </c>
      <c r="L19" s="19">
        <f t="shared" si="1"/>
        <v>0</v>
      </c>
      <c r="M19" s="19">
        <f t="shared" ca="1" si="4"/>
        <v>0</v>
      </c>
      <c r="N19" s="26"/>
      <c r="O19" s="18">
        <f t="shared" si="3"/>
        <v>0</v>
      </c>
      <c r="P19" s="5"/>
      <c r="R19" s="4"/>
      <c r="S19" s="42">
        <v>44935</v>
      </c>
      <c r="T19" s="29" t="s">
        <v>163</v>
      </c>
      <c r="U19" s="29" t="s">
        <v>18</v>
      </c>
      <c r="V19" s="29" t="s">
        <v>160</v>
      </c>
      <c r="W19" s="33">
        <v>7</v>
      </c>
      <c r="X19" s="4"/>
      <c r="AK19" t="s">
        <v>70</v>
      </c>
      <c r="AL19" t="s">
        <v>67</v>
      </c>
      <c r="AM19" t="s">
        <v>71</v>
      </c>
      <c r="AP19" s="12"/>
    </row>
    <row r="20" spans="1:42" x14ac:dyDescent="0.25">
      <c r="A20" s="30"/>
      <c r="B20" s="30"/>
      <c r="C20" s="30"/>
      <c r="D20" s="30"/>
      <c r="E20" s="30"/>
      <c r="F20" s="30"/>
      <c r="G20" s="5"/>
      <c r="H20" s="5"/>
      <c r="I20" s="18" cm="1">
        <f t="array" aca="1" ref="I20" ca="1">INDIRECT($AL$7&amp;"!"&amp;"O20")</f>
        <v>0</v>
      </c>
      <c r="J20" s="59"/>
      <c r="K20" s="19">
        <f t="shared" ca="1" si="0"/>
        <v>0</v>
      </c>
      <c r="L20" s="19">
        <f t="shared" si="1"/>
        <v>0</v>
      </c>
      <c r="M20" s="19">
        <f t="shared" ca="1" si="4"/>
        <v>0</v>
      </c>
      <c r="N20" s="26"/>
      <c r="O20" s="18">
        <f t="shared" si="3"/>
        <v>0</v>
      </c>
      <c r="P20" s="5"/>
      <c r="R20" s="4"/>
      <c r="S20" s="42">
        <v>44947</v>
      </c>
      <c r="T20" s="29" t="s">
        <v>164</v>
      </c>
      <c r="U20" s="29" t="s">
        <v>18</v>
      </c>
      <c r="V20" s="29" t="s">
        <v>160</v>
      </c>
      <c r="W20" s="33">
        <v>16.14</v>
      </c>
      <c r="X20" s="4"/>
      <c r="AK20" t="s">
        <v>72</v>
      </c>
      <c r="AL20" t="s">
        <v>70</v>
      </c>
      <c r="AM20" t="s">
        <v>73</v>
      </c>
    </row>
    <row r="21" spans="1:42" x14ac:dyDescent="0.25">
      <c r="A21" s="30"/>
      <c r="B21" s="30"/>
      <c r="C21" s="3"/>
      <c r="D21" s="31"/>
      <c r="E21" s="30"/>
      <c r="F21" s="30"/>
      <c r="G21" s="5"/>
      <c r="H21" s="5"/>
      <c r="I21" s="18" cm="1">
        <f t="array" aca="1" ref="I21" ca="1">INDIRECT($AL$7&amp;"!"&amp;"O21")</f>
        <v>0</v>
      </c>
      <c r="J21" s="59"/>
      <c r="K21" s="19">
        <f t="shared" ca="1" si="0"/>
        <v>0</v>
      </c>
      <c r="L21" s="19">
        <f t="shared" si="1"/>
        <v>0</v>
      </c>
      <c r="M21" s="19">
        <f t="shared" ca="1" si="4"/>
        <v>0</v>
      </c>
      <c r="N21" s="26"/>
      <c r="O21" s="18">
        <f t="shared" si="3"/>
        <v>0</v>
      </c>
      <c r="P21" s="5"/>
      <c r="R21" s="4"/>
      <c r="S21" s="42">
        <v>44941</v>
      </c>
      <c r="T21" s="29" t="s">
        <v>165</v>
      </c>
      <c r="U21" s="29" t="s">
        <v>18</v>
      </c>
      <c r="V21" s="29" t="s">
        <v>90</v>
      </c>
      <c r="W21" s="33">
        <v>57.75</v>
      </c>
      <c r="X21" s="4"/>
      <c r="AK21" t="s">
        <v>76</v>
      </c>
      <c r="AL21" t="s">
        <v>72</v>
      </c>
      <c r="AM21" t="s">
        <v>77</v>
      </c>
      <c r="AN21" s="50"/>
    </row>
    <row r="22" spans="1:42" ht="15.75" x14ac:dyDescent="0.25">
      <c r="A22" s="30"/>
      <c r="B22" s="30"/>
      <c r="C22" s="30"/>
      <c r="D22" s="30"/>
      <c r="E22" s="30"/>
      <c r="F22" s="30"/>
      <c r="G22" s="5"/>
      <c r="H22" s="34" t="s">
        <v>78</v>
      </c>
      <c r="I22" s="19"/>
      <c r="J22" s="59"/>
      <c r="K22" s="19"/>
      <c r="L22" s="19">
        <f t="shared" si="1"/>
        <v>0</v>
      </c>
      <c r="M22" s="19"/>
      <c r="N22" s="24"/>
      <c r="O22" s="19"/>
      <c r="P22" s="5"/>
      <c r="R22" s="4"/>
      <c r="S22" s="42">
        <v>44948</v>
      </c>
      <c r="T22" s="29" t="s">
        <v>166</v>
      </c>
      <c r="U22" s="29" t="s">
        <v>18</v>
      </c>
      <c r="V22" s="29" t="s">
        <v>90</v>
      </c>
      <c r="W22" s="33">
        <v>51.29</v>
      </c>
      <c r="X22" s="4"/>
      <c r="AK22" t="s">
        <v>80</v>
      </c>
      <c r="AL22" t="s">
        <v>76</v>
      </c>
      <c r="AM22" t="s">
        <v>81</v>
      </c>
      <c r="AN22" s="50"/>
    </row>
    <row r="23" spans="1:42" x14ac:dyDescent="0.25">
      <c r="A23" s="30"/>
      <c r="B23" s="30"/>
      <c r="C23" s="30"/>
      <c r="D23" s="30"/>
      <c r="E23" s="30"/>
      <c r="F23" s="30"/>
      <c r="G23" s="5"/>
      <c r="H23" s="5" t="s">
        <v>82</v>
      </c>
      <c r="I23" s="19"/>
      <c r="J23" s="59">
        <v>1194.0999999999999</v>
      </c>
      <c r="K23" s="19">
        <f>J23</f>
        <v>1194.0999999999999</v>
      </c>
      <c r="L23" s="19">
        <f t="shared" si="1"/>
        <v>1193.55</v>
      </c>
      <c r="M23" s="19">
        <f>K23-L23</f>
        <v>0.54999999999995453</v>
      </c>
      <c r="N23" s="24"/>
      <c r="O23" s="19"/>
      <c r="P23" s="5"/>
      <c r="R23" s="4"/>
      <c r="S23" s="42">
        <v>44927</v>
      </c>
      <c r="T23" s="29" t="s">
        <v>162</v>
      </c>
      <c r="U23" s="29" t="s">
        <v>18</v>
      </c>
      <c r="V23" s="29" t="s">
        <v>26</v>
      </c>
      <c r="W23" s="33">
        <v>10.28</v>
      </c>
      <c r="X23" s="4"/>
      <c r="AP23" s="12"/>
    </row>
    <row r="24" spans="1:42" x14ac:dyDescent="0.25">
      <c r="A24" s="30"/>
      <c r="B24" s="30"/>
      <c r="C24" s="30"/>
      <c r="D24" s="30"/>
      <c r="E24" s="30"/>
      <c r="F24" s="30"/>
      <c r="G24" s="5"/>
      <c r="H24" s="5" t="s">
        <v>84</v>
      </c>
      <c r="I24" s="19"/>
      <c r="J24" s="59">
        <v>160</v>
      </c>
      <c r="K24" s="19">
        <f t="shared" ref="K24:K59" si="5">J24</f>
        <v>160</v>
      </c>
      <c r="L24" s="19">
        <f t="shared" si="1"/>
        <v>160</v>
      </c>
      <c r="M24" s="19">
        <f t="shared" ref="M24:M59" si="6">K24-L24</f>
        <v>0</v>
      </c>
      <c r="N24" s="24"/>
      <c r="O24" s="19"/>
      <c r="P24" s="5"/>
      <c r="R24" s="4"/>
      <c r="S24" s="42">
        <v>44927</v>
      </c>
      <c r="T24" s="29" t="s">
        <v>121</v>
      </c>
      <c r="U24" s="29" t="s">
        <v>18</v>
      </c>
      <c r="V24" s="29" t="s">
        <v>26</v>
      </c>
      <c r="W24" s="33">
        <v>73.67</v>
      </c>
      <c r="X24" s="4"/>
    </row>
    <row r="25" spans="1:42" x14ac:dyDescent="0.25">
      <c r="A25" s="30"/>
      <c r="B25" s="30"/>
      <c r="C25" s="30"/>
      <c r="D25" s="30"/>
      <c r="E25" s="30"/>
      <c r="F25" s="30"/>
      <c r="G25" s="5"/>
      <c r="H25" s="5" t="s">
        <v>86</v>
      </c>
      <c r="I25" s="19"/>
      <c r="J25" s="59">
        <v>45</v>
      </c>
      <c r="K25" s="19">
        <f t="shared" si="5"/>
        <v>45</v>
      </c>
      <c r="L25" s="19">
        <f t="shared" si="1"/>
        <v>0</v>
      </c>
      <c r="M25" s="19">
        <f t="shared" si="6"/>
        <v>45</v>
      </c>
      <c r="N25" s="24"/>
      <c r="O25" s="19"/>
      <c r="P25" s="5"/>
      <c r="R25" s="4"/>
      <c r="S25" s="42">
        <v>44934</v>
      </c>
      <c r="T25" s="29" t="s">
        <v>167</v>
      </c>
      <c r="U25" s="29" t="s">
        <v>18</v>
      </c>
      <c r="V25" s="29" t="s">
        <v>26</v>
      </c>
      <c r="W25" s="33">
        <v>8.6999999999999993</v>
      </c>
      <c r="X25" s="4"/>
      <c r="AI25" s="63">
        <f>SUM(L23:L35)</f>
        <v>1919.5699999999997</v>
      </c>
    </row>
    <row r="26" spans="1:42" x14ac:dyDescent="0.25">
      <c r="A26" s="30"/>
      <c r="B26" s="30"/>
      <c r="C26" s="30"/>
      <c r="D26" s="30"/>
      <c r="E26" s="30"/>
      <c r="F26" s="30"/>
      <c r="G26" s="5"/>
      <c r="H26" s="5" t="s">
        <v>88</v>
      </c>
      <c r="I26" s="19"/>
      <c r="J26" s="59">
        <v>222</v>
      </c>
      <c r="K26" s="19">
        <f>J26</f>
        <v>222</v>
      </c>
      <c r="L26" s="19">
        <f t="shared" si="1"/>
        <v>222</v>
      </c>
      <c r="M26" s="19">
        <f t="shared" si="6"/>
        <v>0</v>
      </c>
      <c r="N26" s="24"/>
      <c r="O26" s="19"/>
      <c r="P26" s="5"/>
      <c r="R26" s="4"/>
      <c r="S26" s="42">
        <v>44936</v>
      </c>
      <c r="T26" s="29" t="s">
        <v>121</v>
      </c>
      <c r="U26" s="29" t="s">
        <v>18</v>
      </c>
      <c r="V26" s="29" t="s">
        <v>26</v>
      </c>
      <c r="W26" s="33">
        <v>187.81</v>
      </c>
      <c r="X26" s="4"/>
    </row>
    <row r="27" spans="1:42" x14ac:dyDescent="0.25">
      <c r="A27" s="30"/>
      <c r="B27" s="30"/>
      <c r="C27" s="30"/>
      <c r="D27" s="30"/>
      <c r="E27" s="30"/>
      <c r="F27" s="30"/>
      <c r="G27" s="5"/>
      <c r="H27" s="5" t="s">
        <v>90</v>
      </c>
      <c r="I27" s="19"/>
      <c r="J27" s="59">
        <v>200</v>
      </c>
      <c r="K27" s="19">
        <f t="shared" si="5"/>
        <v>200</v>
      </c>
      <c r="L27" s="19">
        <f t="shared" si="1"/>
        <v>109.03999999999999</v>
      </c>
      <c r="M27" s="19">
        <f t="shared" si="6"/>
        <v>90.960000000000008</v>
      </c>
      <c r="N27" s="24"/>
      <c r="O27" s="19"/>
      <c r="P27" s="5"/>
      <c r="R27" s="4"/>
      <c r="S27" s="42">
        <v>44938</v>
      </c>
      <c r="T27" s="29" t="s">
        <v>168</v>
      </c>
      <c r="U27" s="29" t="s">
        <v>18</v>
      </c>
      <c r="V27" s="29" t="s">
        <v>26</v>
      </c>
      <c r="W27" s="33">
        <v>245.69</v>
      </c>
      <c r="X27" s="4"/>
      <c r="AP27" s="12"/>
    </row>
    <row r="28" spans="1:42" x14ac:dyDescent="0.25">
      <c r="A28" s="30"/>
      <c r="B28" s="30"/>
      <c r="C28" s="30"/>
      <c r="D28" s="30"/>
      <c r="E28" s="30"/>
      <c r="F28" s="30"/>
      <c r="G28" s="5"/>
      <c r="H28" s="5" t="s">
        <v>92</v>
      </c>
      <c r="I28" s="19"/>
      <c r="J28" s="59">
        <v>88.75</v>
      </c>
      <c r="K28" s="19">
        <f t="shared" si="5"/>
        <v>88.75</v>
      </c>
      <c r="L28" s="19">
        <f t="shared" si="1"/>
        <v>127.83</v>
      </c>
      <c r="M28" s="19">
        <f t="shared" si="6"/>
        <v>-39.08</v>
      </c>
      <c r="N28" s="24"/>
      <c r="O28" s="19"/>
      <c r="P28" s="5"/>
      <c r="R28" s="4"/>
      <c r="S28" s="42">
        <v>44940</v>
      </c>
      <c r="T28" s="29" t="s">
        <v>162</v>
      </c>
      <c r="U28" s="29" t="s">
        <v>18</v>
      </c>
      <c r="V28" s="29" t="s">
        <v>26</v>
      </c>
      <c r="W28" s="33">
        <v>11.21</v>
      </c>
      <c r="X28" s="4"/>
    </row>
    <row r="29" spans="1:42" x14ac:dyDescent="0.25">
      <c r="A29" s="30"/>
      <c r="B29" s="30"/>
      <c r="C29" s="30"/>
      <c r="D29" s="30"/>
      <c r="E29" s="30"/>
      <c r="F29" s="30"/>
      <c r="G29" s="5"/>
      <c r="H29" s="5" t="s">
        <v>94</v>
      </c>
      <c r="I29" s="19"/>
      <c r="J29" s="59">
        <v>58</v>
      </c>
      <c r="K29" s="19">
        <f t="shared" si="5"/>
        <v>58</v>
      </c>
      <c r="L29" s="19">
        <f t="shared" si="1"/>
        <v>0</v>
      </c>
      <c r="M29" s="19">
        <f t="shared" si="6"/>
        <v>58</v>
      </c>
      <c r="N29" s="24"/>
      <c r="O29" s="19"/>
      <c r="P29" s="5"/>
      <c r="R29" s="4"/>
      <c r="S29" s="42">
        <v>44943</v>
      </c>
      <c r="T29" s="29" t="s">
        <v>121</v>
      </c>
      <c r="U29" s="29" t="s">
        <v>18</v>
      </c>
      <c r="V29" s="29" t="s">
        <v>26</v>
      </c>
      <c r="W29" s="33">
        <v>3.48</v>
      </c>
      <c r="X29" s="4"/>
    </row>
    <row r="30" spans="1:42" x14ac:dyDescent="0.25">
      <c r="A30" s="30"/>
      <c r="B30" s="30"/>
      <c r="C30" s="30"/>
      <c r="D30" s="30"/>
      <c r="E30" s="30"/>
      <c r="F30" s="30"/>
      <c r="G30" s="5"/>
      <c r="H30" s="5" t="s">
        <v>96</v>
      </c>
      <c r="I30" s="19"/>
      <c r="J30" s="59">
        <v>75.02</v>
      </c>
      <c r="K30" s="19">
        <f t="shared" si="5"/>
        <v>75.02</v>
      </c>
      <c r="L30" s="19">
        <f t="shared" si="1"/>
        <v>75.06</v>
      </c>
      <c r="M30" s="19">
        <f t="shared" si="6"/>
        <v>-4.0000000000006253E-2</v>
      </c>
      <c r="N30" s="24"/>
      <c r="O30" s="19"/>
      <c r="P30" s="5"/>
      <c r="R30" s="4"/>
      <c r="S30" s="42">
        <v>44946</v>
      </c>
      <c r="T30" s="29" t="s">
        <v>169</v>
      </c>
      <c r="U30" s="29" t="s">
        <v>18</v>
      </c>
      <c r="V30" s="29" t="s">
        <v>26</v>
      </c>
      <c r="W30" s="33">
        <v>158.38999999999999</v>
      </c>
      <c r="X30" s="4"/>
    </row>
    <row r="31" spans="1:42" x14ac:dyDescent="0.25">
      <c r="A31" s="30"/>
      <c r="B31" s="30"/>
      <c r="C31" s="30"/>
      <c r="D31" s="30"/>
      <c r="E31" s="30"/>
      <c r="F31" s="30"/>
      <c r="G31" s="5"/>
      <c r="H31" s="5" t="s">
        <v>99</v>
      </c>
      <c r="I31" s="19"/>
      <c r="J31" s="59">
        <v>16.079999999999998</v>
      </c>
      <c r="K31" s="19">
        <f t="shared" si="5"/>
        <v>16.079999999999998</v>
      </c>
      <c r="L31" s="19">
        <f t="shared" si="1"/>
        <v>16.059999999999999</v>
      </c>
      <c r="M31" s="19">
        <f t="shared" si="6"/>
        <v>1.9999999999999574E-2</v>
      </c>
      <c r="N31" s="24"/>
      <c r="O31" s="19"/>
      <c r="P31" s="5"/>
      <c r="R31" s="4"/>
      <c r="S31" s="42">
        <v>44950</v>
      </c>
      <c r="T31" s="29" t="s">
        <v>170</v>
      </c>
      <c r="U31" s="29" t="s">
        <v>18</v>
      </c>
      <c r="V31" s="29" t="s">
        <v>26</v>
      </c>
      <c r="W31" s="33">
        <v>7.49</v>
      </c>
      <c r="X31" s="4"/>
      <c r="AP31" s="12"/>
    </row>
    <row r="32" spans="1:42" x14ac:dyDescent="0.25">
      <c r="A32" s="30"/>
      <c r="B32" s="30"/>
      <c r="C32" s="30"/>
      <c r="D32" s="30"/>
      <c r="E32" s="30"/>
      <c r="F32" s="30"/>
      <c r="G32" s="5"/>
      <c r="H32" s="5" t="s">
        <v>103</v>
      </c>
      <c r="I32" s="19"/>
      <c r="J32" s="59">
        <v>100</v>
      </c>
      <c r="K32" s="19">
        <f t="shared" si="5"/>
        <v>100</v>
      </c>
      <c r="L32" s="19">
        <f t="shared" si="1"/>
        <v>0</v>
      </c>
      <c r="M32" s="19">
        <f t="shared" si="6"/>
        <v>100</v>
      </c>
      <c r="N32" s="24"/>
      <c r="O32" s="19"/>
      <c r="P32" s="5"/>
      <c r="R32" s="4"/>
      <c r="S32" s="42">
        <v>44951</v>
      </c>
      <c r="T32" s="29" t="s">
        <v>171</v>
      </c>
      <c r="U32" s="29" t="s">
        <v>18</v>
      </c>
      <c r="V32" s="29" t="s">
        <v>26</v>
      </c>
      <c r="W32" s="33">
        <v>44.24</v>
      </c>
      <c r="X32" s="4"/>
    </row>
    <row r="33" spans="1:42" x14ac:dyDescent="0.25">
      <c r="A33" s="30"/>
      <c r="B33" s="30"/>
      <c r="C33" s="30"/>
      <c r="D33" s="30"/>
      <c r="E33" s="30"/>
      <c r="F33" s="30"/>
      <c r="G33" s="5"/>
      <c r="H33" s="5" t="s">
        <v>17</v>
      </c>
      <c r="I33" s="19"/>
      <c r="J33" s="59">
        <v>16.03</v>
      </c>
      <c r="K33" s="19">
        <f t="shared" si="5"/>
        <v>16.03</v>
      </c>
      <c r="L33" s="19">
        <f t="shared" si="1"/>
        <v>16.03</v>
      </c>
      <c r="M33" s="19">
        <f t="shared" si="6"/>
        <v>0</v>
      </c>
      <c r="N33" s="24"/>
      <c r="O33" s="19"/>
      <c r="P33" s="5"/>
      <c r="R33" s="4"/>
      <c r="S33" s="42">
        <v>44951</v>
      </c>
      <c r="T33" s="29" t="s">
        <v>172</v>
      </c>
      <c r="U33" s="29" t="s">
        <v>18</v>
      </c>
      <c r="V33" s="29" t="s">
        <v>26</v>
      </c>
      <c r="W33" s="33">
        <v>5.36</v>
      </c>
      <c r="X33" s="4"/>
    </row>
    <row r="34" spans="1:42" x14ac:dyDescent="0.25">
      <c r="A34" s="30"/>
      <c r="B34" s="30"/>
      <c r="C34" s="30"/>
      <c r="D34" s="30"/>
      <c r="E34" s="30"/>
      <c r="F34" s="30"/>
      <c r="G34" s="5"/>
      <c r="H34" s="5"/>
      <c r="I34" s="19"/>
      <c r="J34" s="59"/>
      <c r="K34" s="19">
        <f t="shared" si="5"/>
        <v>0</v>
      </c>
      <c r="L34" s="19">
        <f t="shared" si="1"/>
        <v>0</v>
      </c>
      <c r="M34" s="19">
        <f t="shared" si="6"/>
        <v>0</v>
      </c>
      <c r="N34" s="24"/>
      <c r="O34" s="19"/>
      <c r="P34" s="5"/>
      <c r="R34" s="4"/>
      <c r="S34" s="80">
        <v>44954</v>
      </c>
      <c r="T34" s="4" t="s">
        <v>112</v>
      </c>
      <c r="U34" s="4" t="s">
        <v>18</v>
      </c>
      <c r="V34" s="4" t="s">
        <v>26</v>
      </c>
      <c r="W34" s="81">
        <v>91.22</v>
      </c>
      <c r="X34" s="78" t="s">
        <v>173</v>
      </c>
    </row>
    <row r="35" spans="1:42" x14ac:dyDescent="0.25">
      <c r="A35" s="30"/>
      <c r="B35" s="30"/>
      <c r="C35" s="30"/>
      <c r="D35" s="30"/>
      <c r="E35" s="30"/>
      <c r="F35" s="30"/>
      <c r="G35" s="5"/>
      <c r="H35" s="6"/>
      <c r="I35" s="19"/>
      <c r="J35" s="59"/>
      <c r="K35" s="19">
        <f t="shared" si="5"/>
        <v>0</v>
      </c>
      <c r="L35" s="19">
        <f t="shared" si="1"/>
        <v>0</v>
      </c>
      <c r="M35" s="19">
        <f t="shared" si="6"/>
        <v>0</v>
      </c>
      <c r="N35" s="24"/>
      <c r="O35" s="19"/>
      <c r="P35" s="5"/>
      <c r="R35" s="4"/>
      <c r="S35" s="42">
        <v>44929</v>
      </c>
      <c r="T35" s="29" t="s">
        <v>84</v>
      </c>
      <c r="U35" s="29" t="s">
        <v>19</v>
      </c>
      <c r="V35" s="29" t="s">
        <v>84</v>
      </c>
      <c r="W35" s="33">
        <v>160</v>
      </c>
      <c r="X35" s="4"/>
      <c r="AP35" s="12"/>
    </row>
    <row r="36" spans="1:42" ht="15.75" x14ac:dyDescent="0.25">
      <c r="A36" s="30"/>
      <c r="B36" s="30"/>
      <c r="C36" s="30"/>
      <c r="D36" s="30"/>
      <c r="E36" s="30"/>
      <c r="F36" s="30"/>
      <c r="G36" s="5"/>
      <c r="H36" s="34" t="s">
        <v>109</v>
      </c>
      <c r="I36" s="19"/>
      <c r="J36" s="59"/>
      <c r="K36" s="19">
        <f t="shared" si="5"/>
        <v>0</v>
      </c>
      <c r="L36" s="19">
        <f t="shared" si="1"/>
        <v>0</v>
      </c>
      <c r="M36" s="19">
        <f t="shared" si="6"/>
        <v>0</v>
      </c>
      <c r="N36" s="24"/>
      <c r="O36" s="19"/>
      <c r="P36" s="5"/>
      <c r="R36" s="4"/>
      <c r="S36" s="42">
        <v>44938</v>
      </c>
      <c r="T36" s="29" t="s">
        <v>174</v>
      </c>
      <c r="U36" s="29" t="s">
        <v>18</v>
      </c>
      <c r="V36" s="29" t="s">
        <v>45</v>
      </c>
      <c r="W36" s="33">
        <v>9.64</v>
      </c>
      <c r="X36" s="4"/>
    </row>
    <row r="37" spans="1:42" x14ac:dyDescent="0.25">
      <c r="A37" s="30"/>
      <c r="B37" s="30"/>
      <c r="C37" s="30"/>
      <c r="D37" s="30"/>
      <c r="E37" s="30"/>
      <c r="F37" s="30"/>
      <c r="G37" s="5"/>
      <c r="H37" s="28" t="s">
        <v>175</v>
      </c>
      <c r="I37" s="19"/>
      <c r="J37" s="59">
        <v>50</v>
      </c>
      <c r="K37" s="19">
        <f t="shared" si="5"/>
        <v>50</v>
      </c>
      <c r="L37" s="19">
        <f t="shared" si="1"/>
        <v>0</v>
      </c>
      <c r="M37" s="19">
        <f t="shared" si="6"/>
        <v>50</v>
      </c>
      <c r="N37" s="24"/>
      <c r="O37" s="19"/>
      <c r="P37" s="5"/>
      <c r="R37" s="4"/>
      <c r="S37" s="42">
        <v>44942</v>
      </c>
      <c r="T37" s="29" t="s">
        <v>176</v>
      </c>
      <c r="U37" s="29" t="s">
        <v>18</v>
      </c>
      <c r="V37" s="29" t="s">
        <v>45</v>
      </c>
      <c r="W37" s="33">
        <v>2.59</v>
      </c>
      <c r="X37" s="4"/>
    </row>
    <row r="38" spans="1:42" x14ac:dyDescent="0.25">
      <c r="A38" s="30"/>
      <c r="B38" s="30"/>
      <c r="C38" s="30"/>
      <c r="D38" s="30"/>
      <c r="E38" s="30"/>
      <c r="F38" s="30"/>
      <c r="G38" s="5"/>
      <c r="H38" s="28" t="s">
        <v>177</v>
      </c>
      <c r="I38" s="19"/>
      <c r="J38" s="59">
        <v>50</v>
      </c>
      <c r="K38" s="19">
        <f t="shared" si="5"/>
        <v>50</v>
      </c>
      <c r="L38" s="19">
        <f t="shared" si="1"/>
        <v>55.64</v>
      </c>
      <c r="M38" s="19">
        <f t="shared" si="6"/>
        <v>-5.6400000000000006</v>
      </c>
      <c r="N38" s="24"/>
      <c r="O38" s="19"/>
      <c r="P38" s="5"/>
      <c r="R38" s="4"/>
      <c r="S38" s="42">
        <v>44943</v>
      </c>
      <c r="T38" s="29" t="s">
        <v>178</v>
      </c>
      <c r="U38" s="29" t="s">
        <v>18</v>
      </c>
      <c r="V38" s="29" t="s">
        <v>45</v>
      </c>
      <c r="W38" s="33">
        <v>49.5</v>
      </c>
      <c r="X38" s="4"/>
    </row>
    <row r="39" spans="1:42" x14ac:dyDescent="0.25">
      <c r="A39" s="30"/>
      <c r="B39" s="30"/>
      <c r="C39" s="30"/>
      <c r="D39" s="30"/>
      <c r="E39" s="30"/>
      <c r="F39" s="30"/>
      <c r="G39" s="5"/>
      <c r="H39" s="28" t="s">
        <v>179</v>
      </c>
      <c r="I39" s="19"/>
      <c r="J39" s="59">
        <v>10</v>
      </c>
      <c r="K39" s="19">
        <f t="shared" si="5"/>
        <v>10</v>
      </c>
      <c r="L39" s="19">
        <f t="shared" si="1"/>
        <v>17.63</v>
      </c>
      <c r="M39" s="19">
        <f t="shared" si="6"/>
        <v>-7.629999999999999</v>
      </c>
      <c r="N39" s="24"/>
      <c r="O39" s="19"/>
      <c r="P39" s="5"/>
      <c r="R39" s="4"/>
      <c r="S39" s="42">
        <v>44943</v>
      </c>
      <c r="T39" s="29" t="s">
        <v>180</v>
      </c>
      <c r="U39" s="29" t="s">
        <v>18</v>
      </c>
      <c r="V39" s="29" t="s">
        <v>45</v>
      </c>
      <c r="W39" s="33">
        <v>2.04</v>
      </c>
      <c r="X39" s="4"/>
      <c r="AP39" s="12"/>
    </row>
    <row r="40" spans="1:42" x14ac:dyDescent="0.25">
      <c r="A40" s="30"/>
      <c r="B40" s="30"/>
      <c r="C40" s="30"/>
      <c r="D40" s="30"/>
      <c r="E40" s="30"/>
      <c r="F40" s="30"/>
      <c r="G40" s="5"/>
      <c r="H40" s="28" t="s">
        <v>181</v>
      </c>
      <c r="I40" s="19"/>
      <c r="J40" s="59"/>
      <c r="K40" s="19">
        <f t="shared" si="5"/>
        <v>0</v>
      </c>
      <c r="L40" s="19">
        <f t="shared" si="1"/>
        <v>0</v>
      </c>
      <c r="M40" s="19">
        <f t="shared" si="6"/>
        <v>0</v>
      </c>
      <c r="N40" s="24"/>
      <c r="O40" s="19"/>
      <c r="P40" s="5"/>
      <c r="R40" s="4"/>
      <c r="S40" s="42">
        <v>44947</v>
      </c>
      <c r="T40" s="29" t="s">
        <v>182</v>
      </c>
      <c r="U40" s="29" t="s">
        <v>18</v>
      </c>
      <c r="V40" s="29" t="s">
        <v>45</v>
      </c>
      <c r="W40" s="33">
        <v>9.64</v>
      </c>
      <c r="X40" s="4"/>
    </row>
    <row r="41" spans="1:42" x14ac:dyDescent="0.25">
      <c r="A41" s="30"/>
      <c r="B41" s="30"/>
      <c r="C41" s="30"/>
      <c r="D41" s="30"/>
      <c r="E41" s="30"/>
      <c r="F41" s="30"/>
      <c r="G41" s="5"/>
      <c r="H41" s="28" t="s">
        <v>183</v>
      </c>
      <c r="I41" s="19"/>
      <c r="J41" s="59"/>
      <c r="K41" s="19">
        <f t="shared" si="5"/>
        <v>0</v>
      </c>
      <c r="L41" s="19">
        <f t="shared" si="1"/>
        <v>507.44000000000005</v>
      </c>
      <c r="M41" s="19">
        <f t="shared" si="6"/>
        <v>-507.44000000000005</v>
      </c>
      <c r="N41" s="24"/>
      <c r="O41" s="19"/>
      <c r="P41" s="5"/>
      <c r="R41" s="4"/>
      <c r="S41" s="80">
        <v>44952</v>
      </c>
      <c r="T41" s="4" t="s">
        <v>184</v>
      </c>
      <c r="U41" s="4" t="s">
        <v>18</v>
      </c>
      <c r="V41" s="4" t="s">
        <v>45</v>
      </c>
      <c r="W41" s="81">
        <v>52.55</v>
      </c>
      <c r="X41" s="4"/>
    </row>
    <row r="42" spans="1:42" x14ac:dyDescent="0.25">
      <c r="A42" s="30"/>
      <c r="B42" s="30"/>
      <c r="C42" s="30"/>
      <c r="D42" s="30"/>
      <c r="E42" s="30"/>
      <c r="F42" s="30"/>
      <c r="G42" s="5"/>
      <c r="H42" s="28"/>
      <c r="I42" s="19"/>
      <c r="J42" s="59"/>
      <c r="K42" s="19">
        <f t="shared" si="5"/>
        <v>0</v>
      </c>
      <c r="L42" s="19">
        <f t="shared" si="1"/>
        <v>0</v>
      </c>
      <c r="M42" s="19">
        <f t="shared" si="6"/>
        <v>0</v>
      </c>
      <c r="N42" s="24"/>
      <c r="O42" s="19"/>
      <c r="P42" s="5"/>
      <c r="R42" s="4"/>
      <c r="S42" s="80">
        <v>44953</v>
      </c>
      <c r="T42" s="4" t="s">
        <v>185</v>
      </c>
      <c r="U42" s="4" t="s">
        <v>18</v>
      </c>
      <c r="V42" s="4" t="s">
        <v>45</v>
      </c>
      <c r="W42" s="81">
        <v>29.9</v>
      </c>
      <c r="X42" s="4"/>
    </row>
    <row r="43" spans="1:42" x14ac:dyDescent="0.25">
      <c r="A43" s="30"/>
      <c r="B43" s="30"/>
      <c r="C43" s="30"/>
      <c r="D43" s="30"/>
      <c r="E43" s="30"/>
      <c r="F43" s="30"/>
      <c r="G43" s="5"/>
      <c r="H43" s="28"/>
      <c r="I43" s="19"/>
      <c r="J43" s="59"/>
      <c r="K43" s="19">
        <f t="shared" si="5"/>
        <v>0</v>
      </c>
      <c r="L43" s="19">
        <f t="shared" si="1"/>
        <v>0</v>
      </c>
      <c r="M43" s="19">
        <f t="shared" si="6"/>
        <v>0</v>
      </c>
      <c r="N43" s="24"/>
      <c r="O43" s="19"/>
      <c r="P43" s="5"/>
      <c r="R43" s="4"/>
      <c r="S43" s="80">
        <v>44954</v>
      </c>
      <c r="T43" s="4" t="s">
        <v>186</v>
      </c>
      <c r="U43" s="4" t="s">
        <v>18</v>
      </c>
      <c r="V43" s="4" t="s">
        <v>45</v>
      </c>
      <c r="W43" s="81">
        <v>17.149999999999999</v>
      </c>
      <c r="X43" s="4"/>
      <c r="AP43" s="12"/>
    </row>
    <row r="44" spans="1:42" x14ac:dyDescent="0.25">
      <c r="A44" s="30"/>
      <c r="B44" s="30"/>
      <c r="C44" s="30"/>
      <c r="D44" s="30"/>
      <c r="E44" s="30"/>
      <c r="F44" s="30"/>
      <c r="G44" s="5"/>
      <c r="H44" s="28"/>
      <c r="I44" s="19"/>
      <c r="J44" s="59"/>
      <c r="K44" s="19">
        <f t="shared" si="5"/>
        <v>0</v>
      </c>
      <c r="L44" s="19">
        <f t="shared" si="1"/>
        <v>0</v>
      </c>
      <c r="M44" s="19">
        <f t="shared" si="6"/>
        <v>0</v>
      </c>
      <c r="N44" s="24"/>
      <c r="O44" s="19"/>
      <c r="P44" s="5"/>
      <c r="R44" s="4"/>
      <c r="S44" s="80">
        <v>44955</v>
      </c>
      <c r="T44" s="4" t="s">
        <v>187</v>
      </c>
      <c r="U44" s="4" t="s">
        <v>18</v>
      </c>
      <c r="V44" s="4" t="s">
        <v>45</v>
      </c>
      <c r="W44" s="81">
        <v>117.23</v>
      </c>
      <c r="X44" s="4"/>
    </row>
    <row r="45" spans="1:42" x14ac:dyDescent="0.25">
      <c r="A45" s="30"/>
      <c r="B45" s="30"/>
      <c r="C45" s="30"/>
      <c r="D45" s="30"/>
      <c r="E45" s="30"/>
      <c r="F45" s="30"/>
      <c r="G45" s="5"/>
      <c r="H45" s="28"/>
      <c r="I45" s="19"/>
      <c r="J45" s="59"/>
      <c r="K45" s="19">
        <f t="shared" si="5"/>
        <v>0</v>
      </c>
      <c r="L45" s="19">
        <f t="shared" si="1"/>
        <v>0</v>
      </c>
      <c r="M45" s="19">
        <f t="shared" si="6"/>
        <v>0</v>
      </c>
      <c r="N45" s="24"/>
      <c r="O45" s="19"/>
      <c r="P45" s="5"/>
      <c r="R45" s="4"/>
      <c r="S45" s="42">
        <v>44940</v>
      </c>
      <c r="T45" s="29" t="s">
        <v>188</v>
      </c>
      <c r="U45" s="29" t="s">
        <v>18</v>
      </c>
      <c r="V45" s="29" t="s">
        <v>177</v>
      </c>
      <c r="W45" s="33">
        <v>35</v>
      </c>
      <c r="X45" s="4"/>
    </row>
    <row r="46" spans="1:42" x14ac:dyDescent="0.25">
      <c r="A46" s="30"/>
      <c r="B46" s="30"/>
      <c r="C46" s="30"/>
      <c r="D46" s="30"/>
      <c r="E46" s="30"/>
      <c r="F46" s="30"/>
      <c r="G46" s="5"/>
      <c r="H46" s="28"/>
      <c r="I46" s="19"/>
      <c r="J46" s="59"/>
      <c r="K46" s="19">
        <f t="shared" si="5"/>
        <v>0</v>
      </c>
      <c r="L46" s="19">
        <f t="shared" si="1"/>
        <v>0</v>
      </c>
      <c r="M46" s="19">
        <f t="shared" si="6"/>
        <v>0</v>
      </c>
      <c r="N46" s="24"/>
      <c r="O46" s="19"/>
      <c r="P46" s="5"/>
      <c r="R46" s="4"/>
      <c r="S46" s="42">
        <v>44941</v>
      </c>
      <c r="T46" s="29" t="s">
        <v>189</v>
      </c>
      <c r="U46" s="29" t="s">
        <v>18</v>
      </c>
      <c r="V46" s="29" t="s">
        <v>177</v>
      </c>
      <c r="W46" s="33">
        <v>20.64</v>
      </c>
      <c r="X46" s="4"/>
    </row>
    <row r="47" spans="1:42" x14ac:dyDescent="0.25">
      <c r="A47" s="30"/>
      <c r="B47" s="30"/>
      <c r="C47" s="30"/>
      <c r="D47" s="30"/>
      <c r="E47" s="30"/>
      <c r="F47" s="30"/>
      <c r="G47" s="5"/>
      <c r="H47" s="28"/>
      <c r="I47" s="19"/>
      <c r="J47" s="59"/>
      <c r="K47" s="19">
        <f t="shared" si="5"/>
        <v>0</v>
      </c>
      <c r="L47" s="19">
        <f t="shared" si="1"/>
        <v>0</v>
      </c>
      <c r="M47" s="19">
        <f t="shared" si="6"/>
        <v>0</v>
      </c>
      <c r="N47" s="24"/>
      <c r="O47" s="19"/>
      <c r="P47" s="5"/>
      <c r="R47" s="4"/>
      <c r="S47" s="42">
        <v>44927</v>
      </c>
      <c r="T47" s="29" t="s">
        <v>190</v>
      </c>
      <c r="U47" s="29" t="s">
        <v>18</v>
      </c>
      <c r="V47" s="29" t="s">
        <v>40</v>
      </c>
      <c r="W47" s="33">
        <v>10.71</v>
      </c>
      <c r="X47" s="4"/>
      <c r="AP47" s="12"/>
    </row>
    <row r="48" spans="1:42" x14ac:dyDescent="0.25">
      <c r="A48" s="30"/>
      <c r="B48" s="30"/>
      <c r="C48" s="30"/>
      <c r="D48" s="30"/>
      <c r="E48" s="30"/>
      <c r="F48" s="30"/>
      <c r="G48" s="5"/>
      <c r="H48" s="28"/>
      <c r="I48" s="19"/>
      <c r="J48" s="59"/>
      <c r="K48" s="19">
        <f t="shared" si="5"/>
        <v>0</v>
      </c>
      <c r="L48" s="19">
        <f t="shared" si="1"/>
        <v>0</v>
      </c>
      <c r="M48" s="19">
        <f t="shared" si="6"/>
        <v>0</v>
      </c>
      <c r="N48" s="24"/>
      <c r="O48" s="19"/>
      <c r="P48" s="5"/>
      <c r="R48" s="4"/>
      <c r="S48" s="42">
        <v>44927</v>
      </c>
      <c r="T48" s="29" t="s">
        <v>191</v>
      </c>
      <c r="U48" s="29" t="s">
        <v>18</v>
      </c>
      <c r="V48" s="29" t="s">
        <v>40</v>
      </c>
      <c r="W48" s="33">
        <v>11.79</v>
      </c>
      <c r="X48" s="4"/>
    </row>
    <row r="49" spans="1:24" x14ac:dyDescent="0.25">
      <c r="A49" s="30"/>
      <c r="B49" s="30"/>
      <c r="C49" s="30"/>
      <c r="D49" s="30"/>
      <c r="E49" s="30"/>
      <c r="F49" s="30"/>
      <c r="G49" s="5"/>
      <c r="H49" s="28"/>
      <c r="I49" s="19"/>
      <c r="J49" s="59"/>
      <c r="K49" s="19">
        <f t="shared" si="5"/>
        <v>0</v>
      </c>
      <c r="L49" s="19">
        <f t="shared" si="1"/>
        <v>0</v>
      </c>
      <c r="M49" s="19">
        <f t="shared" si="6"/>
        <v>0</v>
      </c>
      <c r="N49" s="24"/>
      <c r="O49" s="19"/>
      <c r="P49" s="5"/>
      <c r="R49" s="4"/>
      <c r="S49" s="42">
        <v>44927</v>
      </c>
      <c r="T49" s="29" t="s">
        <v>192</v>
      </c>
      <c r="U49" s="29" t="s">
        <v>18</v>
      </c>
      <c r="V49" s="29" t="s">
        <v>193</v>
      </c>
      <c r="W49" s="33">
        <v>30.03</v>
      </c>
      <c r="X49" s="4"/>
    </row>
    <row r="50" spans="1:24" x14ac:dyDescent="0.25">
      <c r="A50" s="30"/>
      <c r="B50" s="30"/>
      <c r="C50" s="30"/>
      <c r="D50" s="30"/>
      <c r="E50" s="30"/>
      <c r="F50" s="30"/>
      <c r="G50" s="5"/>
      <c r="H50" s="28"/>
      <c r="I50" s="19"/>
      <c r="J50" s="59"/>
      <c r="K50" s="19"/>
      <c r="L50" s="19"/>
      <c r="M50" s="19"/>
      <c r="N50" s="24"/>
      <c r="O50" s="19"/>
      <c r="P50" s="5"/>
      <c r="R50" s="4"/>
      <c r="S50" s="42">
        <v>44927</v>
      </c>
      <c r="T50" s="29" t="s">
        <v>194</v>
      </c>
      <c r="U50" s="29" t="s">
        <v>18</v>
      </c>
      <c r="V50" s="29" t="s">
        <v>40</v>
      </c>
      <c r="W50" s="33">
        <v>26.8</v>
      </c>
      <c r="X50" s="4"/>
    </row>
    <row r="51" spans="1:24" x14ac:dyDescent="0.25">
      <c r="A51" s="30"/>
      <c r="B51" s="30"/>
      <c r="C51" s="30"/>
      <c r="D51" s="30"/>
      <c r="E51" s="30"/>
      <c r="F51" s="30"/>
      <c r="G51" s="5"/>
      <c r="H51" s="28"/>
      <c r="I51" s="19"/>
      <c r="J51" s="59"/>
      <c r="K51" s="19">
        <f t="shared" si="5"/>
        <v>0</v>
      </c>
      <c r="L51" s="19">
        <f t="shared" ref="L51:L59" si="7">SUMIF(V:V, H51, W:W)</f>
        <v>0</v>
      </c>
      <c r="M51" s="19">
        <f t="shared" si="6"/>
        <v>0</v>
      </c>
      <c r="N51" s="24"/>
      <c r="O51" s="19"/>
      <c r="P51" s="5"/>
      <c r="R51" s="4"/>
      <c r="S51" s="42">
        <v>44935</v>
      </c>
      <c r="T51" s="29" t="s">
        <v>195</v>
      </c>
      <c r="U51" s="29" t="s">
        <v>18</v>
      </c>
      <c r="V51" s="29" t="s">
        <v>40</v>
      </c>
      <c r="W51" s="33">
        <v>38.03</v>
      </c>
      <c r="X51" s="4"/>
    </row>
    <row r="52" spans="1:24" x14ac:dyDescent="0.25">
      <c r="A52" s="30"/>
      <c r="B52" s="30"/>
      <c r="C52" s="30"/>
      <c r="D52" s="30"/>
      <c r="E52" s="30"/>
      <c r="F52" s="30"/>
      <c r="G52" s="5"/>
      <c r="H52" s="28"/>
      <c r="I52" s="19"/>
      <c r="J52" s="59"/>
      <c r="K52" s="19">
        <f t="shared" si="5"/>
        <v>0</v>
      </c>
      <c r="L52" s="19">
        <f t="shared" si="7"/>
        <v>0</v>
      </c>
      <c r="M52" s="19">
        <f t="shared" si="6"/>
        <v>0</v>
      </c>
      <c r="N52" s="24"/>
      <c r="O52" s="19"/>
      <c r="P52" s="5"/>
      <c r="R52" s="4"/>
      <c r="S52" s="42">
        <v>44940</v>
      </c>
      <c r="T52" s="29" t="s">
        <v>196</v>
      </c>
      <c r="U52" s="29" t="s">
        <v>18</v>
      </c>
      <c r="V52" s="29" t="s">
        <v>40</v>
      </c>
      <c r="W52" s="33">
        <v>8.44</v>
      </c>
      <c r="X52" s="4"/>
    </row>
    <row r="53" spans="1:24" x14ac:dyDescent="0.25">
      <c r="A53" s="30"/>
      <c r="B53" s="30"/>
      <c r="C53" s="30"/>
      <c r="D53" s="30"/>
      <c r="E53" s="30"/>
      <c r="F53" s="30"/>
      <c r="G53" s="5"/>
      <c r="H53" s="28"/>
      <c r="I53" s="19"/>
      <c r="J53" s="59"/>
      <c r="K53" s="19">
        <f t="shared" si="5"/>
        <v>0</v>
      </c>
      <c r="L53" s="19">
        <f t="shared" si="7"/>
        <v>0</v>
      </c>
      <c r="M53" s="19">
        <f t="shared" si="6"/>
        <v>0</v>
      </c>
      <c r="N53" s="24"/>
      <c r="O53" s="19"/>
      <c r="P53" s="5"/>
      <c r="R53" s="4"/>
      <c r="S53" s="42">
        <v>44942</v>
      </c>
      <c r="T53" s="29" t="s">
        <v>197</v>
      </c>
      <c r="U53" s="29" t="s">
        <v>18</v>
      </c>
      <c r="V53" s="29" t="s">
        <v>40</v>
      </c>
      <c r="W53" s="33">
        <v>11.1</v>
      </c>
      <c r="X53" s="4"/>
    </row>
    <row r="54" spans="1:24" x14ac:dyDescent="0.25">
      <c r="A54" s="30"/>
      <c r="B54" s="30"/>
      <c r="C54" s="30"/>
      <c r="D54" s="30"/>
      <c r="E54" s="30"/>
      <c r="F54" s="30"/>
      <c r="G54" s="5"/>
      <c r="H54" s="28"/>
      <c r="I54" s="19"/>
      <c r="J54" s="59"/>
      <c r="K54" s="19">
        <f t="shared" si="5"/>
        <v>0</v>
      </c>
      <c r="L54" s="19">
        <f t="shared" si="7"/>
        <v>0</v>
      </c>
      <c r="M54" s="19">
        <f t="shared" si="6"/>
        <v>0</v>
      </c>
      <c r="N54" s="24"/>
      <c r="O54" s="19"/>
      <c r="P54" s="5"/>
      <c r="R54" s="4"/>
      <c r="S54" s="42">
        <v>44942</v>
      </c>
      <c r="T54" s="29" t="s">
        <v>198</v>
      </c>
      <c r="U54" s="29" t="s">
        <v>18</v>
      </c>
      <c r="V54" s="29" t="s">
        <v>40</v>
      </c>
      <c r="W54" s="33">
        <v>235.18</v>
      </c>
      <c r="X54" s="4"/>
    </row>
    <row r="55" spans="1:24" x14ac:dyDescent="0.25">
      <c r="A55" s="30"/>
      <c r="B55" s="30"/>
      <c r="C55" s="30"/>
      <c r="D55" s="30"/>
      <c r="E55" s="30"/>
      <c r="F55" s="30"/>
      <c r="G55" s="5"/>
      <c r="H55" s="28"/>
      <c r="I55" s="19"/>
      <c r="J55" s="59"/>
      <c r="K55" s="19">
        <f t="shared" si="5"/>
        <v>0</v>
      </c>
      <c r="L55" s="19">
        <f t="shared" si="7"/>
        <v>0</v>
      </c>
      <c r="M55" s="19">
        <f t="shared" si="6"/>
        <v>0</v>
      </c>
      <c r="N55" s="24"/>
      <c r="O55" s="19"/>
      <c r="P55" s="5"/>
      <c r="R55" s="4"/>
      <c r="S55" s="42">
        <v>44945</v>
      </c>
      <c r="T55" s="29" t="s">
        <v>199</v>
      </c>
      <c r="U55" s="29" t="s">
        <v>18</v>
      </c>
      <c r="V55" s="29" t="s">
        <v>40</v>
      </c>
      <c r="W55" s="33">
        <v>16.03</v>
      </c>
      <c r="X55" s="4"/>
    </row>
    <row r="56" spans="1:24" x14ac:dyDescent="0.25">
      <c r="A56" s="30"/>
      <c r="B56" s="30"/>
      <c r="C56" s="30"/>
      <c r="D56" s="30"/>
      <c r="E56" s="30"/>
      <c r="F56" s="30"/>
      <c r="G56" s="5"/>
      <c r="H56" s="28"/>
      <c r="I56" s="19"/>
      <c r="J56" s="59"/>
      <c r="K56" s="19">
        <f t="shared" si="5"/>
        <v>0</v>
      </c>
      <c r="L56" s="19">
        <f t="shared" si="7"/>
        <v>0</v>
      </c>
      <c r="M56" s="19">
        <f t="shared" si="6"/>
        <v>0</v>
      </c>
      <c r="N56" s="24"/>
      <c r="O56" s="19"/>
      <c r="P56" s="5"/>
      <c r="R56" s="4"/>
      <c r="S56" s="42">
        <v>44947</v>
      </c>
      <c r="T56" s="29" t="s">
        <v>200</v>
      </c>
      <c r="U56" s="29" t="s">
        <v>18</v>
      </c>
      <c r="V56" s="29" t="s">
        <v>40</v>
      </c>
      <c r="W56" s="33">
        <v>13.35</v>
      </c>
      <c r="X56" s="4"/>
    </row>
    <row r="57" spans="1:24" x14ac:dyDescent="0.25">
      <c r="A57" s="30"/>
      <c r="B57" s="30"/>
      <c r="C57" s="30"/>
      <c r="D57" s="30"/>
      <c r="E57" s="30"/>
      <c r="F57" s="30"/>
      <c r="G57" s="5"/>
      <c r="H57" s="28"/>
      <c r="I57" s="19"/>
      <c r="J57" s="59"/>
      <c r="K57" s="19">
        <f t="shared" si="5"/>
        <v>0</v>
      </c>
      <c r="L57" s="19">
        <f t="shared" si="7"/>
        <v>0</v>
      </c>
      <c r="M57" s="19">
        <f t="shared" si="6"/>
        <v>0</v>
      </c>
      <c r="N57" s="24"/>
      <c r="O57" s="19"/>
      <c r="P57" s="5"/>
      <c r="R57" s="4"/>
      <c r="S57" s="42">
        <v>44948</v>
      </c>
      <c r="T57" s="29" t="s">
        <v>201</v>
      </c>
      <c r="U57" s="29" t="s">
        <v>18</v>
      </c>
      <c r="V57" s="29" t="s">
        <v>40</v>
      </c>
      <c r="W57" s="33">
        <v>5.34</v>
      </c>
      <c r="X57" s="4"/>
    </row>
    <row r="58" spans="1:24" x14ac:dyDescent="0.25">
      <c r="A58" s="30"/>
      <c r="B58" s="30"/>
      <c r="C58" s="30"/>
      <c r="D58" s="30"/>
      <c r="E58" s="30"/>
      <c r="F58" s="30"/>
      <c r="G58" s="5"/>
      <c r="H58" s="28"/>
      <c r="I58" s="19"/>
      <c r="J58" s="59"/>
      <c r="K58" s="19">
        <f t="shared" si="5"/>
        <v>0</v>
      </c>
      <c r="L58" s="19">
        <f t="shared" si="7"/>
        <v>0</v>
      </c>
      <c r="M58" s="19">
        <f t="shared" si="6"/>
        <v>0</v>
      </c>
      <c r="N58" s="24"/>
      <c r="O58" s="19"/>
      <c r="P58" s="5"/>
      <c r="R58" s="4"/>
      <c r="S58" s="42">
        <v>44937</v>
      </c>
      <c r="T58" s="29" t="s">
        <v>202</v>
      </c>
      <c r="U58" s="29" t="s">
        <v>18</v>
      </c>
      <c r="V58" s="29" t="s">
        <v>50</v>
      </c>
      <c r="W58" s="33">
        <v>26.8</v>
      </c>
      <c r="X58" s="4"/>
    </row>
    <row r="59" spans="1:24" x14ac:dyDescent="0.25">
      <c r="A59" s="30"/>
      <c r="B59" s="30"/>
      <c r="C59" s="30"/>
      <c r="D59" s="30"/>
      <c r="E59" s="30"/>
      <c r="F59" s="30"/>
      <c r="G59" s="5"/>
      <c r="H59" s="28"/>
      <c r="I59" s="19"/>
      <c r="J59" s="59"/>
      <c r="K59" s="19">
        <f t="shared" si="5"/>
        <v>0</v>
      </c>
      <c r="L59" s="19">
        <f t="shared" si="7"/>
        <v>0</v>
      </c>
      <c r="M59" s="19">
        <f t="shared" si="6"/>
        <v>0</v>
      </c>
      <c r="N59" s="24"/>
      <c r="O59" s="19"/>
      <c r="P59" s="5"/>
      <c r="R59" s="4"/>
      <c r="S59" s="42">
        <v>44947</v>
      </c>
      <c r="T59" s="29" t="s">
        <v>169</v>
      </c>
      <c r="U59" s="29" t="s">
        <v>18</v>
      </c>
      <c r="V59" s="29" t="s">
        <v>50</v>
      </c>
      <c r="W59" s="33">
        <v>24.42</v>
      </c>
      <c r="X59" s="4"/>
    </row>
    <row r="60" spans="1:24" x14ac:dyDescent="0.25">
      <c r="A60" s="30"/>
      <c r="B60" s="30"/>
      <c r="C60" s="30"/>
      <c r="D60" s="30"/>
      <c r="E60" s="30"/>
      <c r="F60" s="30"/>
      <c r="R60" s="4"/>
      <c r="S60" s="42">
        <v>44951</v>
      </c>
      <c r="T60" s="29" t="s">
        <v>203</v>
      </c>
      <c r="U60" s="29" t="s">
        <v>18</v>
      </c>
      <c r="V60" s="29" t="s">
        <v>50</v>
      </c>
      <c r="W60" s="33">
        <v>-6.41</v>
      </c>
      <c r="X60" s="4"/>
    </row>
    <row r="61" spans="1:24" x14ac:dyDescent="0.25">
      <c r="A61" s="30"/>
      <c r="B61" s="30"/>
      <c r="C61" s="30"/>
      <c r="D61" s="30"/>
      <c r="E61" s="30"/>
      <c r="F61" s="30"/>
      <c r="R61" s="4"/>
      <c r="S61" s="42">
        <v>44951</v>
      </c>
      <c r="T61" s="29" t="s">
        <v>204</v>
      </c>
      <c r="U61" s="29" t="s">
        <v>18</v>
      </c>
      <c r="V61" s="29" t="s">
        <v>50</v>
      </c>
      <c r="W61" s="33">
        <v>21.98</v>
      </c>
      <c r="X61" s="4"/>
    </row>
    <row r="62" spans="1:24" x14ac:dyDescent="0.25">
      <c r="A62" s="30"/>
      <c r="B62" s="30"/>
      <c r="C62" s="30"/>
      <c r="D62" s="30"/>
      <c r="E62" s="30"/>
      <c r="F62" s="30"/>
      <c r="R62" s="4"/>
      <c r="S62" s="42">
        <v>44937</v>
      </c>
      <c r="T62" s="29" t="s">
        <v>205</v>
      </c>
      <c r="U62" s="29" t="s">
        <v>18</v>
      </c>
      <c r="V62" s="29" t="s">
        <v>183</v>
      </c>
      <c r="W62" s="33">
        <v>263.69</v>
      </c>
      <c r="X62" s="4"/>
    </row>
    <row r="63" spans="1:24" x14ac:dyDescent="0.25">
      <c r="A63" s="30"/>
      <c r="B63" s="30"/>
      <c r="C63" s="30"/>
      <c r="D63" s="30"/>
      <c r="E63" s="30"/>
      <c r="F63" s="30"/>
      <c r="R63" s="4"/>
      <c r="S63" s="42">
        <v>44939</v>
      </c>
      <c r="T63" s="29" t="s">
        <v>206</v>
      </c>
      <c r="U63" s="29" t="s">
        <v>18</v>
      </c>
      <c r="V63" s="29" t="s">
        <v>183</v>
      </c>
      <c r="W63" s="33">
        <v>57.6</v>
      </c>
      <c r="X63" s="4"/>
    </row>
    <row r="64" spans="1:24" x14ac:dyDescent="0.25">
      <c r="A64" s="30"/>
      <c r="B64" s="30"/>
      <c r="C64" s="30"/>
      <c r="D64" s="30"/>
      <c r="E64" s="30"/>
      <c r="F64" s="30"/>
      <c r="R64" s="4"/>
      <c r="S64" s="42">
        <v>44941</v>
      </c>
      <c r="T64" s="29" t="s">
        <v>207</v>
      </c>
      <c r="U64" s="29" t="s">
        <v>18</v>
      </c>
      <c r="V64" s="29" t="s">
        <v>183</v>
      </c>
      <c r="W64" s="33">
        <v>186.15</v>
      </c>
      <c r="X64" s="4"/>
    </row>
    <row r="65" spans="1:24" x14ac:dyDescent="0.25">
      <c r="A65" s="30"/>
      <c r="B65" s="30"/>
      <c r="C65" s="30"/>
      <c r="D65" s="30"/>
      <c r="E65" s="30"/>
      <c r="F65" s="30"/>
      <c r="R65" s="4"/>
      <c r="S65" s="42">
        <v>44927</v>
      </c>
      <c r="T65" s="29" t="s">
        <v>208</v>
      </c>
      <c r="U65" s="29" t="s">
        <v>18</v>
      </c>
      <c r="V65" s="29" t="s">
        <v>59</v>
      </c>
      <c r="W65" s="33">
        <v>81.27</v>
      </c>
      <c r="X65" s="4"/>
    </row>
    <row r="66" spans="1:24" x14ac:dyDescent="0.25">
      <c r="A66" s="30"/>
      <c r="B66" s="30"/>
      <c r="C66" s="30"/>
      <c r="D66" s="30"/>
      <c r="E66" s="30"/>
      <c r="F66" s="30"/>
      <c r="R66" s="4"/>
      <c r="S66" s="42">
        <v>44927</v>
      </c>
      <c r="T66" s="29" t="s">
        <v>209</v>
      </c>
      <c r="U66" s="29" t="s">
        <v>18</v>
      </c>
      <c r="V66" s="29" t="s">
        <v>59</v>
      </c>
      <c r="W66" s="33">
        <v>410.09</v>
      </c>
      <c r="X66" s="4"/>
    </row>
    <row r="67" spans="1:24" x14ac:dyDescent="0.25">
      <c r="A67" s="30"/>
      <c r="B67" s="30"/>
      <c r="C67" s="30"/>
      <c r="D67" s="30"/>
      <c r="E67" s="30"/>
      <c r="F67" s="30"/>
      <c r="R67" s="4"/>
      <c r="S67" s="42">
        <v>44927</v>
      </c>
      <c r="T67" s="29" t="s">
        <v>210</v>
      </c>
      <c r="U67" s="29" t="s">
        <v>18</v>
      </c>
      <c r="V67" s="29" t="s">
        <v>59</v>
      </c>
      <c r="W67" s="33">
        <v>642.42999999999995</v>
      </c>
      <c r="X67" s="4"/>
    </row>
    <row r="68" spans="1:24" x14ac:dyDescent="0.25">
      <c r="A68" s="30"/>
      <c r="B68" s="30"/>
      <c r="C68" s="30"/>
      <c r="D68" s="30"/>
      <c r="E68" s="30"/>
      <c r="F68" s="30"/>
      <c r="R68" s="4"/>
      <c r="S68" s="42">
        <v>44929</v>
      </c>
      <c r="T68" s="29" t="s">
        <v>211</v>
      </c>
      <c r="U68" s="29" t="s">
        <v>18</v>
      </c>
      <c r="V68" s="29" t="s">
        <v>59</v>
      </c>
      <c r="W68" s="33">
        <v>50.39</v>
      </c>
      <c r="X68" s="4"/>
    </row>
    <row r="69" spans="1:24" x14ac:dyDescent="0.25">
      <c r="A69" s="30"/>
      <c r="B69" s="30"/>
      <c r="C69" s="30"/>
      <c r="D69" s="30"/>
      <c r="E69" s="30"/>
      <c r="F69" s="30"/>
      <c r="R69" s="4"/>
      <c r="S69" s="42">
        <v>44929</v>
      </c>
      <c r="T69" s="29" t="s">
        <v>212</v>
      </c>
      <c r="U69" s="29" t="s">
        <v>18</v>
      </c>
      <c r="V69" s="29" t="s">
        <v>59</v>
      </c>
      <c r="W69" s="33">
        <v>45.66</v>
      </c>
      <c r="X69" s="4"/>
    </row>
    <row r="70" spans="1:24" x14ac:dyDescent="0.25">
      <c r="A70" s="30"/>
      <c r="B70" s="30"/>
      <c r="C70" s="30"/>
      <c r="D70" s="30"/>
      <c r="E70" s="30"/>
      <c r="F70" s="30"/>
      <c r="R70" s="4"/>
      <c r="S70" s="42">
        <v>44929</v>
      </c>
      <c r="T70" s="29" t="s">
        <v>213</v>
      </c>
      <c r="U70" s="29" t="s">
        <v>18</v>
      </c>
      <c r="V70" s="29" t="s">
        <v>59</v>
      </c>
      <c r="W70" s="33">
        <v>85.79</v>
      </c>
      <c r="X70" s="4"/>
    </row>
    <row r="71" spans="1:24" x14ac:dyDescent="0.25">
      <c r="A71" s="30"/>
      <c r="B71" s="30"/>
      <c r="C71" s="30"/>
      <c r="D71" s="30"/>
      <c r="E71" s="30"/>
      <c r="F71" s="30"/>
      <c r="R71" s="4"/>
      <c r="S71" s="42">
        <v>44929</v>
      </c>
      <c r="T71" s="29" t="s">
        <v>214</v>
      </c>
      <c r="U71" s="29" t="s">
        <v>18</v>
      </c>
      <c r="V71" s="29" t="s">
        <v>59</v>
      </c>
      <c r="W71" s="33">
        <v>4.28</v>
      </c>
      <c r="X71" s="4"/>
    </row>
    <row r="72" spans="1:24" x14ac:dyDescent="0.25">
      <c r="A72" s="30"/>
      <c r="B72" s="30"/>
      <c r="C72" s="30"/>
      <c r="D72" s="30"/>
      <c r="E72" s="30"/>
      <c r="F72" s="30"/>
      <c r="R72" s="4"/>
      <c r="S72" s="42">
        <v>44930</v>
      </c>
      <c r="T72" s="29" t="s">
        <v>215</v>
      </c>
      <c r="U72" s="29" t="s">
        <v>18</v>
      </c>
      <c r="V72" s="29" t="s">
        <v>59</v>
      </c>
      <c r="W72" s="33">
        <v>21.4</v>
      </c>
      <c r="X72" s="4"/>
    </row>
    <row r="73" spans="1:24" x14ac:dyDescent="0.25">
      <c r="A73" s="30"/>
      <c r="B73" s="30"/>
      <c r="C73" s="30"/>
      <c r="D73" s="30"/>
      <c r="E73" s="30"/>
      <c r="F73" s="30"/>
      <c r="R73" s="4"/>
      <c r="S73" s="42">
        <v>44933</v>
      </c>
      <c r="T73" s="29" t="s">
        <v>216</v>
      </c>
      <c r="U73" s="29" t="s">
        <v>18</v>
      </c>
      <c r="V73" s="29" t="s">
        <v>59</v>
      </c>
      <c r="W73" s="33">
        <v>5.76</v>
      </c>
      <c r="X73" s="4"/>
    </row>
    <row r="74" spans="1:24" x14ac:dyDescent="0.25">
      <c r="A74" s="30"/>
      <c r="B74" s="30"/>
      <c r="C74" s="30"/>
      <c r="D74" s="30"/>
      <c r="E74" s="30"/>
      <c r="F74" s="30"/>
      <c r="R74" s="4"/>
      <c r="S74" s="42">
        <v>44933</v>
      </c>
      <c r="T74" s="29" t="s">
        <v>217</v>
      </c>
      <c r="U74" s="29" t="s">
        <v>18</v>
      </c>
      <c r="V74" s="29" t="s">
        <v>59</v>
      </c>
      <c r="W74" s="33">
        <v>40.97</v>
      </c>
      <c r="X74" s="4"/>
    </row>
    <row r="75" spans="1:24" x14ac:dyDescent="0.25">
      <c r="A75" s="30"/>
      <c r="B75" s="30"/>
      <c r="C75" s="30"/>
      <c r="D75" s="30"/>
      <c r="E75" s="30"/>
      <c r="F75" s="30"/>
      <c r="R75" s="4"/>
      <c r="S75" s="42">
        <v>44934</v>
      </c>
      <c r="T75" s="29" t="s">
        <v>218</v>
      </c>
      <c r="U75" s="29" t="s">
        <v>18</v>
      </c>
      <c r="V75" s="29" t="s">
        <v>59</v>
      </c>
      <c r="W75" s="33">
        <v>27.65</v>
      </c>
      <c r="X75" s="4"/>
    </row>
    <row r="76" spans="1:24" x14ac:dyDescent="0.25">
      <c r="A76" s="30"/>
      <c r="B76" s="30"/>
      <c r="C76" s="30"/>
      <c r="D76" s="30"/>
      <c r="E76" s="30"/>
      <c r="F76" s="30"/>
      <c r="R76" s="4"/>
      <c r="S76" s="42">
        <v>44934</v>
      </c>
      <c r="T76" s="29" t="s">
        <v>219</v>
      </c>
      <c r="U76" s="29" t="s">
        <v>18</v>
      </c>
      <c r="V76" s="29" t="s">
        <v>59</v>
      </c>
      <c r="W76" s="33">
        <v>30.01</v>
      </c>
      <c r="X76" s="4"/>
    </row>
    <row r="77" spans="1:24" x14ac:dyDescent="0.25">
      <c r="A77" s="30"/>
      <c r="B77" s="30"/>
      <c r="C77" s="30"/>
      <c r="D77" s="30"/>
      <c r="E77" s="30"/>
      <c r="F77" s="30"/>
      <c r="R77" s="4"/>
      <c r="S77" s="42">
        <v>44934</v>
      </c>
      <c r="T77" s="29" t="s">
        <v>217</v>
      </c>
      <c r="U77" s="29" t="s">
        <v>18</v>
      </c>
      <c r="V77" s="29" t="s">
        <v>59</v>
      </c>
      <c r="W77" s="33">
        <v>4.8099999999999996</v>
      </c>
      <c r="X77" s="4"/>
    </row>
    <row r="78" spans="1:24" hidden="1" x14ac:dyDescent="0.25">
      <c r="A78" s="30"/>
      <c r="B78" s="30"/>
      <c r="C78" s="30"/>
      <c r="D78" s="30"/>
      <c r="E78" s="30"/>
      <c r="F78" s="30"/>
      <c r="R78" s="4"/>
      <c r="S78" s="29"/>
      <c r="T78" s="29"/>
      <c r="U78" s="29"/>
      <c r="V78" s="29"/>
      <c r="W78" s="33"/>
      <c r="X78" s="4"/>
    </row>
    <row r="79" spans="1:24" x14ac:dyDescent="0.25">
      <c r="A79" s="30"/>
      <c r="B79" s="30"/>
      <c r="C79" s="30"/>
      <c r="D79" s="30"/>
      <c r="E79" s="30"/>
      <c r="F79" s="30"/>
      <c r="R79" s="4"/>
      <c r="S79" s="42">
        <v>44934</v>
      </c>
      <c r="T79" s="29" t="s">
        <v>220</v>
      </c>
      <c r="U79" s="29" t="s">
        <v>18</v>
      </c>
      <c r="V79" s="29" t="s">
        <v>59</v>
      </c>
      <c r="W79" s="33">
        <v>5.36</v>
      </c>
      <c r="X79" s="4"/>
    </row>
    <row r="80" spans="1:24" x14ac:dyDescent="0.25">
      <c r="A80" s="30"/>
      <c r="B80" s="30"/>
      <c r="C80" s="30"/>
      <c r="D80" s="30"/>
      <c r="E80" s="30"/>
      <c r="F80" s="30"/>
      <c r="R80" s="4"/>
      <c r="S80" s="42">
        <v>44934</v>
      </c>
      <c r="T80" s="29" t="s">
        <v>221</v>
      </c>
      <c r="U80" s="29" t="s">
        <v>18</v>
      </c>
      <c r="V80" s="29" t="s">
        <v>222</v>
      </c>
      <c r="W80" s="33">
        <v>85.23</v>
      </c>
      <c r="X80" s="4"/>
    </row>
    <row r="81" spans="1:24" x14ac:dyDescent="0.25">
      <c r="A81" s="30"/>
      <c r="B81" s="30"/>
      <c r="C81" s="30"/>
      <c r="D81" s="30"/>
      <c r="E81" s="30"/>
      <c r="F81" s="30"/>
      <c r="R81" s="4"/>
      <c r="S81" s="42">
        <v>44934</v>
      </c>
      <c r="T81" s="29" t="s">
        <v>223</v>
      </c>
      <c r="U81" s="29" t="s">
        <v>18</v>
      </c>
      <c r="V81" s="29" t="s">
        <v>59</v>
      </c>
      <c r="W81" s="33">
        <v>61</v>
      </c>
      <c r="X81" s="4"/>
    </row>
    <row r="82" spans="1:24" x14ac:dyDescent="0.25">
      <c r="A82" s="30"/>
      <c r="B82" s="30"/>
      <c r="C82" s="30"/>
      <c r="D82" s="30"/>
      <c r="E82" s="30"/>
      <c r="F82" s="30"/>
      <c r="R82" s="4"/>
      <c r="S82" s="42">
        <v>44934</v>
      </c>
      <c r="T82" s="29" t="s">
        <v>152</v>
      </c>
      <c r="U82" s="29" t="s">
        <v>18</v>
      </c>
      <c r="V82" s="29" t="s">
        <v>59</v>
      </c>
      <c r="W82" s="33">
        <v>17.14</v>
      </c>
      <c r="X82" s="4"/>
    </row>
    <row r="83" spans="1:24" x14ac:dyDescent="0.25">
      <c r="A83" s="30"/>
      <c r="B83" s="30"/>
      <c r="C83" s="30"/>
      <c r="D83" s="30"/>
      <c r="E83" s="30"/>
      <c r="F83" s="30"/>
      <c r="R83" s="4"/>
      <c r="S83" s="42">
        <v>44934</v>
      </c>
      <c r="T83" s="29" t="s">
        <v>224</v>
      </c>
      <c r="U83" s="29" t="s">
        <v>18</v>
      </c>
      <c r="V83" s="29" t="s">
        <v>59</v>
      </c>
      <c r="W83" s="33">
        <v>84.15</v>
      </c>
      <c r="X83" s="4"/>
    </row>
    <row r="84" spans="1:24" x14ac:dyDescent="0.25">
      <c r="A84" s="30"/>
      <c r="B84" s="30"/>
      <c r="C84" s="30"/>
      <c r="D84" s="30"/>
      <c r="E84" s="30"/>
      <c r="F84" s="30"/>
      <c r="R84" s="4"/>
      <c r="S84" s="42">
        <v>44934</v>
      </c>
      <c r="T84" s="29" t="s">
        <v>224</v>
      </c>
      <c r="U84" s="29" t="s">
        <v>18</v>
      </c>
      <c r="V84" s="29" t="s">
        <v>59</v>
      </c>
      <c r="W84" s="33">
        <v>9.94</v>
      </c>
      <c r="X84" s="4"/>
    </row>
    <row r="85" spans="1:24" x14ac:dyDescent="0.25">
      <c r="R85" s="4"/>
      <c r="S85" s="42">
        <v>44934</v>
      </c>
      <c r="T85" s="29" t="s">
        <v>225</v>
      </c>
      <c r="U85" s="29" t="s">
        <v>18</v>
      </c>
      <c r="V85" s="29" t="s">
        <v>59</v>
      </c>
      <c r="W85" s="33">
        <v>22.93</v>
      </c>
      <c r="X85" s="4"/>
    </row>
    <row r="86" spans="1:24" x14ac:dyDescent="0.25">
      <c r="R86" s="4"/>
      <c r="S86" s="42">
        <v>44934</v>
      </c>
      <c r="T86" s="29" t="s">
        <v>226</v>
      </c>
      <c r="U86" s="29" t="s">
        <v>18</v>
      </c>
      <c r="V86" s="29" t="s">
        <v>59</v>
      </c>
      <c r="W86" s="33">
        <v>503.73</v>
      </c>
      <c r="X86" s="4"/>
    </row>
    <row r="87" spans="1:24" x14ac:dyDescent="0.25">
      <c r="R87" s="4"/>
      <c r="S87" s="42">
        <v>44935</v>
      </c>
      <c r="T87" s="29" t="s">
        <v>219</v>
      </c>
      <c r="U87" s="29" t="s">
        <v>18</v>
      </c>
      <c r="V87" s="29" t="s">
        <v>59</v>
      </c>
      <c r="W87" s="33">
        <v>7.57</v>
      </c>
      <c r="X87" s="4"/>
    </row>
    <row r="88" spans="1:24" x14ac:dyDescent="0.25">
      <c r="R88" s="4"/>
      <c r="S88" s="42">
        <v>44935</v>
      </c>
      <c r="T88" s="29" t="s">
        <v>227</v>
      </c>
      <c r="U88" s="29" t="s">
        <v>18</v>
      </c>
      <c r="V88" s="29" t="s">
        <v>59</v>
      </c>
      <c r="W88" s="33">
        <v>5.14</v>
      </c>
      <c r="X88" s="4"/>
    </row>
    <row r="89" spans="1:24" x14ac:dyDescent="0.25">
      <c r="R89" s="4"/>
      <c r="S89" s="42">
        <v>44937</v>
      </c>
      <c r="T89" s="29" t="s">
        <v>228</v>
      </c>
      <c r="U89" s="29" t="s">
        <v>18</v>
      </c>
      <c r="V89" s="29" t="s">
        <v>59</v>
      </c>
      <c r="W89" s="33">
        <v>5.98</v>
      </c>
      <c r="X89" s="4"/>
    </row>
    <row r="90" spans="1:24" x14ac:dyDescent="0.25">
      <c r="R90" s="4"/>
      <c r="S90" s="42">
        <v>44937</v>
      </c>
      <c r="T90" s="29" t="s">
        <v>228</v>
      </c>
      <c r="U90" s="29" t="s">
        <v>18</v>
      </c>
      <c r="V90" s="29" t="s">
        <v>59</v>
      </c>
      <c r="W90" s="33">
        <v>6.09</v>
      </c>
      <c r="X90" s="4"/>
    </row>
    <row r="91" spans="1:24" x14ac:dyDescent="0.25">
      <c r="R91" s="4"/>
      <c r="S91" s="42">
        <v>44937</v>
      </c>
      <c r="T91" s="29" t="s">
        <v>229</v>
      </c>
      <c r="U91" s="29" t="s">
        <v>18</v>
      </c>
      <c r="V91" s="29" t="s">
        <v>59</v>
      </c>
      <c r="W91" s="33">
        <v>28.42</v>
      </c>
      <c r="X91" s="4"/>
    </row>
    <row r="92" spans="1:24" x14ac:dyDescent="0.25">
      <c r="R92" s="4"/>
      <c r="S92" s="42">
        <v>44937</v>
      </c>
      <c r="T92" s="29" t="s">
        <v>230</v>
      </c>
      <c r="U92" s="29" t="s">
        <v>18</v>
      </c>
      <c r="V92" s="29" t="s">
        <v>59</v>
      </c>
      <c r="W92" s="33">
        <v>19.170000000000002</v>
      </c>
      <c r="X92" s="4"/>
    </row>
    <row r="93" spans="1:24" x14ac:dyDescent="0.25">
      <c r="R93" s="4"/>
      <c r="S93" s="42">
        <v>44938</v>
      </c>
      <c r="T93" s="29" t="s">
        <v>231</v>
      </c>
      <c r="U93" s="29" t="s">
        <v>18</v>
      </c>
      <c r="V93" s="29" t="s">
        <v>59</v>
      </c>
      <c r="W93" s="33">
        <v>19.559999999999999</v>
      </c>
      <c r="X93" s="4"/>
    </row>
    <row r="94" spans="1:24" x14ac:dyDescent="0.25">
      <c r="R94" s="4"/>
      <c r="S94" s="42">
        <v>44938</v>
      </c>
      <c r="T94" s="29" t="s">
        <v>232</v>
      </c>
      <c r="U94" s="29" t="s">
        <v>18</v>
      </c>
      <c r="V94" s="29" t="s">
        <v>59</v>
      </c>
      <c r="W94" s="33">
        <v>12.62</v>
      </c>
      <c r="X94" s="4"/>
    </row>
    <row r="95" spans="1:24" x14ac:dyDescent="0.25">
      <c r="R95" s="4"/>
      <c r="S95" s="42">
        <v>44938</v>
      </c>
      <c r="T95" s="29" t="s">
        <v>233</v>
      </c>
      <c r="U95" s="29" t="s">
        <v>18</v>
      </c>
      <c r="V95" s="29" t="s">
        <v>59</v>
      </c>
      <c r="W95" s="33">
        <v>10.29</v>
      </c>
      <c r="X95" s="4"/>
    </row>
    <row r="96" spans="1:24" x14ac:dyDescent="0.25">
      <c r="R96" s="4"/>
      <c r="S96" s="42">
        <v>44940</v>
      </c>
      <c r="T96" s="29" t="s">
        <v>234</v>
      </c>
      <c r="U96" s="29" t="s">
        <v>18</v>
      </c>
      <c r="V96" s="29" t="s">
        <v>59</v>
      </c>
      <c r="W96" s="33">
        <v>28.5</v>
      </c>
      <c r="X96" s="4"/>
    </row>
    <row r="97" spans="18:24" x14ac:dyDescent="0.25">
      <c r="R97" s="4"/>
      <c r="S97" s="42">
        <v>44941</v>
      </c>
      <c r="T97" s="29" t="s">
        <v>235</v>
      </c>
      <c r="U97" s="29" t="s">
        <v>18</v>
      </c>
      <c r="V97" s="29" t="s">
        <v>59</v>
      </c>
      <c r="W97" s="33">
        <v>6.41</v>
      </c>
      <c r="X97" s="4"/>
    </row>
    <row r="98" spans="18:24" x14ac:dyDescent="0.25">
      <c r="R98" s="4"/>
      <c r="S98" s="42">
        <v>44942</v>
      </c>
      <c r="T98" s="29" t="s">
        <v>198</v>
      </c>
      <c r="U98" s="29" t="s">
        <v>18</v>
      </c>
      <c r="V98" s="29" t="s">
        <v>59</v>
      </c>
      <c r="W98" s="33">
        <v>300</v>
      </c>
      <c r="X98" s="4"/>
    </row>
    <row r="99" spans="18:24" x14ac:dyDescent="0.25">
      <c r="R99" s="4"/>
      <c r="S99" s="42">
        <v>44942</v>
      </c>
      <c r="T99" s="29" t="s">
        <v>236</v>
      </c>
      <c r="U99" s="29" t="s">
        <v>18</v>
      </c>
      <c r="V99" s="29" t="s">
        <v>59</v>
      </c>
      <c r="W99" s="33">
        <v>0</v>
      </c>
      <c r="X99" s="4"/>
    </row>
    <row r="100" spans="18:24" x14ac:dyDescent="0.25">
      <c r="R100" s="4"/>
      <c r="S100" s="42">
        <v>44951</v>
      </c>
      <c r="T100" s="29" t="s">
        <v>237</v>
      </c>
      <c r="U100" s="29" t="s">
        <v>18</v>
      </c>
      <c r="V100" s="29" t="s">
        <v>59</v>
      </c>
      <c r="W100" s="33">
        <v>13.98</v>
      </c>
      <c r="X100" s="4"/>
    </row>
    <row r="101" spans="18:24" x14ac:dyDescent="0.25">
      <c r="R101" s="4"/>
      <c r="S101" s="80">
        <v>44953</v>
      </c>
      <c r="T101" s="4" t="s">
        <v>238</v>
      </c>
      <c r="U101" s="4" t="s">
        <v>18</v>
      </c>
      <c r="V101" s="4" t="s">
        <v>59</v>
      </c>
      <c r="W101" s="81">
        <v>6.9</v>
      </c>
      <c r="X101" s="4"/>
    </row>
    <row r="102" spans="18:24" x14ac:dyDescent="0.25">
      <c r="R102" s="4"/>
      <c r="S102" s="80">
        <v>44953</v>
      </c>
      <c r="T102" s="4" t="s">
        <v>239</v>
      </c>
      <c r="U102" s="4" t="s">
        <v>18</v>
      </c>
      <c r="V102" s="4" t="s">
        <v>59</v>
      </c>
      <c r="W102" s="81">
        <v>18.170000000000002</v>
      </c>
      <c r="X102" s="4"/>
    </row>
    <row r="103" spans="18:24" x14ac:dyDescent="0.25">
      <c r="R103" s="4"/>
      <c r="S103" s="80">
        <v>44955</v>
      </c>
      <c r="T103" s="4" t="s">
        <v>240</v>
      </c>
      <c r="U103" s="4" t="s">
        <v>18</v>
      </c>
      <c r="V103" s="4" t="s">
        <v>59</v>
      </c>
      <c r="W103" s="81">
        <v>97.59</v>
      </c>
      <c r="X103" s="4"/>
    </row>
    <row r="104" spans="18:24" x14ac:dyDescent="0.25">
      <c r="R104" s="4"/>
      <c r="S104" s="42">
        <v>44929</v>
      </c>
      <c r="T104" s="29" t="s">
        <v>82</v>
      </c>
      <c r="U104" s="29" t="s">
        <v>19</v>
      </c>
      <c r="V104" s="29" t="s">
        <v>82</v>
      </c>
      <c r="W104" s="33">
        <v>1193.55</v>
      </c>
      <c r="X104" s="4"/>
    </row>
    <row r="105" spans="18:24" x14ac:dyDescent="0.25">
      <c r="R105" s="4"/>
      <c r="S105" s="42">
        <v>44950</v>
      </c>
      <c r="T105" s="29" t="s">
        <v>241</v>
      </c>
      <c r="U105" s="29" t="s">
        <v>18</v>
      </c>
      <c r="V105" s="29" t="s">
        <v>179</v>
      </c>
      <c r="W105" s="33">
        <v>0</v>
      </c>
      <c r="X105" s="4"/>
    </row>
    <row r="106" spans="18:24" x14ac:dyDescent="0.25">
      <c r="R106" s="4"/>
      <c r="S106" s="82">
        <v>44952</v>
      </c>
      <c r="T106" s="4" t="s">
        <v>242</v>
      </c>
      <c r="U106" s="4" t="s">
        <v>18</v>
      </c>
      <c r="V106" s="4" t="s">
        <v>179</v>
      </c>
      <c r="W106" s="81">
        <v>17.63</v>
      </c>
      <c r="X106" s="4"/>
    </row>
    <row r="107" spans="18:24" x14ac:dyDescent="0.25">
      <c r="R107" s="4"/>
      <c r="S107" s="42">
        <v>44929</v>
      </c>
      <c r="T107" s="29" t="s">
        <v>243</v>
      </c>
      <c r="U107" s="29" t="s">
        <v>18</v>
      </c>
      <c r="V107" s="29" t="s">
        <v>99</v>
      </c>
      <c r="W107" s="33">
        <v>16.059999999999999</v>
      </c>
      <c r="X107" s="4"/>
    </row>
    <row r="108" spans="18:24" x14ac:dyDescent="0.25">
      <c r="R108" s="4"/>
      <c r="S108" s="42">
        <v>44938</v>
      </c>
      <c r="T108" s="29" t="s">
        <v>244</v>
      </c>
      <c r="U108" s="29" t="s">
        <v>18</v>
      </c>
      <c r="V108" s="29"/>
      <c r="W108" s="33">
        <v>12.52</v>
      </c>
      <c r="X108" s="4"/>
    </row>
    <row r="109" spans="18:24" x14ac:dyDescent="0.25">
      <c r="R109" s="4"/>
      <c r="S109" s="42">
        <v>44939</v>
      </c>
      <c r="T109" s="29"/>
      <c r="U109" s="29" t="s">
        <v>18</v>
      </c>
      <c r="V109" s="29"/>
      <c r="W109" s="33"/>
      <c r="X109" s="4"/>
    </row>
    <row r="110" spans="18:24" x14ac:dyDescent="0.25">
      <c r="R110" s="4"/>
      <c r="S110" s="42">
        <v>44939</v>
      </c>
      <c r="T110" s="29" t="s">
        <v>245</v>
      </c>
      <c r="U110" s="29" t="s">
        <v>18</v>
      </c>
      <c r="V110" s="29"/>
      <c r="W110" s="33">
        <v>0</v>
      </c>
      <c r="X110" s="4"/>
    </row>
    <row r="111" spans="18:24" x14ac:dyDescent="0.25">
      <c r="R111" s="4"/>
      <c r="S111" s="42">
        <v>44941</v>
      </c>
      <c r="T111" s="29" t="s">
        <v>246</v>
      </c>
      <c r="U111" s="29" t="s">
        <v>18</v>
      </c>
      <c r="V111" s="29"/>
      <c r="W111" s="33">
        <v>5.4</v>
      </c>
      <c r="X111" s="4"/>
    </row>
    <row r="112" spans="18:24" x14ac:dyDescent="0.25">
      <c r="R112" s="4"/>
      <c r="S112" s="42">
        <v>44943</v>
      </c>
      <c r="T112" s="29" t="s">
        <v>247</v>
      </c>
      <c r="U112" s="29" t="s">
        <v>18</v>
      </c>
      <c r="V112" s="29"/>
      <c r="W112" s="33">
        <v>10.19</v>
      </c>
      <c r="X112" s="4"/>
    </row>
    <row r="113" spans="18:24" x14ac:dyDescent="0.25">
      <c r="R113" s="4"/>
      <c r="S113" s="42">
        <v>44952</v>
      </c>
      <c r="T113" s="29" t="s">
        <v>229</v>
      </c>
      <c r="U113" s="29" t="s">
        <v>18</v>
      </c>
      <c r="V113" s="29"/>
      <c r="W113" s="33">
        <v>24.75</v>
      </c>
      <c r="X113" s="4"/>
    </row>
    <row r="114" spans="18:24" x14ac:dyDescent="0.25">
      <c r="R114" s="4"/>
      <c r="S114" s="80">
        <v>44954</v>
      </c>
      <c r="T114" s="4" t="s">
        <v>248</v>
      </c>
      <c r="U114" s="4" t="s">
        <v>18</v>
      </c>
      <c r="V114" s="4"/>
      <c r="W114" s="81">
        <v>6.68</v>
      </c>
      <c r="X114" s="4"/>
    </row>
    <row r="115" spans="18:24" x14ac:dyDescent="0.25">
      <c r="R115" s="4"/>
      <c r="S115" s="80"/>
      <c r="T115" s="4"/>
      <c r="U115" s="4"/>
      <c r="V115" s="4"/>
      <c r="W115" s="81"/>
      <c r="X115" s="4"/>
    </row>
    <row r="116" spans="18:24" x14ac:dyDescent="0.25">
      <c r="R116" s="4"/>
      <c r="S116" s="42">
        <v>45291</v>
      </c>
      <c r="T116" s="29" t="s">
        <v>249</v>
      </c>
      <c r="U116" s="29" t="s">
        <v>18</v>
      </c>
      <c r="V116" s="29" t="s">
        <v>96</v>
      </c>
      <c r="W116" s="33">
        <v>75.06</v>
      </c>
      <c r="X116" s="4"/>
    </row>
    <row r="117" spans="18:24" x14ac:dyDescent="0.25">
      <c r="R117" s="4"/>
      <c r="S117" s="42"/>
      <c r="T117" s="29"/>
      <c r="U117" s="29"/>
      <c r="V117" s="29"/>
      <c r="W117" s="33">
        <v>0</v>
      </c>
      <c r="X117" s="4"/>
    </row>
    <row r="118" spans="18:24" x14ac:dyDescent="0.25">
      <c r="R118" s="4"/>
      <c r="S118" s="4"/>
      <c r="T118" s="4"/>
      <c r="U118" s="4"/>
      <c r="V118" s="4"/>
      <c r="W118" s="81"/>
      <c r="X118" s="4"/>
    </row>
    <row r="119" spans="18:24" x14ac:dyDescent="0.25">
      <c r="R119" s="4"/>
      <c r="S119" s="4"/>
      <c r="T119" s="4"/>
      <c r="U119" s="4"/>
      <c r="V119" s="4"/>
      <c r="W119" s="81"/>
      <c r="X119" s="4"/>
    </row>
    <row r="120" spans="18:24" x14ac:dyDescent="0.25">
      <c r="R120" s="4"/>
      <c r="S120" s="4"/>
      <c r="T120" s="4"/>
      <c r="U120" s="4"/>
      <c r="V120" s="4"/>
      <c r="W120" s="81"/>
      <c r="X120" s="4"/>
    </row>
    <row r="121" spans="18:24" x14ac:dyDescent="0.25">
      <c r="R121" s="4"/>
      <c r="S121" s="4"/>
      <c r="T121" s="4"/>
      <c r="U121" s="4"/>
      <c r="V121" s="4"/>
      <c r="W121" s="81"/>
      <c r="X121" s="4"/>
    </row>
    <row r="122" spans="18:24" x14ac:dyDescent="0.25">
      <c r="R122" s="4"/>
      <c r="S122" s="4"/>
      <c r="T122" s="4"/>
      <c r="U122" s="4"/>
      <c r="V122" s="4"/>
      <c r="W122" s="81"/>
      <c r="X122" s="4"/>
    </row>
    <row r="123" spans="18:24" x14ac:dyDescent="0.25">
      <c r="R123" s="4"/>
      <c r="S123" s="4"/>
      <c r="T123" s="4"/>
      <c r="U123" s="4"/>
      <c r="V123" s="4"/>
      <c r="W123" s="81"/>
      <c r="X123" s="4"/>
    </row>
    <row r="124" spans="18:24" x14ac:dyDescent="0.25">
      <c r="R124" s="4"/>
      <c r="S124" s="4"/>
      <c r="T124" s="4"/>
      <c r="U124" s="4"/>
      <c r="V124" s="4"/>
      <c r="W124" s="81"/>
      <c r="X124" s="4"/>
    </row>
    <row r="125" spans="18:24" x14ac:dyDescent="0.25">
      <c r="R125" s="4"/>
      <c r="S125" s="4"/>
      <c r="T125" s="4"/>
      <c r="U125" s="4"/>
      <c r="V125" s="4"/>
      <c r="W125" s="81"/>
      <c r="X125" s="4"/>
    </row>
    <row r="126" spans="18:24" x14ac:dyDescent="0.25">
      <c r="R126" s="4"/>
      <c r="S126" s="4"/>
      <c r="T126" s="4"/>
      <c r="U126" s="4"/>
      <c r="V126" s="4"/>
      <c r="W126" s="81"/>
      <c r="X126" s="4"/>
    </row>
    <row r="127" spans="18:24" x14ac:dyDescent="0.25">
      <c r="R127" s="4"/>
      <c r="S127" s="4"/>
      <c r="T127" s="4"/>
      <c r="U127" s="4"/>
      <c r="V127" s="4"/>
      <c r="W127" s="81"/>
      <c r="X127" s="4"/>
    </row>
    <row r="128" spans="18:24" x14ac:dyDescent="0.25">
      <c r="R128" s="4"/>
      <c r="S128" s="4"/>
      <c r="T128" s="4"/>
      <c r="U128" s="4"/>
      <c r="V128" s="4"/>
      <c r="W128" s="81"/>
      <c r="X128" s="4"/>
    </row>
    <row r="129" spans="18:24" x14ac:dyDescent="0.25">
      <c r="R129" s="4"/>
      <c r="S129" s="4"/>
      <c r="T129" s="4"/>
      <c r="U129" s="4"/>
      <c r="V129" s="4"/>
      <c r="W129" s="81"/>
      <c r="X129" s="4"/>
    </row>
    <row r="130" spans="18:24" x14ac:dyDescent="0.25">
      <c r="R130" s="4"/>
      <c r="S130" s="4"/>
      <c r="T130" s="4"/>
      <c r="U130" s="4"/>
      <c r="V130" s="4"/>
      <c r="W130" s="81"/>
      <c r="X130" s="4"/>
    </row>
    <row r="131" spans="18:24" x14ac:dyDescent="0.25">
      <c r="R131" s="4"/>
      <c r="S131" s="4"/>
      <c r="T131" s="4"/>
      <c r="U131" s="4"/>
      <c r="V131" s="4"/>
      <c r="W131" s="81"/>
      <c r="X131" s="4"/>
    </row>
    <row r="132" spans="18:24" x14ac:dyDescent="0.25">
      <c r="R132" s="4"/>
      <c r="S132" s="4"/>
      <c r="T132" s="4"/>
      <c r="U132" s="4"/>
      <c r="V132" s="4"/>
      <c r="W132" s="81"/>
      <c r="X132" s="4"/>
    </row>
    <row r="133" spans="18:24" x14ac:dyDescent="0.25">
      <c r="R133" s="4"/>
      <c r="S133" s="4"/>
      <c r="T133" s="4"/>
      <c r="U133" s="4"/>
      <c r="V133" s="4"/>
      <c r="W133" s="81"/>
      <c r="X133" s="4"/>
    </row>
    <row r="134" spans="18:24" x14ac:dyDescent="0.25">
      <c r="R134" s="4"/>
      <c r="S134" s="4"/>
      <c r="T134" s="4"/>
      <c r="U134" s="4"/>
      <c r="V134" s="4"/>
      <c r="W134" s="81"/>
      <c r="X134" s="4"/>
    </row>
    <row r="135" spans="18:24" x14ac:dyDescent="0.25">
      <c r="R135" s="4"/>
      <c r="S135" s="4"/>
      <c r="T135" s="4"/>
      <c r="U135" s="4"/>
      <c r="V135" s="4"/>
      <c r="W135" s="81"/>
      <c r="X135" s="4"/>
    </row>
    <row r="136" spans="18:24" x14ac:dyDescent="0.25">
      <c r="R136" s="4"/>
      <c r="S136" s="4"/>
      <c r="T136" s="4"/>
      <c r="U136" s="4"/>
      <c r="V136" s="4"/>
      <c r="W136" s="81"/>
      <c r="X136" s="4"/>
    </row>
    <row r="137" spans="18:24" x14ac:dyDescent="0.25">
      <c r="R137" s="4"/>
      <c r="S137" s="4"/>
      <c r="T137" s="4"/>
      <c r="U137" s="4"/>
      <c r="V137" s="4"/>
      <c r="W137" s="81"/>
      <c r="X137" s="4"/>
    </row>
    <row r="138" spans="18:24" x14ac:dyDescent="0.25">
      <c r="R138" s="4"/>
      <c r="S138" s="4"/>
      <c r="T138" s="4"/>
      <c r="U138" s="4"/>
      <c r="V138" s="4"/>
      <c r="W138" s="81"/>
      <c r="X138" s="4"/>
    </row>
    <row r="139" spans="18:24" x14ac:dyDescent="0.25">
      <c r="R139" s="4"/>
      <c r="S139" s="4"/>
      <c r="T139" s="4"/>
      <c r="U139" s="4"/>
      <c r="V139" s="4"/>
      <c r="W139" s="81"/>
      <c r="X139" s="4"/>
    </row>
    <row r="140" spans="18:24" x14ac:dyDescent="0.25">
      <c r="R140" s="4"/>
      <c r="S140" s="4"/>
      <c r="T140" s="4"/>
      <c r="U140" s="4"/>
      <c r="V140" s="4"/>
      <c r="W140" s="81"/>
      <c r="X140" s="4"/>
    </row>
    <row r="141" spans="18:24" x14ac:dyDescent="0.25">
      <c r="R141" s="4"/>
      <c r="S141" s="4"/>
      <c r="T141" s="4"/>
      <c r="U141" s="4"/>
      <c r="V141" s="4"/>
      <c r="W141" s="81"/>
      <c r="X141" s="4"/>
    </row>
    <row r="142" spans="18:24" x14ac:dyDescent="0.25">
      <c r="R142" s="4"/>
      <c r="S142" s="4"/>
      <c r="T142" s="4"/>
      <c r="U142" s="4"/>
      <c r="V142" s="4"/>
      <c r="W142" s="81"/>
      <c r="X142" s="4"/>
    </row>
    <row r="143" spans="18:24" x14ac:dyDescent="0.25">
      <c r="R143" s="4"/>
      <c r="S143" s="4"/>
      <c r="T143" s="4"/>
      <c r="U143" s="4"/>
      <c r="V143" s="4"/>
      <c r="W143" s="81"/>
      <c r="X143" s="4"/>
    </row>
    <row r="144" spans="18:24" x14ac:dyDescent="0.25">
      <c r="R144" s="4"/>
      <c r="S144" s="4"/>
      <c r="T144" s="4"/>
      <c r="U144" s="4"/>
      <c r="V144" s="4"/>
      <c r="W144" s="81"/>
      <c r="X144" s="4"/>
    </row>
    <row r="145" spans="18:24" x14ac:dyDescent="0.25">
      <c r="R145" s="4"/>
      <c r="S145" s="4"/>
      <c r="T145" s="4"/>
      <c r="U145" s="4"/>
      <c r="V145" s="4"/>
      <c r="W145" s="81"/>
      <c r="X145" s="4"/>
    </row>
  </sheetData>
  <sheetProtection sort="0" autoFilter="0"/>
  <autoFilter ref="S7:W104" xr:uid="{812919A8-4864-4DC1-AFDD-0D53454A1DCF}">
    <sortState xmlns:xlrd2="http://schemas.microsoft.com/office/spreadsheetml/2017/richdata2" ref="S8:W114">
      <sortCondition ref="V7:V104"/>
    </sortState>
  </autoFilter>
  <conditionalFormatting sqref="H10:H21">
    <cfRule type="expression" dxfId="38" priority="3">
      <formula>N10="y"</formula>
    </cfRule>
  </conditionalFormatting>
  <conditionalFormatting sqref="I8:O59">
    <cfRule type="cellIs" dxfId="37" priority="2" operator="equal">
      <formula>0</formula>
    </cfRule>
  </conditionalFormatting>
  <conditionalFormatting sqref="M10:M59">
    <cfRule type="cellIs" dxfId="36" priority="1" operator="lessThan">
      <formula>0</formula>
    </cfRule>
  </conditionalFormatting>
  <dataValidations count="2">
    <dataValidation type="list" allowBlank="1" showErrorMessage="1" sqref="V8:V103 V104:V145" xr:uid="{1DD6CFB6-591A-46B3-BF68-A32CF97CD5AE}">
      <formula1>$H$9:$H$59</formula1>
    </dataValidation>
    <dataValidation type="list" errorStyle="information" allowBlank="1" sqref="U1:U1048576" xr:uid="{FE4093C1-AA17-4A75-87A9-DE5A91318AD5}">
      <formula1>$AI$7:$AI$14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8E67-3B45-4B32-BE29-5171E885404F}">
  <dimension ref="A2:AP102"/>
  <sheetViews>
    <sheetView showGridLines="0" topLeftCell="H2" workbookViewId="0">
      <selection activeCell="L53" sqref="L53"/>
    </sheetView>
  </sheetViews>
  <sheetFormatPr defaultColWidth="9.140625" defaultRowHeight="15" x14ac:dyDescent="0.25"/>
  <cols>
    <col min="2" max="2" width="2.42578125" customWidth="1"/>
    <col min="3" max="3" width="19.42578125" bestFit="1" customWidth="1"/>
    <col min="4" max="4" width="14.42578125" customWidth="1"/>
    <col min="5" max="5" width="2.42578125" customWidth="1"/>
    <col min="7" max="7" width="2.5703125" customWidth="1"/>
    <col min="8" max="8" width="19.140625" bestFit="1" customWidth="1"/>
    <col min="9" max="9" width="11.42578125" style="17" hidden="1" customWidth="1"/>
    <col min="10" max="13" width="11.42578125" style="17" customWidth="1"/>
    <col min="14" max="14" width="6.7109375" style="25" hidden="1" customWidth="1"/>
    <col min="15" max="15" width="11.42578125" style="17" hidden="1" customWidth="1"/>
    <col min="16" max="16" width="2.5703125" customWidth="1"/>
    <col min="18" max="18" width="2.5703125" customWidth="1"/>
    <col min="19" max="19" width="7.85546875" customWidth="1"/>
    <col min="20" max="20" width="31.42578125" customWidth="1"/>
    <col min="21" max="21" width="11.85546875" customWidth="1"/>
    <col min="22" max="22" width="30.42578125" customWidth="1"/>
    <col min="23" max="23" width="10.7109375" style="17" customWidth="1"/>
    <col min="24" max="24" width="2.5703125" customWidth="1"/>
    <col min="35" max="35" width="10.5703125" bestFit="1" customWidth="1"/>
    <col min="37" max="37" width="15.85546875" bestFit="1" customWidth="1"/>
    <col min="38" max="38" width="10.5703125" customWidth="1"/>
  </cols>
  <sheetData>
    <row r="2" spans="1:42" ht="46.5" x14ac:dyDescent="0.7">
      <c r="B2" s="27" t="s">
        <v>43</v>
      </c>
      <c r="C2" s="27"/>
      <c r="D2" s="2"/>
      <c r="N2" s="17"/>
    </row>
    <row r="3" spans="1:42" ht="26.25" x14ac:dyDescent="0.4">
      <c r="C3" s="2"/>
      <c r="D3" s="2"/>
      <c r="N3" s="17"/>
    </row>
    <row r="4" spans="1:42" x14ac:dyDescent="0.25">
      <c r="B4" s="20"/>
      <c r="C4" s="20"/>
      <c r="D4" s="20"/>
      <c r="E4" s="20"/>
      <c r="G4" s="8"/>
      <c r="H4" s="8"/>
      <c r="I4" s="18"/>
      <c r="J4" s="18"/>
      <c r="K4" s="18"/>
      <c r="L4" s="18"/>
      <c r="M4" s="18"/>
      <c r="N4" s="18"/>
      <c r="O4" s="18"/>
      <c r="P4" s="8"/>
      <c r="R4" s="9"/>
      <c r="S4" s="9"/>
      <c r="T4" s="9"/>
      <c r="U4" s="9"/>
      <c r="V4" s="9"/>
      <c r="W4" s="32"/>
      <c r="X4" s="9"/>
    </row>
    <row r="5" spans="1:42" ht="23.25" x14ac:dyDescent="0.35">
      <c r="B5" s="20"/>
      <c r="C5" s="21" t="s">
        <v>0</v>
      </c>
      <c r="D5" s="22"/>
      <c r="E5" s="20"/>
      <c r="G5" s="8"/>
      <c r="H5" s="10" t="s">
        <v>1</v>
      </c>
      <c r="I5" s="18" t="s">
        <v>2</v>
      </c>
      <c r="J5" s="18"/>
      <c r="K5" s="18"/>
      <c r="L5" s="18"/>
      <c r="M5" s="18"/>
      <c r="N5" s="18" t="s">
        <v>2</v>
      </c>
      <c r="O5" s="18" t="s">
        <v>2</v>
      </c>
      <c r="P5" s="8"/>
      <c r="R5" s="9"/>
      <c r="S5" s="11" t="s">
        <v>3</v>
      </c>
      <c r="T5" s="9"/>
      <c r="U5" s="9"/>
      <c r="V5" s="9"/>
      <c r="W5" s="32"/>
      <c r="X5" s="9"/>
    </row>
    <row r="6" spans="1:42" s="12" customFormat="1" ht="23.25" x14ac:dyDescent="0.25">
      <c r="B6" s="23"/>
      <c r="C6" s="21"/>
      <c r="D6" s="43"/>
      <c r="E6" s="23"/>
      <c r="G6" s="13"/>
      <c r="H6" s="10"/>
      <c r="I6" s="44"/>
      <c r="J6" s="44"/>
      <c r="K6" s="45">
        <f ca="1">SUM(K9:K58)</f>
        <v>3922.8799999999997</v>
      </c>
      <c r="L6" s="46">
        <f>SUM(L9:L58)</f>
        <v>4329.9699999999993</v>
      </c>
      <c r="M6" s="44"/>
      <c r="N6" s="44"/>
      <c r="O6" s="44"/>
      <c r="P6" s="13"/>
      <c r="R6" s="14"/>
      <c r="S6" s="11"/>
      <c r="T6" s="14"/>
      <c r="U6" s="14"/>
      <c r="V6" s="14"/>
      <c r="W6" s="46">
        <f>SUM(W8:W102)</f>
        <v>4727.630000000001</v>
      </c>
      <c r="X6" s="14"/>
    </row>
    <row r="7" spans="1:42" s="12" customFormat="1" x14ac:dyDescent="0.25">
      <c r="B7" s="23"/>
      <c r="C7" s="23"/>
      <c r="D7" s="23"/>
      <c r="E7" s="23"/>
      <c r="G7" s="13"/>
      <c r="H7" s="35" t="s">
        <v>4</v>
      </c>
      <c r="I7" s="36" t="s">
        <v>5</v>
      </c>
      <c r="J7" s="36" t="s">
        <v>6</v>
      </c>
      <c r="K7" s="36" t="s">
        <v>7</v>
      </c>
      <c r="L7" s="36" t="s">
        <v>8</v>
      </c>
      <c r="M7" s="36" t="s">
        <v>9</v>
      </c>
      <c r="N7" s="36" t="s">
        <v>10</v>
      </c>
      <c r="O7" s="36" t="s">
        <v>11</v>
      </c>
      <c r="P7" s="37"/>
      <c r="Q7" s="38"/>
      <c r="R7" s="39"/>
      <c r="S7" s="40" t="s">
        <v>12</v>
      </c>
      <c r="T7" s="40" t="s">
        <v>13</v>
      </c>
      <c r="U7" s="40" t="s">
        <v>14</v>
      </c>
      <c r="V7" s="40" t="s">
        <v>4</v>
      </c>
      <c r="W7" s="41" t="s">
        <v>15</v>
      </c>
      <c r="X7" s="14"/>
      <c r="AI7" s="15" t="s">
        <v>14</v>
      </c>
      <c r="AK7" s="16" t="s">
        <v>16</v>
      </c>
      <c r="AL7" s="52" t="str">
        <f>VLOOKUP(B2,AK11:AL22,2,FALSE)</f>
        <v>Jan</v>
      </c>
    </row>
    <row r="8" spans="1:42" x14ac:dyDescent="0.25">
      <c r="B8" s="7"/>
      <c r="C8" s="7"/>
      <c r="D8" s="7"/>
      <c r="E8" s="7"/>
      <c r="G8" s="5"/>
      <c r="H8" s="5"/>
      <c r="I8" s="19"/>
      <c r="J8" s="58"/>
      <c r="K8" s="19"/>
      <c r="L8" s="19"/>
      <c r="M8" s="19"/>
      <c r="N8" s="24"/>
      <c r="O8" s="19"/>
      <c r="P8" s="5"/>
      <c r="R8" s="4"/>
      <c r="S8" s="42">
        <v>44966</v>
      </c>
      <c r="T8" s="29" t="s">
        <v>17</v>
      </c>
      <c r="U8" s="29" t="s">
        <v>18</v>
      </c>
      <c r="V8" s="29" t="s">
        <v>17</v>
      </c>
      <c r="W8" s="33">
        <v>16.03</v>
      </c>
      <c r="X8" s="4"/>
      <c r="AI8" s="1" t="s">
        <v>19</v>
      </c>
      <c r="AK8" s="3" t="s">
        <v>20</v>
      </c>
      <c r="AL8" s="51" t="str">
        <f>VLOOKUP(AL7,AL11:AM22,2,FALSE)</f>
        <v>N14</v>
      </c>
    </row>
    <row r="9" spans="1:42" ht="15.75" x14ac:dyDescent="0.25">
      <c r="B9" s="7"/>
      <c r="C9" s="7" t="s">
        <v>21</v>
      </c>
      <c r="D9" s="55" cm="1">
        <f t="array" aca="1" ref="D9" ca="1">INDIRECT("Income!"&amp;AL8)</f>
        <v>6835.08</v>
      </c>
      <c r="E9" s="7"/>
      <c r="G9" s="5"/>
      <c r="H9" s="34" t="s">
        <v>22</v>
      </c>
      <c r="I9" s="19"/>
      <c r="J9" s="59"/>
      <c r="K9" s="19"/>
      <c r="L9" s="19"/>
      <c r="M9" s="19"/>
      <c r="N9" s="24"/>
      <c r="O9" s="19"/>
      <c r="P9" s="5"/>
      <c r="R9" s="4"/>
      <c r="S9" s="42">
        <v>44963</v>
      </c>
      <c r="T9" s="29" t="s">
        <v>250</v>
      </c>
      <c r="U9" s="29" t="s">
        <v>18</v>
      </c>
      <c r="V9" s="29" t="s">
        <v>251</v>
      </c>
      <c r="W9" s="33">
        <v>147.87</v>
      </c>
      <c r="X9" s="4"/>
      <c r="AI9" s="1" t="s">
        <v>25</v>
      </c>
    </row>
    <row r="10" spans="1:42" x14ac:dyDescent="0.25">
      <c r="B10" s="7"/>
      <c r="C10" s="7" t="s">
        <v>1</v>
      </c>
      <c r="D10" s="56">
        <f ca="1">K6</f>
        <v>3922.8799999999997</v>
      </c>
      <c r="E10" s="7"/>
      <c r="G10" s="5"/>
      <c r="H10" s="5" t="s">
        <v>26</v>
      </c>
      <c r="I10" s="18" cm="1">
        <f t="array" aca="1" ref="I10" ca="1">INDIRECT($AL$7&amp;"!"&amp;"O10")</f>
        <v>0</v>
      </c>
      <c r="J10" s="59">
        <v>800</v>
      </c>
      <c r="K10" s="19">
        <f t="shared" ref="K10:K21" ca="1" si="0">SUM(I10:J10)</f>
        <v>800</v>
      </c>
      <c r="L10" s="19">
        <f t="shared" ref="L10:L58" si="1">SUMIF(V:V, H10, W:W)</f>
        <v>876.52</v>
      </c>
      <c r="M10" s="19">
        <f t="shared" ref="M10:M12" ca="1" si="2">K10-L10</f>
        <v>-76.519999999999982</v>
      </c>
      <c r="N10" s="26"/>
      <c r="O10" s="18"/>
      <c r="P10" s="5"/>
      <c r="R10" s="4"/>
      <c r="S10" s="42">
        <v>44960</v>
      </c>
      <c r="T10" s="29" t="s">
        <v>154</v>
      </c>
      <c r="U10" s="29" t="s">
        <v>19</v>
      </c>
      <c r="V10" s="29" t="s">
        <v>92</v>
      </c>
      <c r="W10" s="33">
        <v>127.83</v>
      </c>
      <c r="X10" s="4"/>
      <c r="AI10" s="1" t="s">
        <v>28</v>
      </c>
      <c r="AK10" s="3" t="s">
        <v>29</v>
      </c>
      <c r="AL10" s="3" t="s">
        <v>30</v>
      </c>
      <c r="AM10" s="3" t="s">
        <v>31</v>
      </c>
    </row>
    <row r="11" spans="1:42" x14ac:dyDescent="0.25">
      <c r="B11" s="7"/>
      <c r="C11" s="7" t="s">
        <v>32</v>
      </c>
      <c r="D11" s="57">
        <f>W6</f>
        <v>4727.630000000001</v>
      </c>
      <c r="E11" s="7"/>
      <c r="G11" s="5"/>
      <c r="H11" s="5" t="s">
        <v>33</v>
      </c>
      <c r="I11" s="18" cm="1">
        <f t="array" aca="1" ref="I11" ca="1">INDIRECT($AL$7&amp;"!"&amp;"O11")</f>
        <v>4.9299999999999784</v>
      </c>
      <c r="J11" s="59">
        <v>150</v>
      </c>
      <c r="K11" s="19">
        <f t="shared" ca="1" si="0"/>
        <v>154.92999999999998</v>
      </c>
      <c r="L11" s="19">
        <f t="shared" si="1"/>
        <v>116.56</v>
      </c>
      <c r="M11" s="19">
        <f t="shared" ca="1" si="2"/>
        <v>38.369999999999976</v>
      </c>
      <c r="N11" s="26" t="s">
        <v>34</v>
      </c>
      <c r="O11" s="18">
        <f ca="1">IF(N11="y",M11,)</f>
        <v>38.369999999999976</v>
      </c>
      <c r="P11" s="5"/>
      <c r="R11" s="4"/>
      <c r="S11" s="42">
        <v>44968</v>
      </c>
      <c r="T11" s="29" t="s">
        <v>220</v>
      </c>
      <c r="U11" s="29" t="s">
        <v>18</v>
      </c>
      <c r="V11" s="29" t="s">
        <v>252</v>
      </c>
      <c r="W11" s="33">
        <v>27.51</v>
      </c>
      <c r="X11" s="4"/>
      <c r="AI11" s="1" t="s">
        <v>36</v>
      </c>
      <c r="AK11" t="s">
        <v>37</v>
      </c>
      <c r="AL11" s="60" t="s">
        <v>38</v>
      </c>
      <c r="AM11" t="s">
        <v>39</v>
      </c>
      <c r="AP11" s="12"/>
    </row>
    <row r="12" spans="1:42" x14ac:dyDescent="0.25">
      <c r="B12" s="7"/>
      <c r="C12" s="7"/>
      <c r="D12" s="7"/>
      <c r="E12" s="7"/>
      <c r="G12" s="5"/>
      <c r="H12" s="5" t="s">
        <v>40</v>
      </c>
      <c r="I12" s="18" cm="1">
        <f t="array" aca="1" ref="I12" ca="1">INDIRECT($AL$7&amp;"!"&amp;"O12")</f>
        <v>-241.75000000000006</v>
      </c>
      <c r="J12" s="59">
        <v>200</v>
      </c>
      <c r="K12" s="19">
        <f t="shared" ca="1" si="0"/>
        <v>-41.750000000000057</v>
      </c>
      <c r="L12" s="19">
        <f t="shared" si="1"/>
        <v>79.040000000000006</v>
      </c>
      <c r="M12" s="19">
        <f t="shared" ca="1" si="2"/>
        <v>-120.79000000000006</v>
      </c>
      <c r="N12" s="26" t="s">
        <v>34</v>
      </c>
      <c r="O12" s="18">
        <f t="shared" ref="O12:O21" ca="1" si="3">IF(N12="y",M12,)</f>
        <v>-120.79000000000006</v>
      </c>
      <c r="P12" s="5"/>
      <c r="R12" s="4"/>
      <c r="S12" s="42">
        <v>44974</v>
      </c>
      <c r="T12" s="29" t="s">
        <v>220</v>
      </c>
      <c r="U12" s="29" t="s">
        <v>18</v>
      </c>
      <c r="V12" s="29" t="s">
        <v>252</v>
      </c>
      <c r="W12" s="33">
        <v>21.45</v>
      </c>
      <c r="X12" s="4"/>
      <c r="AI12" s="1" t="s">
        <v>42</v>
      </c>
      <c r="AK12" t="s">
        <v>43</v>
      </c>
      <c r="AL12" t="s">
        <v>37</v>
      </c>
      <c r="AM12" t="s">
        <v>44</v>
      </c>
    </row>
    <row r="13" spans="1:42" x14ac:dyDescent="0.25">
      <c r="A13" s="30"/>
      <c r="B13" s="30"/>
      <c r="C13" s="30"/>
      <c r="D13" s="30"/>
      <c r="E13" s="30"/>
      <c r="F13" s="30"/>
      <c r="G13" s="5"/>
      <c r="H13" s="5" t="s">
        <v>45</v>
      </c>
      <c r="I13" s="18" cm="1">
        <f t="array" aca="1" ref="I13" ca="1">INDIRECT($AL$7&amp;"!"&amp;"O13")</f>
        <v>142.79000000000002</v>
      </c>
      <c r="J13" s="59">
        <v>200</v>
      </c>
      <c r="K13" s="19">
        <f t="shared" ca="1" si="0"/>
        <v>342.79</v>
      </c>
      <c r="L13" s="19">
        <f t="shared" si="1"/>
        <v>223.05</v>
      </c>
      <c r="M13" s="19">
        <f ca="1">K13-L13</f>
        <v>119.74000000000001</v>
      </c>
      <c r="N13" s="26" t="s">
        <v>34</v>
      </c>
      <c r="O13" s="18">
        <f t="shared" ca="1" si="3"/>
        <v>119.74000000000001</v>
      </c>
      <c r="P13" s="5"/>
      <c r="R13" s="4"/>
      <c r="S13" s="42">
        <v>44978</v>
      </c>
      <c r="T13" s="29" t="s">
        <v>86</v>
      </c>
      <c r="U13" s="29" t="s">
        <v>19</v>
      </c>
      <c r="V13" s="29" t="s">
        <v>86</v>
      </c>
      <c r="W13" s="33">
        <v>45</v>
      </c>
      <c r="X13" s="4"/>
      <c r="AI13" s="1" t="s">
        <v>18</v>
      </c>
      <c r="AK13" t="s">
        <v>48</v>
      </c>
      <c r="AL13" t="s">
        <v>43</v>
      </c>
      <c r="AM13" t="s">
        <v>49</v>
      </c>
    </row>
    <row r="14" spans="1:42" x14ac:dyDescent="0.25">
      <c r="A14" s="30"/>
      <c r="B14" s="30"/>
      <c r="C14" s="30"/>
      <c r="D14" s="30"/>
      <c r="E14" s="30"/>
      <c r="F14" s="30"/>
      <c r="G14" s="5"/>
      <c r="H14" s="5" t="s">
        <v>50</v>
      </c>
      <c r="I14" s="18" cm="1">
        <f t="array" aca="1" ref="I14" ca="1">INDIRECT($AL$7&amp;"!"&amp;"O14")</f>
        <v>29.870000000000019</v>
      </c>
      <c r="J14" s="59">
        <v>70</v>
      </c>
      <c r="K14" s="19">
        <f t="shared" ca="1" si="0"/>
        <v>99.870000000000019</v>
      </c>
      <c r="L14" s="19">
        <f t="shared" si="1"/>
        <v>0</v>
      </c>
      <c r="M14" s="19">
        <f t="shared" ref="M14:M21" ca="1" si="4">K14-L14</f>
        <v>99.870000000000019</v>
      </c>
      <c r="N14" s="26" t="s">
        <v>34</v>
      </c>
      <c r="O14" s="18">
        <f t="shared" ca="1" si="3"/>
        <v>99.870000000000019</v>
      </c>
      <c r="P14" s="5"/>
      <c r="R14" s="4"/>
      <c r="S14" s="42">
        <v>44958</v>
      </c>
      <c r="T14" s="29" t="s">
        <v>253</v>
      </c>
      <c r="U14" s="29" t="s">
        <v>18</v>
      </c>
      <c r="V14" s="29" t="s">
        <v>33</v>
      </c>
      <c r="W14" s="33">
        <v>9.25</v>
      </c>
      <c r="X14" s="4"/>
      <c r="AI14" s="1" t="s">
        <v>52</v>
      </c>
      <c r="AK14" t="s">
        <v>53</v>
      </c>
      <c r="AL14" t="s">
        <v>48</v>
      </c>
      <c r="AM14" t="s">
        <v>54</v>
      </c>
    </row>
    <row r="15" spans="1:42" x14ac:dyDescent="0.25">
      <c r="A15" s="30"/>
      <c r="B15" s="30"/>
      <c r="C15" s="30"/>
      <c r="D15" s="30"/>
      <c r="E15" s="30"/>
      <c r="F15" s="30"/>
      <c r="G15" s="5"/>
      <c r="H15" s="5" t="s">
        <v>254</v>
      </c>
      <c r="I15" s="18" cm="1">
        <f t="array" aca="1" ref="I15" ca="1">INDIRECT($AL$7&amp;"!"&amp;"O15")</f>
        <v>6.8599999999999994</v>
      </c>
      <c r="J15" s="59"/>
      <c r="K15" s="19">
        <f t="shared" ca="1" si="0"/>
        <v>6.8599999999999994</v>
      </c>
      <c r="L15" s="19">
        <f t="shared" si="1"/>
        <v>0</v>
      </c>
      <c r="M15" s="19">
        <f t="shared" ca="1" si="4"/>
        <v>6.8599999999999994</v>
      </c>
      <c r="N15" s="26" t="s">
        <v>34</v>
      </c>
      <c r="O15" s="18">
        <f t="shared" ca="1" si="3"/>
        <v>6.8599999999999994</v>
      </c>
      <c r="P15" s="5"/>
      <c r="R15" s="4"/>
      <c r="S15" s="42">
        <v>44962</v>
      </c>
      <c r="T15" s="29" t="s">
        <v>255</v>
      </c>
      <c r="U15" s="29" t="s">
        <v>18</v>
      </c>
      <c r="V15" s="29" t="s">
        <v>33</v>
      </c>
      <c r="W15" s="33">
        <v>35.18</v>
      </c>
      <c r="X15" s="4"/>
      <c r="AK15" t="s">
        <v>57</v>
      </c>
      <c r="AL15" t="s">
        <v>53</v>
      </c>
      <c r="AM15" t="s">
        <v>58</v>
      </c>
      <c r="AP15" s="12"/>
    </row>
    <row r="16" spans="1:42" x14ac:dyDescent="0.25">
      <c r="A16" s="30"/>
      <c r="B16" s="30"/>
      <c r="C16" s="53"/>
      <c r="D16" s="30"/>
      <c r="E16" s="30"/>
      <c r="F16" s="30"/>
      <c r="G16" s="5"/>
      <c r="H16" s="5" t="s">
        <v>59</v>
      </c>
      <c r="I16" s="18">
        <v>0</v>
      </c>
      <c r="J16" s="59">
        <v>300</v>
      </c>
      <c r="K16" s="19">
        <f t="shared" si="0"/>
        <v>300</v>
      </c>
      <c r="L16" s="19">
        <f t="shared" si="1"/>
        <v>456.8</v>
      </c>
      <c r="M16" s="19">
        <f t="shared" si="4"/>
        <v>-156.80000000000001</v>
      </c>
      <c r="N16" s="26" t="s">
        <v>34</v>
      </c>
      <c r="O16" s="18">
        <f t="shared" si="3"/>
        <v>-156.80000000000001</v>
      </c>
      <c r="P16" s="5"/>
      <c r="R16" s="4"/>
      <c r="S16" s="42">
        <v>44965</v>
      </c>
      <c r="T16" s="29" t="s">
        <v>256</v>
      </c>
      <c r="U16" s="29" t="s">
        <v>18</v>
      </c>
      <c r="V16" s="29" t="s">
        <v>33</v>
      </c>
      <c r="W16" s="33">
        <v>10.27</v>
      </c>
      <c r="X16" s="4"/>
      <c r="AK16" t="s">
        <v>61</v>
      </c>
      <c r="AL16" t="s">
        <v>57</v>
      </c>
      <c r="AM16" t="s">
        <v>62</v>
      </c>
    </row>
    <row r="17" spans="1:42" x14ac:dyDescent="0.25">
      <c r="A17" s="30"/>
      <c r="B17" s="30"/>
      <c r="C17" s="53"/>
      <c r="D17" s="30"/>
      <c r="E17" s="30"/>
      <c r="F17" s="30"/>
      <c r="G17" s="5"/>
      <c r="H17" s="5"/>
      <c r="I17" s="18" cm="1">
        <f t="array" aca="1" ref="I17" ca="1">INDIRECT($AL$7&amp;"!"&amp;"O17")</f>
        <v>0</v>
      </c>
      <c r="J17" s="59"/>
      <c r="K17" s="19">
        <f t="shared" ca="1" si="0"/>
        <v>0</v>
      </c>
      <c r="L17" s="19">
        <f t="shared" si="1"/>
        <v>0</v>
      </c>
      <c r="M17" s="19">
        <f t="shared" ca="1" si="4"/>
        <v>0</v>
      </c>
      <c r="N17" s="26"/>
      <c r="O17" s="18">
        <f t="shared" si="3"/>
        <v>0</v>
      </c>
      <c r="P17" s="5"/>
      <c r="R17" s="4"/>
      <c r="S17" s="42">
        <v>44980</v>
      </c>
      <c r="T17" s="29" t="s">
        <v>257</v>
      </c>
      <c r="U17" s="29" t="s">
        <v>18</v>
      </c>
      <c r="V17" s="29" t="s">
        <v>33</v>
      </c>
      <c r="W17" s="33">
        <v>6.42</v>
      </c>
      <c r="X17" s="4"/>
      <c r="AK17" t="s">
        <v>64</v>
      </c>
      <c r="AL17" t="s">
        <v>61</v>
      </c>
      <c r="AM17" t="s">
        <v>65</v>
      </c>
    </row>
    <row r="18" spans="1:42" x14ac:dyDescent="0.25">
      <c r="A18" s="30"/>
      <c r="B18" s="30"/>
      <c r="C18" s="30" t="s">
        <v>258</v>
      </c>
      <c r="D18" s="30"/>
      <c r="E18" s="30"/>
      <c r="F18" s="30"/>
      <c r="G18" s="5"/>
      <c r="H18" s="5"/>
      <c r="I18" s="18" cm="1">
        <f t="array" aca="1" ref="I18" ca="1">INDIRECT($AL$7&amp;"!"&amp;"O18")</f>
        <v>0</v>
      </c>
      <c r="J18" s="59"/>
      <c r="K18" s="19">
        <f t="shared" ca="1" si="0"/>
        <v>0</v>
      </c>
      <c r="L18" s="19">
        <f t="shared" si="1"/>
        <v>0</v>
      </c>
      <c r="M18" s="19">
        <f t="shared" ca="1" si="4"/>
        <v>0</v>
      </c>
      <c r="N18" s="26"/>
      <c r="O18" s="18">
        <f t="shared" si="3"/>
        <v>0</v>
      </c>
      <c r="P18" s="5"/>
      <c r="R18" s="4"/>
      <c r="S18" s="42">
        <v>44981</v>
      </c>
      <c r="T18" s="29" t="s">
        <v>259</v>
      </c>
      <c r="U18" s="29" t="s">
        <v>18</v>
      </c>
      <c r="V18" s="29" t="s">
        <v>33</v>
      </c>
      <c r="W18" s="33">
        <v>9.25</v>
      </c>
      <c r="X18" s="4"/>
      <c r="AK18" t="s">
        <v>67</v>
      </c>
      <c r="AL18" t="s">
        <v>64</v>
      </c>
      <c r="AM18" t="s">
        <v>68</v>
      </c>
    </row>
    <row r="19" spans="1:42" x14ac:dyDescent="0.25">
      <c r="A19" s="30"/>
      <c r="B19" s="30"/>
      <c r="C19" s="30" t="s">
        <v>260</v>
      </c>
      <c r="D19" s="30"/>
      <c r="E19" s="30"/>
      <c r="F19" s="30"/>
      <c r="G19" s="5"/>
      <c r="H19" s="5"/>
      <c r="I19" s="18" cm="1">
        <f t="array" aca="1" ref="I19" ca="1">INDIRECT($AL$7&amp;"!"&amp;"O19")</f>
        <v>0</v>
      </c>
      <c r="J19" s="59"/>
      <c r="K19" s="19">
        <f t="shared" ca="1" si="0"/>
        <v>0</v>
      </c>
      <c r="L19" s="19">
        <f t="shared" si="1"/>
        <v>0</v>
      </c>
      <c r="M19" s="19">
        <f t="shared" ca="1" si="4"/>
        <v>0</v>
      </c>
      <c r="N19" s="26"/>
      <c r="O19" s="18">
        <f t="shared" si="3"/>
        <v>0</v>
      </c>
      <c r="P19" s="5"/>
      <c r="R19" s="4"/>
      <c r="S19" s="42">
        <v>44981</v>
      </c>
      <c r="T19" s="29" t="s">
        <v>261</v>
      </c>
      <c r="U19" s="29" t="s">
        <v>18</v>
      </c>
      <c r="V19" s="29" t="s">
        <v>33</v>
      </c>
      <c r="W19" s="33">
        <v>37.32</v>
      </c>
      <c r="X19" s="4"/>
      <c r="AK19" t="s">
        <v>70</v>
      </c>
      <c r="AL19" t="s">
        <v>67</v>
      </c>
      <c r="AM19" t="s">
        <v>71</v>
      </c>
      <c r="AP19" s="12"/>
    </row>
    <row r="20" spans="1:42" x14ac:dyDescent="0.25">
      <c r="A20" s="30"/>
      <c r="B20" s="30"/>
      <c r="C20" s="30" t="s">
        <v>262</v>
      </c>
      <c r="D20" s="30" t="s">
        <v>263</v>
      </c>
      <c r="E20" s="30"/>
      <c r="F20" s="30"/>
      <c r="G20" s="5"/>
      <c r="H20" s="5"/>
      <c r="I20" s="18" cm="1">
        <f t="array" aca="1" ref="I20" ca="1">INDIRECT($AL$7&amp;"!"&amp;"O20")</f>
        <v>0</v>
      </c>
      <c r="J20" s="59"/>
      <c r="K20" s="19">
        <f t="shared" ca="1" si="0"/>
        <v>0</v>
      </c>
      <c r="L20" s="19">
        <f t="shared" si="1"/>
        <v>0</v>
      </c>
      <c r="M20" s="19">
        <f t="shared" ca="1" si="4"/>
        <v>0</v>
      </c>
      <c r="N20" s="26"/>
      <c r="O20" s="18">
        <f t="shared" si="3"/>
        <v>0</v>
      </c>
      <c r="P20" s="5"/>
      <c r="R20" s="4"/>
      <c r="S20" s="42">
        <v>44983</v>
      </c>
      <c r="T20" s="29" t="s">
        <v>264</v>
      </c>
      <c r="U20" s="29" t="s">
        <v>18</v>
      </c>
      <c r="V20" s="29" t="s">
        <v>33</v>
      </c>
      <c r="W20" s="33">
        <v>8.8699999999999992</v>
      </c>
      <c r="X20" s="4"/>
      <c r="AK20" t="s">
        <v>72</v>
      </c>
      <c r="AL20" t="s">
        <v>70</v>
      </c>
      <c r="AM20" t="s">
        <v>73</v>
      </c>
    </row>
    <row r="21" spans="1:42" x14ac:dyDescent="0.25">
      <c r="A21" s="30"/>
      <c r="B21" s="30"/>
      <c r="C21" s="83" t="s">
        <v>265</v>
      </c>
      <c r="D21" s="31"/>
      <c r="E21" s="30"/>
      <c r="F21" s="30"/>
      <c r="G21" s="5"/>
      <c r="H21" s="5"/>
      <c r="I21" s="18" cm="1">
        <f t="array" aca="1" ref="I21" ca="1">INDIRECT($AL$7&amp;"!"&amp;"O21")</f>
        <v>0</v>
      </c>
      <c r="J21" s="59"/>
      <c r="K21" s="19">
        <f t="shared" ca="1" si="0"/>
        <v>0</v>
      </c>
      <c r="L21" s="19">
        <f t="shared" si="1"/>
        <v>0</v>
      </c>
      <c r="M21" s="19">
        <f t="shared" ca="1" si="4"/>
        <v>0</v>
      </c>
      <c r="N21" s="26"/>
      <c r="O21" s="18">
        <f t="shared" si="3"/>
        <v>0</v>
      </c>
      <c r="P21" s="5"/>
      <c r="R21" s="4"/>
      <c r="S21" s="42">
        <v>44959</v>
      </c>
      <c r="T21" s="29" t="s">
        <v>266</v>
      </c>
      <c r="U21" s="29" t="s">
        <v>19</v>
      </c>
      <c r="V21" s="29" t="s">
        <v>88</v>
      </c>
      <c r="W21" s="33">
        <v>222</v>
      </c>
      <c r="X21" s="4"/>
      <c r="AK21" t="s">
        <v>76</v>
      </c>
      <c r="AL21" t="s">
        <v>72</v>
      </c>
      <c r="AM21" t="s">
        <v>77</v>
      </c>
      <c r="AN21" s="50"/>
    </row>
    <row r="22" spans="1:42" ht="15.75" x14ac:dyDescent="0.25">
      <c r="A22" s="30"/>
      <c r="B22" s="30"/>
      <c r="D22" s="30"/>
      <c r="E22" s="30"/>
      <c r="F22" s="30"/>
      <c r="G22" s="5"/>
      <c r="H22" s="34" t="s">
        <v>78</v>
      </c>
      <c r="I22" s="19"/>
      <c r="J22" s="59"/>
      <c r="K22" s="19"/>
      <c r="L22" s="19">
        <f t="shared" si="1"/>
        <v>0</v>
      </c>
      <c r="M22" s="19"/>
      <c r="N22" s="24"/>
      <c r="O22" s="19"/>
      <c r="P22" s="5"/>
      <c r="R22" s="4"/>
      <c r="S22" s="42">
        <v>44990</v>
      </c>
      <c r="T22" s="29" t="s">
        <v>267</v>
      </c>
      <c r="U22" s="29" t="s">
        <v>18</v>
      </c>
      <c r="V22" s="29" t="s">
        <v>103</v>
      </c>
      <c r="W22" s="33">
        <v>150</v>
      </c>
      <c r="X22" s="4"/>
      <c r="AK22" t="s">
        <v>80</v>
      </c>
      <c r="AL22" t="s">
        <v>76</v>
      </c>
      <c r="AM22" t="s">
        <v>81</v>
      </c>
      <c r="AN22" s="50"/>
    </row>
    <row r="23" spans="1:42" x14ac:dyDescent="0.25">
      <c r="A23" s="30"/>
      <c r="B23" s="30"/>
      <c r="C23" s="30"/>
      <c r="D23" s="30"/>
      <c r="E23" s="30"/>
      <c r="F23" s="30"/>
      <c r="G23" s="5"/>
      <c r="H23" s="5" t="s">
        <v>82</v>
      </c>
      <c r="I23" s="19"/>
      <c r="J23" s="59">
        <v>1194.0999999999999</v>
      </c>
      <c r="K23" s="19">
        <f>J23</f>
        <v>1194.0999999999999</v>
      </c>
      <c r="L23" s="19">
        <f t="shared" si="1"/>
        <v>1193.55</v>
      </c>
      <c r="M23" s="19">
        <f>K23-L23</f>
        <v>0.54999999999995453</v>
      </c>
      <c r="N23" s="24"/>
      <c r="O23" s="19"/>
      <c r="P23" s="5"/>
      <c r="R23" s="4"/>
      <c r="S23" s="42">
        <v>44966</v>
      </c>
      <c r="T23" s="29" t="s">
        <v>268</v>
      </c>
      <c r="U23" s="29" t="s">
        <v>18</v>
      </c>
      <c r="V23" s="29" t="s">
        <v>90</v>
      </c>
      <c r="W23" s="33">
        <v>63.01</v>
      </c>
      <c r="X23" s="4"/>
      <c r="AP23" s="12"/>
    </row>
    <row r="24" spans="1:42" x14ac:dyDescent="0.25">
      <c r="A24" s="30"/>
      <c r="B24" s="30"/>
      <c r="C24" s="30"/>
      <c r="D24" s="30"/>
      <c r="E24" s="30"/>
      <c r="F24" s="30"/>
      <c r="G24" s="5"/>
      <c r="H24" s="5" t="s">
        <v>84</v>
      </c>
      <c r="I24" s="19"/>
      <c r="J24" s="59">
        <v>160</v>
      </c>
      <c r="K24" s="19">
        <f t="shared" ref="K24:K58" si="5">J24</f>
        <v>160</v>
      </c>
      <c r="L24" s="19">
        <f t="shared" si="1"/>
        <v>160</v>
      </c>
      <c r="M24" s="19">
        <f t="shared" ref="M24:M58" si="6">K24-L24</f>
        <v>0</v>
      </c>
      <c r="N24" s="24"/>
      <c r="O24" s="19"/>
      <c r="P24" s="5"/>
      <c r="R24" s="4"/>
      <c r="S24" s="42">
        <v>44983</v>
      </c>
      <c r="T24" s="29" t="s">
        <v>269</v>
      </c>
      <c r="U24" s="29" t="s">
        <v>18</v>
      </c>
      <c r="V24" s="29" t="s">
        <v>90</v>
      </c>
      <c r="W24" s="33">
        <v>49.83</v>
      </c>
      <c r="X24" s="4"/>
    </row>
    <row r="25" spans="1:42" x14ac:dyDescent="0.25">
      <c r="A25" s="30"/>
      <c r="B25" s="30"/>
      <c r="C25" s="30"/>
      <c r="D25" s="30"/>
      <c r="E25" s="30"/>
      <c r="F25" s="30"/>
      <c r="G25" s="5"/>
      <c r="H25" s="5" t="s">
        <v>86</v>
      </c>
      <c r="I25" s="19"/>
      <c r="J25" s="59">
        <v>45</v>
      </c>
      <c r="K25" s="19">
        <f t="shared" si="5"/>
        <v>45</v>
      </c>
      <c r="L25" s="19">
        <f t="shared" si="1"/>
        <v>45</v>
      </c>
      <c r="M25" s="19">
        <f t="shared" si="6"/>
        <v>0</v>
      </c>
      <c r="N25" s="24"/>
      <c r="O25" s="19"/>
      <c r="P25" s="5"/>
      <c r="R25" s="4"/>
      <c r="S25" s="42">
        <v>44958</v>
      </c>
      <c r="T25" s="29" t="s">
        <v>121</v>
      </c>
      <c r="U25" s="29" t="s">
        <v>18</v>
      </c>
      <c r="V25" s="29" t="s">
        <v>26</v>
      </c>
      <c r="W25" s="33">
        <v>258.22000000000003</v>
      </c>
      <c r="X25" s="4"/>
      <c r="AI25" s="63">
        <f>SUM(L23:L35)</f>
        <v>2163.5300000000002</v>
      </c>
    </row>
    <row r="26" spans="1:42" x14ac:dyDescent="0.25">
      <c r="A26" s="30"/>
      <c r="B26" s="30"/>
      <c r="C26" s="30"/>
      <c r="D26" s="30"/>
      <c r="E26" s="30"/>
      <c r="F26" s="30"/>
      <c r="G26" s="5"/>
      <c r="H26" s="5" t="s">
        <v>88</v>
      </c>
      <c r="I26" s="19"/>
      <c r="J26" s="59">
        <v>222</v>
      </c>
      <c r="K26" s="19">
        <f>J26</f>
        <v>222</v>
      </c>
      <c r="L26" s="19">
        <f t="shared" si="1"/>
        <v>222</v>
      </c>
      <c r="M26" s="19">
        <f t="shared" si="6"/>
        <v>0</v>
      </c>
      <c r="N26" s="24"/>
      <c r="O26" s="19"/>
      <c r="P26" s="5"/>
      <c r="R26" s="4"/>
      <c r="S26" s="42">
        <v>44965</v>
      </c>
      <c r="T26" s="29" t="s">
        <v>121</v>
      </c>
      <c r="U26" s="29" t="s">
        <v>18</v>
      </c>
      <c r="V26" s="29" t="s">
        <v>26</v>
      </c>
      <c r="W26" s="33">
        <v>244.6</v>
      </c>
      <c r="X26" s="4"/>
    </row>
    <row r="27" spans="1:42" x14ac:dyDescent="0.25">
      <c r="A27" s="30"/>
      <c r="B27" s="30"/>
      <c r="C27" s="30"/>
      <c r="D27" s="30"/>
      <c r="E27" s="30"/>
      <c r="F27" s="30"/>
      <c r="G27" s="5"/>
      <c r="H27" s="5" t="s">
        <v>90</v>
      </c>
      <c r="I27" s="19"/>
      <c r="J27" s="59">
        <v>150</v>
      </c>
      <c r="K27" s="19">
        <f t="shared" si="5"/>
        <v>150</v>
      </c>
      <c r="L27" s="19">
        <f t="shared" si="1"/>
        <v>112.84</v>
      </c>
      <c r="M27" s="19">
        <f t="shared" si="6"/>
        <v>37.159999999999997</v>
      </c>
      <c r="N27" s="24"/>
      <c r="O27" s="19"/>
      <c r="P27" s="5"/>
      <c r="R27" s="4"/>
      <c r="S27" s="42">
        <v>44972</v>
      </c>
      <c r="T27" s="29" t="s">
        <v>121</v>
      </c>
      <c r="U27" s="29" t="s">
        <v>18</v>
      </c>
      <c r="V27" s="29" t="s">
        <v>26</v>
      </c>
      <c r="W27" s="33">
        <v>144.69999999999999</v>
      </c>
      <c r="X27" s="4"/>
      <c r="AP27" s="12"/>
    </row>
    <row r="28" spans="1:42" x14ac:dyDescent="0.25">
      <c r="A28" s="30"/>
      <c r="B28" s="30"/>
      <c r="C28" s="30"/>
      <c r="D28" s="30"/>
      <c r="E28" s="30"/>
      <c r="F28" s="30"/>
      <c r="G28" s="5"/>
      <c r="H28" s="5" t="s">
        <v>92</v>
      </c>
      <c r="I28" s="19"/>
      <c r="J28" s="59">
        <v>88.75</v>
      </c>
      <c r="K28" s="19">
        <f t="shared" si="5"/>
        <v>88.75</v>
      </c>
      <c r="L28" s="19">
        <f t="shared" si="1"/>
        <v>127.83</v>
      </c>
      <c r="M28" s="19">
        <f t="shared" si="6"/>
        <v>-39.08</v>
      </c>
      <c r="N28" s="24"/>
      <c r="O28" s="19"/>
      <c r="P28" s="5"/>
      <c r="R28" s="4"/>
      <c r="S28" s="42">
        <v>44973</v>
      </c>
      <c r="T28" s="29" t="s">
        <v>121</v>
      </c>
      <c r="U28" s="29" t="s">
        <v>18</v>
      </c>
      <c r="V28" s="29" t="s">
        <v>26</v>
      </c>
      <c r="W28" s="33">
        <v>96.43</v>
      </c>
      <c r="X28" s="4"/>
    </row>
    <row r="29" spans="1:42" x14ac:dyDescent="0.25">
      <c r="A29" s="30"/>
      <c r="B29" s="30"/>
      <c r="C29" s="30"/>
      <c r="D29" s="30"/>
      <c r="E29" s="30"/>
      <c r="F29" s="30"/>
      <c r="G29" s="5"/>
      <c r="H29" s="5" t="s">
        <v>94</v>
      </c>
      <c r="I29" s="19"/>
      <c r="J29" s="59">
        <v>58</v>
      </c>
      <c r="K29" s="19">
        <f t="shared" si="5"/>
        <v>58</v>
      </c>
      <c r="L29" s="19">
        <f t="shared" si="1"/>
        <v>45</v>
      </c>
      <c r="M29" s="19">
        <f t="shared" si="6"/>
        <v>13</v>
      </c>
      <c r="N29" s="24"/>
      <c r="O29" s="19"/>
      <c r="P29" s="5"/>
      <c r="R29" s="4"/>
      <c r="S29" s="42">
        <v>44979</v>
      </c>
      <c r="T29" s="29" t="s">
        <v>121</v>
      </c>
      <c r="U29" s="29" t="s">
        <v>18</v>
      </c>
      <c r="V29" s="29" t="s">
        <v>26</v>
      </c>
      <c r="W29" s="33">
        <v>96.8</v>
      </c>
      <c r="X29" s="4"/>
    </row>
    <row r="30" spans="1:42" x14ac:dyDescent="0.25">
      <c r="A30" s="30"/>
      <c r="B30" s="30"/>
      <c r="C30" s="30"/>
      <c r="D30" s="30"/>
      <c r="E30" s="30"/>
      <c r="F30" s="30"/>
      <c r="G30" s="5"/>
      <c r="H30" s="5" t="s">
        <v>96</v>
      </c>
      <c r="I30" s="19"/>
      <c r="J30" s="59">
        <v>75.22</v>
      </c>
      <c r="K30" s="19">
        <f t="shared" si="5"/>
        <v>75.22</v>
      </c>
      <c r="L30" s="19">
        <f t="shared" si="1"/>
        <v>75.22</v>
      </c>
      <c r="M30" s="19">
        <f t="shared" si="6"/>
        <v>0</v>
      </c>
      <c r="N30" s="24"/>
      <c r="O30" s="19"/>
      <c r="P30" s="5"/>
      <c r="R30" s="4"/>
      <c r="S30" s="42">
        <v>44983</v>
      </c>
      <c r="T30" s="29" t="s">
        <v>122</v>
      </c>
      <c r="U30" s="29" t="s">
        <v>18</v>
      </c>
      <c r="V30" s="29" t="s">
        <v>26</v>
      </c>
      <c r="W30" s="33">
        <v>18.29</v>
      </c>
      <c r="X30" s="4"/>
    </row>
    <row r="31" spans="1:42" x14ac:dyDescent="0.25">
      <c r="A31" s="30"/>
      <c r="B31" s="30"/>
      <c r="C31" s="30" t="s">
        <v>270</v>
      </c>
      <c r="D31" s="30"/>
      <c r="E31" s="30"/>
      <c r="F31" s="30"/>
      <c r="G31" s="5"/>
      <c r="H31" s="5" t="s">
        <v>99</v>
      </c>
      <c r="I31" s="19"/>
      <c r="J31" s="59">
        <v>16.079999999999998</v>
      </c>
      <c r="K31" s="19">
        <f t="shared" si="5"/>
        <v>16.079999999999998</v>
      </c>
      <c r="L31" s="19">
        <f t="shared" si="1"/>
        <v>16.059999999999999</v>
      </c>
      <c r="M31" s="19">
        <f t="shared" si="6"/>
        <v>1.9999999999999574E-2</v>
      </c>
      <c r="N31" s="24"/>
      <c r="O31" s="19"/>
      <c r="P31" s="5"/>
      <c r="R31" s="4"/>
      <c r="S31" s="42">
        <v>44981</v>
      </c>
      <c r="T31" s="29" t="s">
        <v>122</v>
      </c>
      <c r="U31" s="29" t="s">
        <v>18</v>
      </c>
      <c r="V31" s="29" t="s">
        <v>26</v>
      </c>
      <c r="W31" s="33">
        <v>17.48</v>
      </c>
      <c r="X31" s="4"/>
      <c r="AP31" s="12"/>
    </row>
    <row r="32" spans="1:42" x14ac:dyDescent="0.25">
      <c r="A32" s="30"/>
      <c r="B32" s="30"/>
      <c r="C32" s="30" t="s">
        <v>271</v>
      </c>
      <c r="D32" s="30"/>
      <c r="E32" s="30"/>
      <c r="F32" s="30"/>
      <c r="G32" s="5"/>
      <c r="H32" s="5" t="s">
        <v>103</v>
      </c>
      <c r="I32" s="19"/>
      <c r="J32" s="59">
        <v>150</v>
      </c>
      <c r="K32" s="19">
        <f t="shared" si="5"/>
        <v>150</v>
      </c>
      <c r="L32" s="19">
        <f t="shared" si="1"/>
        <v>150</v>
      </c>
      <c r="M32" s="19">
        <f t="shared" si="6"/>
        <v>0</v>
      </c>
      <c r="N32" s="24"/>
      <c r="O32" s="19"/>
      <c r="P32" s="5"/>
      <c r="R32" s="4"/>
      <c r="S32" s="42">
        <v>44959</v>
      </c>
      <c r="T32" s="29" t="s">
        <v>84</v>
      </c>
      <c r="U32" s="29" t="s">
        <v>19</v>
      </c>
      <c r="V32" s="29" t="s">
        <v>84</v>
      </c>
      <c r="W32" s="33">
        <v>160</v>
      </c>
      <c r="X32" s="4"/>
    </row>
    <row r="33" spans="1:42" x14ac:dyDescent="0.25">
      <c r="A33" s="30"/>
      <c r="B33" s="30"/>
      <c r="C33" s="30"/>
      <c r="D33" s="30"/>
      <c r="E33" s="30"/>
      <c r="F33" s="30"/>
      <c r="G33" s="5"/>
      <c r="H33" s="5" t="s">
        <v>17</v>
      </c>
      <c r="I33" s="19"/>
      <c r="J33" s="59">
        <v>16.03</v>
      </c>
      <c r="K33" s="19">
        <f t="shared" si="5"/>
        <v>16.03</v>
      </c>
      <c r="L33" s="19">
        <f t="shared" si="1"/>
        <v>16.03</v>
      </c>
      <c r="M33" s="19">
        <f t="shared" si="6"/>
        <v>0</v>
      </c>
      <c r="N33" s="24"/>
      <c r="O33" s="19"/>
      <c r="P33" s="5"/>
      <c r="R33" s="4"/>
      <c r="S33" s="42">
        <v>44981</v>
      </c>
      <c r="T33" s="29" t="s">
        <v>272</v>
      </c>
      <c r="U33" s="29" t="s">
        <v>19</v>
      </c>
      <c r="V33" s="29" t="s">
        <v>94</v>
      </c>
      <c r="W33" s="33">
        <v>45</v>
      </c>
      <c r="X33" s="4"/>
    </row>
    <row r="34" spans="1:42" x14ac:dyDescent="0.25">
      <c r="A34" s="30"/>
      <c r="B34" s="30"/>
      <c r="C34" s="30"/>
      <c r="D34" s="30"/>
      <c r="E34" s="30"/>
      <c r="F34" s="30"/>
      <c r="G34" s="5"/>
      <c r="H34" s="5"/>
      <c r="I34" s="19"/>
      <c r="J34" s="59"/>
      <c r="K34" s="19">
        <f t="shared" si="5"/>
        <v>0</v>
      </c>
      <c r="L34" s="19">
        <f t="shared" si="1"/>
        <v>0</v>
      </c>
      <c r="M34" s="19">
        <f t="shared" si="6"/>
        <v>0</v>
      </c>
      <c r="N34" s="24"/>
      <c r="O34" s="19"/>
      <c r="P34" s="5"/>
      <c r="R34" s="4"/>
      <c r="S34" s="42">
        <v>44958</v>
      </c>
      <c r="T34" s="29" t="s">
        <v>273</v>
      </c>
      <c r="U34" s="29" t="s">
        <v>18</v>
      </c>
      <c r="V34" s="29" t="s">
        <v>45</v>
      </c>
      <c r="W34" s="33">
        <v>0</v>
      </c>
      <c r="X34" s="4"/>
    </row>
    <row r="35" spans="1:42" x14ac:dyDescent="0.25">
      <c r="A35" s="30"/>
      <c r="B35" s="30"/>
      <c r="C35" s="30"/>
      <c r="D35" s="30"/>
      <c r="E35" s="30"/>
      <c r="F35" s="30"/>
      <c r="G35" s="5"/>
      <c r="H35" s="6"/>
      <c r="I35" s="19"/>
      <c r="J35" s="59"/>
      <c r="K35" s="19">
        <f t="shared" si="5"/>
        <v>0</v>
      </c>
      <c r="L35" s="19">
        <f t="shared" si="1"/>
        <v>0</v>
      </c>
      <c r="M35" s="19">
        <f t="shared" si="6"/>
        <v>0</v>
      </c>
      <c r="N35" s="24"/>
      <c r="O35" s="19"/>
      <c r="P35" s="5"/>
      <c r="R35" s="4"/>
      <c r="S35" s="42">
        <v>44967</v>
      </c>
      <c r="T35" s="29" t="s">
        <v>274</v>
      </c>
      <c r="U35" s="29" t="s">
        <v>19</v>
      </c>
      <c r="V35" s="29" t="s">
        <v>45</v>
      </c>
      <c r="W35" s="33">
        <v>107.25</v>
      </c>
      <c r="X35" s="4"/>
      <c r="AP35" s="12"/>
    </row>
    <row r="36" spans="1:42" ht="15.75" x14ac:dyDescent="0.25">
      <c r="A36" s="30"/>
      <c r="B36" s="30"/>
      <c r="C36" s="30"/>
      <c r="D36" s="30"/>
      <c r="E36" s="30"/>
      <c r="F36" s="30"/>
      <c r="G36" s="5"/>
      <c r="H36" s="34" t="s">
        <v>109</v>
      </c>
      <c r="I36" s="19"/>
      <c r="J36" s="59"/>
      <c r="K36" s="19">
        <f t="shared" si="5"/>
        <v>0</v>
      </c>
      <c r="L36" s="19">
        <f t="shared" si="1"/>
        <v>0</v>
      </c>
      <c r="M36" s="19">
        <f t="shared" si="6"/>
        <v>0</v>
      </c>
      <c r="N36" s="24"/>
      <c r="O36" s="19"/>
      <c r="P36" s="5"/>
      <c r="R36" s="4"/>
      <c r="S36" s="42">
        <v>44971</v>
      </c>
      <c r="T36" s="29" t="s">
        <v>275</v>
      </c>
      <c r="U36" s="29" t="s">
        <v>18</v>
      </c>
      <c r="V36" s="29" t="s">
        <v>45</v>
      </c>
      <c r="W36" s="33">
        <v>74.3</v>
      </c>
      <c r="X36" s="4"/>
    </row>
    <row r="37" spans="1:42" x14ac:dyDescent="0.25">
      <c r="A37" s="30"/>
      <c r="B37" s="30"/>
      <c r="C37" s="30"/>
      <c r="D37" s="30"/>
      <c r="E37" s="30"/>
      <c r="F37" s="30"/>
      <c r="G37" s="5"/>
      <c r="H37" s="28" t="s">
        <v>276</v>
      </c>
      <c r="I37" s="19"/>
      <c r="J37" s="59">
        <v>20</v>
      </c>
      <c r="K37" s="19"/>
      <c r="L37" s="19"/>
      <c r="M37" s="19"/>
      <c r="N37" s="24"/>
      <c r="O37" s="19"/>
      <c r="P37" s="5"/>
      <c r="R37" s="4"/>
      <c r="S37" s="42">
        <v>44982</v>
      </c>
      <c r="T37" s="29" t="s">
        <v>277</v>
      </c>
      <c r="U37" s="29"/>
      <c r="V37" s="29" t="s">
        <v>45</v>
      </c>
      <c r="W37" s="33">
        <v>10.71</v>
      </c>
      <c r="X37" s="4"/>
    </row>
    <row r="38" spans="1:42" x14ac:dyDescent="0.25">
      <c r="A38" s="30"/>
      <c r="B38" s="30"/>
      <c r="C38" s="30"/>
      <c r="D38" s="30"/>
      <c r="E38" s="30"/>
      <c r="F38" s="30"/>
      <c r="G38" s="5"/>
      <c r="H38" s="28" t="s">
        <v>278</v>
      </c>
      <c r="I38" s="19"/>
      <c r="J38" s="59">
        <v>30</v>
      </c>
      <c r="K38" s="19">
        <f t="shared" si="5"/>
        <v>30</v>
      </c>
      <c r="L38" s="19">
        <f t="shared" si="1"/>
        <v>0</v>
      </c>
      <c r="M38" s="19">
        <f t="shared" si="6"/>
        <v>30</v>
      </c>
      <c r="N38" s="24"/>
      <c r="O38" s="19"/>
      <c r="P38" s="5"/>
      <c r="R38" s="4"/>
      <c r="S38" s="42">
        <v>44982</v>
      </c>
      <c r="T38" s="29" t="s">
        <v>279</v>
      </c>
      <c r="U38" s="29"/>
      <c r="V38" s="29" t="s">
        <v>45</v>
      </c>
      <c r="W38" s="33">
        <v>12.62</v>
      </c>
      <c r="X38" s="4"/>
    </row>
    <row r="39" spans="1:42" x14ac:dyDescent="0.25">
      <c r="A39" s="30"/>
      <c r="B39" s="30"/>
      <c r="C39" s="30"/>
      <c r="D39" s="30"/>
      <c r="E39" s="30"/>
      <c r="F39" s="30"/>
      <c r="G39" s="5"/>
      <c r="H39" s="28"/>
      <c r="I39" s="19"/>
      <c r="J39" s="59"/>
      <c r="K39" s="19"/>
      <c r="L39" s="19"/>
      <c r="M39" s="19">
        <f t="shared" si="6"/>
        <v>0</v>
      </c>
      <c r="N39" s="24"/>
      <c r="O39" s="19"/>
      <c r="P39" s="5"/>
      <c r="R39" s="4"/>
      <c r="S39" s="42">
        <v>44977</v>
      </c>
      <c r="T39" s="29" t="s">
        <v>280</v>
      </c>
      <c r="U39" s="29" t="s">
        <v>18</v>
      </c>
      <c r="V39" s="29" t="s">
        <v>45</v>
      </c>
      <c r="W39" s="33">
        <v>18.170000000000002</v>
      </c>
      <c r="X39" s="4"/>
      <c r="AP39" s="12"/>
    </row>
    <row r="40" spans="1:42" x14ac:dyDescent="0.25">
      <c r="A40" s="30"/>
      <c r="B40" s="30"/>
      <c r="C40" s="30"/>
      <c r="D40" s="30"/>
      <c r="E40" s="30"/>
      <c r="F40" s="30"/>
      <c r="G40" s="5"/>
      <c r="H40" s="28"/>
      <c r="I40" s="19"/>
      <c r="J40" s="59"/>
      <c r="K40" s="19">
        <f t="shared" si="5"/>
        <v>0</v>
      </c>
      <c r="L40" s="19">
        <f t="shared" si="1"/>
        <v>0</v>
      </c>
      <c r="M40" s="19">
        <f t="shared" si="6"/>
        <v>0</v>
      </c>
      <c r="N40" s="24"/>
      <c r="O40" s="19"/>
      <c r="P40" s="5"/>
      <c r="R40" s="4"/>
      <c r="S40" s="42">
        <v>44976</v>
      </c>
      <c r="T40" s="29" t="s">
        <v>281</v>
      </c>
      <c r="U40" s="29" t="s">
        <v>18</v>
      </c>
      <c r="V40" s="29" t="s">
        <v>40</v>
      </c>
      <c r="W40" s="33">
        <v>14.7</v>
      </c>
      <c r="X40" s="4"/>
    </row>
    <row r="41" spans="1:42" x14ac:dyDescent="0.25">
      <c r="A41" s="30"/>
      <c r="B41" s="30"/>
      <c r="C41" s="30"/>
      <c r="D41" s="30"/>
      <c r="E41" s="30"/>
      <c r="F41" s="30"/>
      <c r="G41" s="5"/>
      <c r="H41" s="28"/>
      <c r="I41" s="19"/>
      <c r="J41" s="59"/>
      <c r="K41" s="19">
        <f t="shared" si="5"/>
        <v>0</v>
      </c>
      <c r="L41" s="19">
        <f t="shared" si="1"/>
        <v>0</v>
      </c>
      <c r="M41" s="19">
        <f t="shared" si="6"/>
        <v>0</v>
      </c>
      <c r="N41" s="24"/>
      <c r="O41" s="19"/>
      <c r="P41" s="5"/>
      <c r="R41" s="4"/>
      <c r="S41" s="42">
        <v>44981</v>
      </c>
      <c r="T41" s="29" t="s">
        <v>282</v>
      </c>
      <c r="U41" s="29" t="s">
        <v>18</v>
      </c>
      <c r="V41" s="29" t="s">
        <v>40</v>
      </c>
      <c r="W41" s="33">
        <v>64.34</v>
      </c>
      <c r="X41" s="4"/>
    </row>
    <row r="42" spans="1:42" x14ac:dyDescent="0.25">
      <c r="A42" s="30"/>
      <c r="B42" s="30"/>
      <c r="C42" s="30"/>
      <c r="D42" s="30"/>
      <c r="E42" s="30"/>
      <c r="F42" s="30"/>
      <c r="G42" s="5"/>
      <c r="H42" s="28" t="s">
        <v>283</v>
      </c>
      <c r="I42" s="19"/>
      <c r="J42" s="59"/>
      <c r="K42" s="19">
        <f t="shared" si="5"/>
        <v>0</v>
      </c>
      <c r="L42" s="19">
        <f t="shared" si="1"/>
        <v>217.64000000000001</v>
      </c>
      <c r="M42" s="19">
        <f t="shared" si="6"/>
        <v>-217.64000000000001</v>
      </c>
      <c r="N42" s="24"/>
      <c r="O42" s="19"/>
      <c r="P42" s="5"/>
      <c r="R42" s="4"/>
      <c r="S42" s="42">
        <v>44958</v>
      </c>
      <c r="T42" s="29" t="s">
        <v>284</v>
      </c>
      <c r="U42" s="29" t="s">
        <v>18</v>
      </c>
      <c r="V42" s="29" t="s">
        <v>59</v>
      </c>
      <c r="W42" s="33">
        <v>49.57</v>
      </c>
      <c r="X42" s="4"/>
    </row>
    <row r="43" spans="1:42" x14ac:dyDescent="0.25">
      <c r="A43" s="30"/>
      <c r="B43" s="30"/>
      <c r="C43" s="30"/>
      <c r="D43" s="30"/>
      <c r="E43" s="30"/>
      <c r="F43" s="30"/>
      <c r="G43" s="5"/>
      <c r="H43" s="28" t="s">
        <v>285</v>
      </c>
      <c r="I43" s="19"/>
      <c r="J43" s="59">
        <v>20</v>
      </c>
      <c r="K43" s="19">
        <f t="shared" si="5"/>
        <v>20</v>
      </c>
      <c r="L43" s="19">
        <f t="shared" si="1"/>
        <v>0</v>
      </c>
      <c r="M43" s="19">
        <f t="shared" si="6"/>
        <v>20</v>
      </c>
      <c r="N43" s="24"/>
      <c r="O43" s="19"/>
      <c r="P43" s="5"/>
      <c r="R43" s="4"/>
      <c r="S43" s="42">
        <v>44959</v>
      </c>
      <c r="T43" s="29" t="s">
        <v>286</v>
      </c>
      <c r="U43" s="29" t="s">
        <v>18</v>
      </c>
      <c r="V43" s="29" t="s">
        <v>59</v>
      </c>
      <c r="W43" s="33">
        <v>3.03</v>
      </c>
      <c r="X43" s="4"/>
      <c r="AP43" s="12"/>
    </row>
    <row r="44" spans="1:42" x14ac:dyDescent="0.25">
      <c r="A44" s="30"/>
      <c r="B44" s="30"/>
      <c r="C44" s="30"/>
      <c r="D44" s="30"/>
      <c r="E44" s="30"/>
      <c r="F44" s="30"/>
      <c r="G44" s="5"/>
      <c r="H44" s="28" t="s">
        <v>287</v>
      </c>
      <c r="I44" s="19"/>
      <c r="J44" s="59">
        <v>35</v>
      </c>
      <c r="K44" s="19">
        <f t="shared" si="5"/>
        <v>35</v>
      </c>
      <c r="L44" s="19">
        <f t="shared" si="1"/>
        <v>0</v>
      </c>
      <c r="M44" s="19">
        <f t="shared" si="6"/>
        <v>35</v>
      </c>
      <c r="N44" s="24"/>
      <c r="O44" s="19"/>
      <c r="P44" s="5"/>
      <c r="R44" s="4"/>
      <c r="S44" s="42">
        <v>44959</v>
      </c>
      <c r="T44" s="29" t="s">
        <v>288</v>
      </c>
      <c r="U44" s="29" t="s">
        <v>18</v>
      </c>
      <c r="V44" s="29" t="s">
        <v>59</v>
      </c>
      <c r="W44" s="33">
        <v>4.28</v>
      </c>
      <c r="X44" s="4"/>
    </row>
    <row r="45" spans="1:42" x14ac:dyDescent="0.25">
      <c r="A45" s="30"/>
      <c r="B45" s="30"/>
      <c r="C45" s="30"/>
      <c r="D45" s="30"/>
      <c r="E45" s="30"/>
      <c r="F45" s="30"/>
      <c r="G45" s="5"/>
      <c r="H45" s="28"/>
      <c r="I45" s="19"/>
      <c r="J45" s="59"/>
      <c r="K45" s="19">
        <f t="shared" si="5"/>
        <v>0</v>
      </c>
      <c r="L45" s="19">
        <f t="shared" si="1"/>
        <v>0</v>
      </c>
      <c r="M45" s="19">
        <f t="shared" si="6"/>
        <v>0</v>
      </c>
      <c r="N45" s="24"/>
      <c r="O45" s="19"/>
      <c r="P45" s="5"/>
      <c r="R45" s="4"/>
      <c r="S45" s="42">
        <v>44959</v>
      </c>
      <c r="T45" s="29" t="s">
        <v>289</v>
      </c>
      <c r="U45" s="29" t="s">
        <v>18</v>
      </c>
      <c r="V45" s="29" t="s">
        <v>59</v>
      </c>
      <c r="W45" s="33">
        <v>6</v>
      </c>
      <c r="X45" s="4"/>
    </row>
    <row r="46" spans="1:42" x14ac:dyDescent="0.25">
      <c r="A46" s="30"/>
      <c r="B46" s="30"/>
      <c r="C46" s="30"/>
      <c r="D46" s="30"/>
      <c r="E46" s="30"/>
      <c r="F46" s="30"/>
      <c r="G46" s="5"/>
      <c r="H46" s="28" t="s">
        <v>252</v>
      </c>
      <c r="I46" s="19"/>
      <c r="J46" s="59"/>
      <c r="K46" s="19">
        <f t="shared" si="5"/>
        <v>0</v>
      </c>
      <c r="L46" s="19">
        <f t="shared" si="1"/>
        <v>48.96</v>
      </c>
      <c r="M46" s="19">
        <f t="shared" si="6"/>
        <v>-48.96</v>
      </c>
      <c r="N46" s="24"/>
      <c r="O46" s="19"/>
      <c r="P46" s="5"/>
      <c r="R46" s="4"/>
      <c r="S46" s="42">
        <v>44970</v>
      </c>
      <c r="T46" s="29" t="s">
        <v>290</v>
      </c>
      <c r="U46" s="29" t="s">
        <v>18</v>
      </c>
      <c r="V46" s="29" t="s">
        <v>59</v>
      </c>
      <c r="W46" s="33">
        <v>-213.43</v>
      </c>
      <c r="X46" s="4"/>
    </row>
    <row r="47" spans="1:42" x14ac:dyDescent="0.25">
      <c r="A47" s="30"/>
      <c r="B47" s="30"/>
      <c r="C47" s="30"/>
      <c r="D47" s="30"/>
      <c r="E47" s="30"/>
      <c r="F47" s="30"/>
      <c r="G47" s="5"/>
      <c r="H47" s="28" t="s">
        <v>251</v>
      </c>
      <c r="I47" s="19"/>
      <c r="J47" s="59"/>
      <c r="K47" s="19">
        <f t="shared" si="5"/>
        <v>0</v>
      </c>
      <c r="L47" s="19">
        <f t="shared" si="1"/>
        <v>147.87</v>
      </c>
      <c r="M47" s="19">
        <f t="shared" si="6"/>
        <v>-147.87</v>
      </c>
      <c r="N47" s="24"/>
      <c r="O47" s="19"/>
      <c r="P47" s="5"/>
      <c r="R47" s="4"/>
      <c r="S47" s="42">
        <v>44970</v>
      </c>
      <c r="T47" s="29" t="s">
        <v>291</v>
      </c>
      <c r="U47" s="29" t="s">
        <v>18</v>
      </c>
      <c r="V47" s="29" t="s">
        <v>59</v>
      </c>
      <c r="W47" s="33">
        <v>213.43</v>
      </c>
      <c r="X47" s="4"/>
      <c r="AP47" s="12"/>
    </row>
    <row r="48" spans="1:42" x14ac:dyDescent="0.25">
      <c r="A48" s="30"/>
      <c r="B48" s="30"/>
      <c r="C48" s="30"/>
      <c r="D48" s="30"/>
      <c r="E48" s="30"/>
      <c r="F48" s="30"/>
      <c r="G48" s="5"/>
      <c r="H48" s="28"/>
      <c r="I48" s="19"/>
      <c r="J48" s="59"/>
      <c r="K48" s="19">
        <f t="shared" si="5"/>
        <v>0</v>
      </c>
      <c r="L48" s="19">
        <f t="shared" si="1"/>
        <v>0</v>
      </c>
      <c r="M48" s="19">
        <f t="shared" si="6"/>
        <v>0</v>
      </c>
      <c r="N48" s="24"/>
      <c r="O48" s="19"/>
      <c r="P48" s="5"/>
      <c r="R48" s="4"/>
      <c r="S48" s="42">
        <v>44971</v>
      </c>
      <c r="T48" s="29" t="s">
        <v>290</v>
      </c>
      <c r="U48" s="29" t="s">
        <v>18</v>
      </c>
      <c r="V48" s="29" t="s">
        <v>59</v>
      </c>
      <c r="W48" s="33">
        <v>127.63</v>
      </c>
      <c r="X48" s="4"/>
    </row>
    <row r="49" spans="1:24" x14ac:dyDescent="0.25">
      <c r="A49" s="30"/>
      <c r="B49" s="30"/>
      <c r="C49" s="30"/>
      <c r="D49" s="30"/>
      <c r="E49" s="30"/>
      <c r="F49" s="30"/>
      <c r="G49" s="5"/>
      <c r="H49" s="28"/>
      <c r="I49" s="19"/>
      <c r="J49" s="59"/>
      <c r="K49" s="19">
        <f t="shared" si="5"/>
        <v>0</v>
      </c>
      <c r="L49" s="19">
        <f t="shared" si="1"/>
        <v>0</v>
      </c>
      <c r="M49" s="19">
        <f t="shared" si="6"/>
        <v>0</v>
      </c>
      <c r="N49" s="24"/>
      <c r="O49" s="19"/>
      <c r="P49" s="5"/>
      <c r="R49" s="4"/>
      <c r="S49" s="42">
        <v>44972</v>
      </c>
      <c r="T49" s="29" t="s">
        <v>292</v>
      </c>
      <c r="U49" s="29" t="s">
        <v>18</v>
      </c>
      <c r="V49" s="29" t="s">
        <v>59</v>
      </c>
      <c r="W49" s="33">
        <v>10</v>
      </c>
      <c r="X49" s="4"/>
    </row>
    <row r="50" spans="1:24" x14ac:dyDescent="0.25">
      <c r="A50" s="30"/>
      <c r="B50" s="30"/>
      <c r="C50" s="30"/>
      <c r="D50" s="30"/>
      <c r="E50" s="30"/>
      <c r="F50" s="30"/>
      <c r="G50" s="5"/>
      <c r="H50" s="28"/>
      <c r="I50" s="19"/>
      <c r="J50" s="59"/>
      <c r="K50" s="19">
        <f t="shared" si="5"/>
        <v>0</v>
      </c>
      <c r="L50" s="19">
        <f t="shared" si="1"/>
        <v>0</v>
      </c>
      <c r="M50" s="19">
        <f t="shared" si="6"/>
        <v>0</v>
      </c>
      <c r="N50" s="24"/>
      <c r="O50" s="19"/>
      <c r="P50" s="5"/>
      <c r="R50" s="4"/>
      <c r="S50" s="42">
        <v>44977</v>
      </c>
      <c r="T50" s="29" t="s">
        <v>293</v>
      </c>
      <c r="U50" s="29" t="s">
        <v>18</v>
      </c>
      <c r="V50" s="29" t="s">
        <v>59</v>
      </c>
      <c r="W50" s="33">
        <v>-17.13</v>
      </c>
      <c r="X50" s="4"/>
    </row>
    <row r="51" spans="1:24" x14ac:dyDescent="0.25">
      <c r="A51" s="30"/>
      <c r="B51" s="30"/>
      <c r="C51" s="30"/>
      <c r="D51" s="30"/>
      <c r="E51" s="30"/>
      <c r="F51" s="30"/>
      <c r="G51" s="5"/>
      <c r="H51" s="28"/>
      <c r="I51" s="19"/>
      <c r="J51" s="59"/>
      <c r="K51" s="19">
        <f t="shared" si="5"/>
        <v>0</v>
      </c>
      <c r="L51" s="19">
        <f t="shared" si="1"/>
        <v>0</v>
      </c>
      <c r="M51" s="19">
        <f t="shared" si="6"/>
        <v>0</v>
      </c>
      <c r="N51" s="24"/>
      <c r="O51" s="19"/>
      <c r="P51" s="5"/>
      <c r="R51" s="4"/>
      <c r="S51" s="42">
        <v>44984</v>
      </c>
      <c r="T51" s="29" t="s">
        <v>294</v>
      </c>
      <c r="U51" s="29" t="s">
        <v>18</v>
      </c>
      <c r="V51" s="29" t="s">
        <v>59</v>
      </c>
      <c r="W51" s="33">
        <v>273.42</v>
      </c>
      <c r="X51" s="4"/>
    </row>
    <row r="52" spans="1:24" x14ac:dyDescent="0.25">
      <c r="A52" s="30"/>
      <c r="B52" s="30"/>
      <c r="C52" s="30"/>
      <c r="D52" s="30"/>
      <c r="E52" s="30"/>
      <c r="F52" s="30"/>
      <c r="G52" s="5"/>
      <c r="H52" s="28"/>
      <c r="I52" s="19"/>
      <c r="J52" s="59"/>
      <c r="K52" s="19">
        <f t="shared" si="5"/>
        <v>0</v>
      </c>
      <c r="L52" s="19">
        <f t="shared" si="1"/>
        <v>0</v>
      </c>
      <c r="M52" s="19">
        <f t="shared" si="6"/>
        <v>0</v>
      </c>
      <c r="N52" s="24"/>
      <c r="O52" s="19"/>
      <c r="P52" s="5"/>
      <c r="R52" s="4"/>
      <c r="S52" s="42">
        <v>44959</v>
      </c>
      <c r="T52" s="29" t="s">
        <v>295</v>
      </c>
      <c r="U52" s="29" t="s">
        <v>19</v>
      </c>
      <c r="V52" s="29" t="s">
        <v>82</v>
      </c>
      <c r="W52" s="33">
        <v>1193.55</v>
      </c>
      <c r="X52" s="4"/>
    </row>
    <row r="53" spans="1:24" x14ac:dyDescent="0.25">
      <c r="A53" s="30"/>
      <c r="B53" s="30"/>
      <c r="C53" s="30"/>
      <c r="D53" s="30"/>
      <c r="E53" s="30"/>
      <c r="F53" s="30"/>
      <c r="G53" s="5"/>
      <c r="H53" s="28"/>
      <c r="I53" s="19"/>
      <c r="J53" s="59"/>
      <c r="K53" s="19">
        <f t="shared" si="5"/>
        <v>0</v>
      </c>
      <c r="L53" s="19">
        <f t="shared" si="1"/>
        <v>0</v>
      </c>
      <c r="M53" s="19">
        <f t="shared" si="6"/>
        <v>0</v>
      </c>
      <c r="N53" s="24"/>
      <c r="O53" s="19"/>
      <c r="P53" s="5"/>
      <c r="R53" s="4"/>
      <c r="S53" s="42">
        <v>44957</v>
      </c>
      <c r="T53" s="29" t="s">
        <v>147</v>
      </c>
      <c r="U53" s="29" t="s">
        <v>18</v>
      </c>
      <c r="V53" s="29" t="s">
        <v>96</v>
      </c>
      <c r="W53" s="33">
        <v>75.22</v>
      </c>
      <c r="X53" s="4"/>
    </row>
    <row r="54" spans="1:24" x14ac:dyDescent="0.25">
      <c r="A54" s="30"/>
      <c r="B54" s="30"/>
      <c r="C54" s="30"/>
      <c r="D54" s="30"/>
      <c r="E54" s="30"/>
      <c r="F54" s="30"/>
      <c r="G54" s="5"/>
      <c r="H54" s="28"/>
      <c r="I54" s="19"/>
      <c r="J54" s="59"/>
      <c r="K54" s="19">
        <f t="shared" si="5"/>
        <v>0</v>
      </c>
      <c r="L54" s="19">
        <f t="shared" si="1"/>
        <v>0</v>
      </c>
      <c r="M54" s="19">
        <f t="shared" si="6"/>
        <v>0</v>
      </c>
      <c r="N54" s="24"/>
      <c r="O54" s="19"/>
      <c r="P54" s="5"/>
      <c r="R54" s="4"/>
      <c r="S54" s="42">
        <v>44969</v>
      </c>
      <c r="T54" s="29" t="s">
        <v>112</v>
      </c>
      <c r="U54" s="29" t="s">
        <v>18</v>
      </c>
      <c r="V54" s="29" t="s">
        <v>283</v>
      </c>
      <c r="W54" s="33">
        <v>160.86000000000001</v>
      </c>
      <c r="X54" s="4"/>
    </row>
    <row r="55" spans="1:24" x14ac:dyDescent="0.25">
      <c r="A55" s="30"/>
      <c r="B55" s="30"/>
      <c r="C55" s="30"/>
      <c r="D55" s="30"/>
      <c r="E55" s="30"/>
      <c r="F55" s="30"/>
      <c r="G55" s="5"/>
      <c r="H55" s="28"/>
      <c r="I55" s="19"/>
      <c r="J55" s="59"/>
      <c r="K55" s="19">
        <f t="shared" si="5"/>
        <v>0</v>
      </c>
      <c r="L55" s="19">
        <f t="shared" si="1"/>
        <v>0</v>
      </c>
      <c r="M55" s="19">
        <f t="shared" si="6"/>
        <v>0</v>
      </c>
      <c r="N55" s="24"/>
      <c r="O55" s="19"/>
      <c r="P55" s="5"/>
      <c r="R55" s="4"/>
      <c r="S55" s="42">
        <v>44969</v>
      </c>
      <c r="T55" s="29" t="s">
        <v>296</v>
      </c>
      <c r="U55" s="29" t="s">
        <v>18</v>
      </c>
      <c r="V55" s="29" t="s">
        <v>283</v>
      </c>
      <c r="W55" s="33">
        <v>56.78</v>
      </c>
      <c r="X55" s="4"/>
    </row>
    <row r="56" spans="1:24" x14ac:dyDescent="0.25">
      <c r="A56" s="30"/>
      <c r="B56" s="30"/>
      <c r="C56" s="30"/>
      <c r="D56" s="30"/>
      <c r="E56" s="30"/>
      <c r="F56" s="30"/>
      <c r="G56" s="5"/>
      <c r="H56" s="28"/>
      <c r="I56" s="19"/>
      <c r="J56" s="59"/>
      <c r="K56" s="19">
        <f t="shared" si="5"/>
        <v>0</v>
      </c>
      <c r="L56" s="19">
        <f t="shared" si="1"/>
        <v>0</v>
      </c>
      <c r="M56" s="19">
        <f t="shared" si="6"/>
        <v>0</v>
      </c>
      <c r="N56" s="24"/>
      <c r="O56" s="19"/>
      <c r="P56" s="5"/>
      <c r="R56" s="4"/>
      <c r="S56" s="42">
        <v>44960</v>
      </c>
      <c r="T56" s="29" t="s">
        <v>297</v>
      </c>
      <c r="U56" s="29" t="s">
        <v>18</v>
      </c>
      <c r="V56" s="29" t="s">
        <v>99</v>
      </c>
      <c r="W56" s="33">
        <v>16.059999999999999</v>
      </c>
      <c r="X56" s="4"/>
    </row>
    <row r="57" spans="1:24" x14ac:dyDescent="0.25">
      <c r="A57" s="30"/>
      <c r="B57" s="30"/>
      <c r="C57" s="30"/>
      <c r="D57" s="30"/>
      <c r="E57" s="30"/>
      <c r="F57" s="30"/>
      <c r="G57" s="5"/>
      <c r="H57" s="28"/>
      <c r="I57" s="19"/>
      <c r="J57" s="59"/>
      <c r="K57" s="19">
        <f t="shared" si="5"/>
        <v>0</v>
      </c>
      <c r="L57" s="19">
        <f t="shared" si="1"/>
        <v>0</v>
      </c>
      <c r="M57" s="19">
        <f t="shared" si="6"/>
        <v>0</v>
      </c>
      <c r="N57" s="24"/>
      <c r="O57" s="19"/>
      <c r="P57" s="5"/>
      <c r="R57" s="4"/>
      <c r="S57" s="42">
        <v>44961</v>
      </c>
      <c r="T57" s="29" t="s">
        <v>112</v>
      </c>
      <c r="U57" s="29" t="s">
        <v>18</v>
      </c>
      <c r="V57" s="29"/>
      <c r="W57" s="33">
        <v>16.64</v>
      </c>
      <c r="X57" s="4"/>
    </row>
    <row r="58" spans="1:24" x14ac:dyDescent="0.25">
      <c r="A58" s="30"/>
      <c r="B58" s="30"/>
      <c r="C58" s="30"/>
      <c r="D58" s="30"/>
      <c r="E58" s="30"/>
      <c r="F58" s="30"/>
      <c r="G58" s="5"/>
      <c r="H58" s="28"/>
      <c r="I58" s="19"/>
      <c r="J58" s="59"/>
      <c r="K58" s="19">
        <f t="shared" si="5"/>
        <v>0</v>
      </c>
      <c r="L58" s="19">
        <f t="shared" si="1"/>
        <v>0</v>
      </c>
      <c r="M58" s="19">
        <f t="shared" si="6"/>
        <v>0</v>
      </c>
      <c r="N58" s="24"/>
      <c r="O58" s="19"/>
      <c r="P58" s="5"/>
      <c r="R58" s="4"/>
      <c r="S58" s="42">
        <v>44970</v>
      </c>
      <c r="T58" s="29" t="s">
        <v>298</v>
      </c>
      <c r="U58" s="29" t="s">
        <v>18</v>
      </c>
      <c r="V58" s="29"/>
      <c r="W58" s="33">
        <v>17.14</v>
      </c>
      <c r="X58" s="4"/>
    </row>
    <row r="59" spans="1:24" x14ac:dyDescent="0.25">
      <c r="A59" s="30"/>
      <c r="B59" s="30"/>
      <c r="C59" s="30"/>
      <c r="D59" s="30"/>
      <c r="E59" s="30"/>
      <c r="F59" s="30"/>
      <c r="R59" s="4"/>
      <c r="S59" s="42">
        <v>44974</v>
      </c>
      <c r="T59" s="29" t="s">
        <v>152</v>
      </c>
      <c r="U59" s="29" t="s">
        <v>18</v>
      </c>
      <c r="V59" s="29"/>
      <c r="W59" s="33">
        <v>1.91</v>
      </c>
      <c r="X59" s="4"/>
    </row>
    <row r="60" spans="1:24" x14ac:dyDescent="0.25">
      <c r="A60" s="30"/>
      <c r="B60" s="30"/>
      <c r="C60" s="30"/>
      <c r="D60" s="30"/>
      <c r="E60" s="30"/>
      <c r="F60" s="30"/>
      <c r="R60" s="4"/>
      <c r="S60" s="42">
        <v>44974</v>
      </c>
      <c r="T60" s="29" t="s">
        <v>299</v>
      </c>
      <c r="U60" s="29" t="s">
        <v>18</v>
      </c>
      <c r="V60" s="29"/>
      <c r="W60" s="33">
        <v>41.42</v>
      </c>
      <c r="X60" s="4"/>
    </row>
    <row r="61" spans="1:24" x14ac:dyDescent="0.25">
      <c r="A61" s="30"/>
      <c r="B61" s="30"/>
      <c r="C61" s="30"/>
      <c r="D61" s="30"/>
      <c r="E61" s="30"/>
      <c r="F61" s="30"/>
      <c r="R61" s="4"/>
      <c r="S61" s="42">
        <v>44975</v>
      </c>
      <c r="T61" s="29" t="s">
        <v>299</v>
      </c>
      <c r="U61" s="29" t="s">
        <v>18</v>
      </c>
      <c r="V61" s="29"/>
      <c r="W61" s="33">
        <v>17.989999999999998</v>
      </c>
      <c r="X61" s="4"/>
    </row>
    <row r="62" spans="1:24" x14ac:dyDescent="0.25">
      <c r="A62" s="30"/>
      <c r="B62" s="30"/>
      <c r="C62" s="30"/>
      <c r="D62" s="30"/>
      <c r="E62" s="30"/>
      <c r="F62" s="30"/>
      <c r="R62" s="4"/>
      <c r="S62" s="42">
        <v>44979</v>
      </c>
      <c r="T62" s="29" t="s">
        <v>300</v>
      </c>
      <c r="U62" s="29" t="s">
        <v>18</v>
      </c>
      <c r="V62" s="29"/>
      <c r="W62" s="33">
        <v>276.55</v>
      </c>
      <c r="X62" s="4"/>
    </row>
    <row r="63" spans="1:24" x14ac:dyDescent="0.25">
      <c r="A63" s="30"/>
      <c r="B63" s="30"/>
      <c r="C63" s="30"/>
      <c r="D63" s="30"/>
      <c r="E63" s="30"/>
      <c r="F63" s="30"/>
      <c r="R63" s="4"/>
      <c r="S63" s="42">
        <v>44985</v>
      </c>
      <c r="T63" s="29" t="s">
        <v>242</v>
      </c>
      <c r="U63" s="29" t="s">
        <v>18</v>
      </c>
      <c r="V63" s="29"/>
      <c r="W63" s="33">
        <v>26.01</v>
      </c>
      <c r="X63" s="4"/>
    </row>
    <row r="64" spans="1:24" x14ac:dyDescent="0.25">
      <c r="A64" s="30"/>
      <c r="B64" s="30"/>
      <c r="C64" s="30"/>
      <c r="D64" s="30"/>
      <c r="E64" s="30"/>
      <c r="F64" s="30"/>
      <c r="R64" s="4"/>
      <c r="S64" s="29"/>
      <c r="T64" s="29"/>
      <c r="U64" s="29"/>
      <c r="V64" s="29"/>
      <c r="W64" s="33"/>
      <c r="X64" s="4"/>
    </row>
    <row r="65" spans="1:24" x14ac:dyDescent="0.25">
      <c r="A65" s="30"/>
      <c r="B65" s="30"/>
      <c r="C65" s="30"/>
      <c r="D65" s="30"/>
      <c r="E65" s="30"/>
      <c r="F65" s="30"/>
      <c r="R65" s="4"/>
      <c r="S65" s="29"/>
      <c r="T65" s="29"/>
      <c r="U65" s="29"/>
      <c r="V65" s="29"/>
      <c r="W65" s="33"/>
      <c r="X65" s="4"/>
    </row>
    <row r="66" spans="1:24" x14ac:dyDescent="0.25">
      <c r="A66" s="30"/>
      <c r="B66" s="30"/>
      <c r="C66" s="30"/>
      <c r="D66" s="30"/>
      <c r="E66" s="30"/>
      <c r="F66" s="30"/>
      <c r="R66" s="4"/>
      <c r="S66" s="29"/>
      <c r="T66" s="29"/>
      <c r="U66" s="29"/>
      <c r="V66" s="29"/>
      <c r="W66" s="33"/>
      <c r="X66" s="4"/>
    </row>
    <row r="67" spans="1:24" x14ac:dyDescent="0.25">
      <c r="A67" s="30"/>
      <c r="B67" s="30"/>
      <c r="C67" s="30"/>
      <c r="D67" s="30"/>
      <c r="E67" s="30"/>
      <c r="F67" s="30"/>
      <c r="R67" s="4"/>
      <c r="S67" s="29"/>
      <c r="T67" s="29"/>
      <c r="U67" s="29"/>
      <c r="V67" s="29"/>
      <c r="W67" s="33"/>
      <c r="X67" s="4"/>
    </row>
    <row r="68" spans="1:24" x14ac:dyDescent="0.25">
      <c r="A68" s="30"/>
      <c r="B68" s="30"/>
      <c r="C68" s="30"/>
      <c r="D68" s="30"/>
      <c r="E68" s="30"/>
      <c r="F68" s="30"/>
      <c r="R68" s="4"/>
      <c r="S68" s="29"/>
      <c r="T68" s="29"/>
      <c r="U68" s="29"/>
      <c r="V68" s="29"/>
      <c r="W68" s="33"/>
      <c r="X68" s="4"/>
    </row>
    <row r="69" spans="1:24" x14ac:dyDescent="0.25">
      <c r="A69" s="30"/>
      <c r="B69" s="30"/>
      <c r="C69" s="30"/>
      <c r="D69" s="30"/>
      <c r="E69" s="30"/>
      <c r="F69" s="30"/>
      <c r="R69" s="4"/>
      <c r="S69" s="29"/>
      <c r="T69" s="29"/>
      <c r="U69" s="29"/>
      <c r="V69" s="29"/>
      <c r="W69" s="33"/>
      <c r="X69" s="4"/>
    </row>
    <row r="70" spans="1:24" x14ac:dyDescent="0.25">
      <c r="A70" s="30"/>
      <c r="B70" s="30"/>
      <c r="C70" s="30"/>
      <c r="D70" s="30"/>
      <c r="E70" s="30"/>
      <c r="F70" s="30"/>
      <c r="R70" s="4"/>
      <c r="S70" s="29"/>
      <c r="T70" s="29"/>
      <c r="U70" s="29"/>
      <c r="V70" s="29"/>
      <c r="W70" s="33"/>
      <c r="X70" s="4"/>
    </row>
    <row r="71" spans="1:24" x14ac:dyDescent="0.25">
      <c r="A71" s="30"/>
      <c r="B71" s="30"/>
      <c r="C71" s="30"/>
      <c r="D71" s="30"/>
      <c r="E71" s="30"/>
      <c r="F71" s="30"/>
      <c r="R71" s="4"/>
      <c r="S71" s="29"/>
      <c r="T71" s="29"/>
      <c r="U71" s="29"/>
      <c r="V71" s="29"/>
      <c r="W71" s="33"/>
      <c r="X71" s="4"/>
    </row>
    <row r="72" spans="1:24" x14ac:dyDescent="0.25">
      <c r="A72" s="30"/>
      <c r="B72" s="30"/>
      <c r="C72" s="30"/>
      <c r="D72" s="30"/>
      <c r="E72" s="30"/>
      <c r="F72" s="30"/>
      <c r="R72" s="4"/>
      <c r="S72" s="29"/>
      <c r="T72" s="29"/>
      <c r="U72" s="29"/>
      <c r="V72" s="29"/>
      <c r="W72" s="33"/>
      <c r="X72" s="4"/>
    </row>
    <row r="73" spans="1:24" x14ac:dyDescent="0.25">
      <c r="A73" s="30"/>
      <c r="B73" s="30"/>
      <c r="C73" s="30"/>
      <c r="D73" s="30"/>
      <c r="E73" s="30"/>
      <c r="F73" s="30"/>
      <c r="R73" s="4"/>
      <c r="S73" s="29"/>
      <c r="T73" s="29"/>
      <c r="U73" s="29"/>
      <c r="V73" s="29"/>
      <c r="W73" s="33"/>
      <c r="X73" s="4"/>
    </row>
    <row r="74" spans="1:24" x14ac:dyDescent="0.25">
      <c r="A74" s="30"/>
      <c r="B74" s="30"/>
      <c r="C74" s="30"/>
      <c r="D74" s="30"/>
      <c r="E74" s="30"/>
      <c r="F74" s="30"/>
      <c r="R74" s="4"/>
      <c r="S74" s="29"/>
      <c r="T74" s="29"/>
      <c r="U74" s="29"/>
      <c r="V74" s="29"/>
      <c r="W74" s="33"/>
      <c r="X74" s="4"/>
    </row>
    <row r="75" spans="1:24" x14ac:dyDescent="0.25">
      <c r="A75" s="30"/>
      <c r="B75" s="30"/>
      <c r="C75" s="30"/>
      <c r="D75" s="30"/>
      <c r="E75" s="30"/>
      <c r="F75" s="30"/>
      <c r="R75" s="4"/>
      <c r="S75" s="29"/>
      <c r="T75" s="29"/>
      <c r="U75" s="29"/>
      <c r="V75" s="29"/>
      <c r="W75" s="33"/>
      <c r="X75" s="4"/>
    </row>
    <row r="76" spans="1:24" x14ac:dyDescent="0.25">
      <c r="A76" s="30"/>
      <c r="B76" s="30"/>
      <c r="C76" s="30"/>
      <c r="D76" s="30"/>
      <c r="E76" s="30"/>
      <c r="F76" s="30"/>
      <c r="R76" s="4"/>
      <c r="S76" s="29"/>
      <c r="T76" s="29"/>
      <c r="U76" s="29"/>
      <c r="V76" s="29"/>
      <c r="W76" s="33"/>
      <c r="X76" s="4"/>
    </row>
    <row r="77" spans="1:24" x14ac:dyDescent="0.25">
      <c r="A77" s="30"/>
      <c r="B77" s="30"/>
      <c r="C77" s="30"/>
      <c r="D77" s="30"/>
      <c r="E77" s="30"/>
      <c r="F77" s="30"/>
      <c r="R77" s="4"/>
      <c r="S77" s="29"/>
      <c r="T77" s="29"/>
      <c r="U77" s="29"/>
      <c r="V77" s="29"/>
      <c r="W77" s="33"/>
      <c r="X77" s="4"/>
    </row>
    <row r="78" spans="1:24" x14ac:dyDescent="0.25">
      <c r="A78" s="30"/>
      <c r="B78" s="30"/>
      <c r="C78" s="30"/>
      <c r="D78" s="30"/>
      <c r="E78" s="30"/>
      <c r="F78" s="30"/>
      <c r="R78" s="4"/>
      <c r="S78" s="29"/>
      <c r="T78" s="29"/>
      <c r="U78" s="29"/>
      <c r="V78" s="29"/>
      <c r="W78" s="33"/>
      <c r="X78" s="4"/>
    </row>
    <row r="79" spans="1:24" x14ac:dyDescent="0.25">
      <c r="A79" s="30"/>
      <c r="B79" s="30"/>
      <c r="C79" s="30"/>
      <c r="D79" s="30"/>
      <c r="E79" s="30"/>
      <c r="F79" s="30"/>
      <c r="R79" s="4"/>
      <c r="S79" s="29"/>
      <c r="T79" s="29"/>
      <c r="U79" s="29"/>
      <c r="V79" s="29"/>
      <c r="W79" s="33"/>
      <c r="X79" s="4"/>
    </row>
    <row r="80" spans="1:24" x14ac:dyDescent="0.25">
      <c r="A80" s="30"/>
      <c r="B80" s="30"/>
      <c r="C80" s="30"/>
      <c r="D80" s="30"/>
      <c r="E80" s="30"/>
      <c r="F80" s="30"/>
      <c r="R80" s="4"/>
      <c r="S80" s="29"/>
      <c r="T80" s="29"/>
      <c r="U80" s="29"/>
      <c r="V80" s="29"/>
      <c r="W80" s="33"/>
      <c r="X80" s="4"/>
    </row>
    <row r="81" spans="1:24" x14ac:dyDescent="0.25">
      <c r="A81" s="30"/>
      <c r="B81" s="30"/>
      <c r="C81" s="30"/>
      <c r="D81" s="30"/>
      <c r="E81" s="30"/>
      <c r="F81" s="30"/>
      <c r="R81" s="4"/>
      <c r="S81" s="29"/>
      <c r="T81" s="29"/>
      <c r="U81" s="29"/>
      <c r="V81" s="29"/>
      <c r="W81" s="33"/>
      <c r="X81" s="4"/>
    </row>
    <row r="82" spans="1:24" x14ac:dyDescent="0.25">
      <c r="A82" s="30"/>
      <c r="B82" s="30"/>
      <c r="C82" s="30"/>
      <c r="D82" s="30"/>
      <c r="E82" s="30"/>
      <c r="F82" s="30"/>
      <c r="R82" s="4"/>
      <c r="S82" s="29"/>
      <c r="T82" s="29"/>
      <c r="U82" s="29"/>
      <c r="V82" s="29"/>
      <c r="W82" s="33"/>
      <c r="X82" s="4"/>
    </row>
    <row r="83" spans="1:24" x14ac:dyDescent="0.25">
      <c r="A83" s="30"/>
      <c r="B83" s="30"/>
      <c r="C83" s="30"/>
      <c r="D83" s="30"/>
      <c r="E83" s="30"/>
      <c r="F83" s="30"/>
      <c r="R83" s="4"/>
      <c r="S83" s="29"/>
      <c r="T83" s="29"/>
      <c r="U83" s="29"/>
      <c r="V83" s="29"/>
      <c r="W83" s="33"/>
      <c r="X83" s="4"/>
    </row>
    <row r="84" spans="1:24" x14ac:dyDescent="0.25">
      <c r="R84" s="4"/>
      <c r="S84" s="29"/>
      <c r="T84" s="29"/>
      <c r="U84" s="29"/>
      <c r="V84" s="29"/>
      <c r="W84" s="33"/>
      <c r="X84" s="4"/>
    </row>
    <row r="85" spans="1:24" x14ac:dyDescent="0.25">
      <c r="R85" s="4"/>
      <c r="S85" s="29"/>
      <c r="T85" s="29"/>
      <c r="U85" s="29"/>
      <c r="V85" s="29"/>
      <c r="W85" s="33"/>
      <c r="X85" s="4"/>
    </row>
    <row r="86" spans="1:24" x14ac:dyDescent="0.25">
      <c r="R86" s="4"/>
      <c r="S86" s="29"/>
      <c r="T86" s="29"/>
      <c r="U86" s="29"/>
      <c r="V86" s="29"/>
      <c r="W86" s="33"/>
      <c r="X86" s="4"/>
    </row>
    <row r="87" spans="1:24" x14ac:dyDescent="0.25">
      <c r="R87" s="4"/>
      <c r="S87" s="29"/>
      <c r="T87" s="29"/>
      <c r="U87" s="29"/>
      <c r="V87" s="29"/>
      <c r="W87" s="33"/>
      <c r="X87" s="4"/>
    </row>
    <row r="88" spans="1:24" x14ac:dyDescent="0.25">
      <c r="R88" s="4"/>
      <c r="S88" s="29"/>
      <c r="T88" s="29"/>
      <c r="U88" s="29"/>
      <c r="V88" s="29"/>
      <c r="W88" s="33"/>
      <c r="X88" s="4"/>
    </row>
    <row r="89" spans="1:24" x14ac:dyDescent="0.25">
      <c r="R89" s="4"/>
      <c r="S89" s="29"/>
      <c r="T89" s="29"/>
      <c r="U89" s="29"/>
      <c r="V89" s="29"/>
      <c r="W89" s="33"/>
      <c r="X89" s="4"/>
    </row>
    <row r="90" spans="1:24" x14ac:dyDescent="0.25">
      <c r="R90" s="4"/>
      <c r="S90" s="29"/>
      <c r="T90" s="29"/>
      <c r="U90" s="29"/>
      <c r="V90" s="29"/>
      <c r="W90" s="33"/>
      <c r="X90" s="4"/>
    </row>
    <row r="91" spans="1:24" x14ac:dyDescent="0.25">
      <c r="R91" s="4"/>
      <c r="S91" s="29"/>
      <c r="T91" s="29"/>
      <c r="U91" s="29"/>
      <c r="V91" s="29"/>
      <c r="W91" s="33"/>
      <c r="X91" s="4"/>
    </row>
    <row r="92" spans="1:24" x14ac:dyDescent="0.25">
      <c r="R92" s="4"/>
      <c r="S92" s="29"/>
      <c r="T92" s="29"/>
      <c r="U92" s="29"/>
      <c r="V92" s="29"/>
      <c r="W92" s="33"/>
      <c r="X92" s="4"/>
    </row>
    <row r="93" spans="1:24" x14ac:dyDescent="0.25">
      <c r="R93" s="4"/>
      <c r="S93" s="29"/>
      <c r="T93" s="29"/>
      <c r="U93" s="29"/>
      <c r="V93" s="29"/>
      <c r="W93" s="33"/>
      <c r="X93" s="4"/>
    </row>
    <row r="94" spans="1:24" x14ac:dyDescent="0.25">
      <c r="R94" s="4"/>
      <c r="S94" s="29"/>
      <c r="T94" s="29"/>
      <c r="U94" s="29"/>
      <c r="V94" s="29"/>
      <c r="W94" s="33"/>
      <c r="X94" s="4"/>
    </row>
    <row r="95" spans="1:24" x14ac:dyDescent="0.25">
      <c r="R95" s="4"/>
      <c r="S95" s="29"/>
      <c r="T95" s="29"/>
      <c r="U95" s="29"/>
      <c r="V95" s="29"/>
      <c r="W95" s="33"/>
      <c r="X95" s="4"/>
    </row>
    <row r="96" spans="1:24" x14ac:dyDescent="0.25">
      <c r="R96" s="4"/>
      <c r="S96" s="29"/>
      <c r="T96" s="29"/>
      <c r="U96" s="29"/>
      <c r="V96" s="29"/>
      <c r="W96" s="33"/>
      <c r="X96" s="4"/>
    </row>
    <row r="97" spans="18:24" x14ac:dyDescent="0.25">
      <c r="R97" s="4"/>
      <c r="S97" s="29"/>
      <c r="T97" s="29"/>
      <c r="U97" s="29"/>
      <c r="V97" s="29"/>
      <c r="W97" s="33"/>
      <c r="X97" s="4"/>
    </row>
    <row r="98" spans="18:24" x14ac:dyDescent="0.25">
      <c r="R98" s="4"/>
      <c r="S98" s="29"/>
      <c r="T98" s="29"/>
      <c r="U98" s="29"/>
      <c r="V98" s="29"/>
      <c r="W98" s="33"/>
      <c r="X98" s="4"/>
    </row>
    <row r="99" spans="18:24" x14ac:dyDescent="0.25">
      <c r="R99" s="4"/>
      <c r="S99" s="29"/>
      <c r="T99" s="29"/>
      <c r="U99" s="29"/>
      <c r="V99" s="29"/>
      <c r="W99" s="33"/>
      <c r="X99" s="4"/>
    </row>
    <row r="100" spans="18:24" x14ac:dyDescent="0.25">
      <c r="R100" s="4"/>
      <c r="S100" s="29"/>
      <c r="T100" s="29"/>
      <c r="U100" s="29"/>
      <c r="V100" s="29"/>
      <c r="W100" s="33"/>
      <c r="X100" s="4"/>
    </row>
    <row r="101" spans="18:24" x14ac:dyDescent="0.25">
      <c r="R101" s="4"/>
      <c r="S101" s="29"/>
      <c r="T101" s="29"/>
      <c r="U101" s="29"/>
      <c r="V101" s="29"/>
      <c r="W101" s="33"/>
      <c r="X101" s="4"/>
    </row>
    <row r="102" spans="18:24" x14ac:dyDescent="0.25">
      <c r="R102" s="4"/>
      <c r="S102" s="29"/>
      <c r="T102" s="29"/>
      <c r="U102" s="29"/>
      <c r="V102" s="29"/>
      <c r="W102" s="33"/>
      <c r="X102" s="4"/>
    </row>
  </sheetData>
  <sheetProtection sort="0" autoFilter="0"/>
  <autoFilter ref="S7:W102" xr:uid="{812919A8-4864-4DC1-AFDD-0D53454A1DCF}">
    <sortState xmlns:xlrd2="http://schemas.microsoft.com/office/spreadsheetml/2017/richdata2" ref="S8:W102">
      <sortCondition ref="V7:V102"/>
    </sortState>
  </autoFilter>
  <conditionalFormatting sqref="H10:H21">
    <cfRule type="expression" dxfId="35" priority="5">
      <formula>N10="y"</formula>
    </cfRule>
  </conditionalFormatting>
  <conditionalFormatting sqref="I8:O58">
    <cfRule type="cellIs" dxfId="34" priority="1" operator="equal">
      <formula>0</formula>
    </cfRule>
  </conditionalFormatting>
  <conditionalFormatting sqref="M10:M58">
    <cfRule type="cellIs" dxfId="33" priority="3" operator="lessThan">
      <formula>0</formula>
    </cfRule>
  </conditionalFormatting>
  <dataValidations count="2">
    <dataValidation type="list" allowBlank="1" showErrorMessage="1" sqref="V8:V102" xr:uid="{F0405A1A-B4E0-4899-9D09-1850FB472513}">
      <formula1>$H$9:$H$58</formula1>
    </dataValidation>
    <dataValidation type="list" errorStyle="information" allowBlank="1" sqref="U1:U1048576" xr:uid="{2EAE258F-49F5-4A65-B4F3-38128936DBD0}">
      <formula1>$AI$7:$AI$14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AAA8-2E3C-48C6-817A-F95F7661588F}">
  <dimension ref="A2:AP102"/>
  <sheetViews>
    <sheetView showGridLines="0" topLeftCell="A47" workbookViewId="0">
      <selection activeCell="T16" sqref="T16"/>
    </sheetView>
  </sheetViews>
  <sheetFormatPr defaultRowHeight="15" x14ac:dyDescent="0.25"/>
  <cols>
    <col min="2" max="2" width="2.42578125" customWidth="1"/>
    <col min="3" max="3" width="19.42578125" bestFit="1" customWidth="1"/>
    <col min="4" max="4" width="14.42578125" customWidth="1"/>
    <col min="5" max="5" width="2.42578125" customWidth="1"/>
    <col min="7" max="7" width="2.5703125" customWidth="1"/>
    <col min="8" max="8" width="19.140625" bestFit="1" customWidth="1"/>
    <col min="9" max="9" width="11.42578125" style="17" hidden="1" customWidth="1"/>
    <col min="10" max="13" width="11.42578125" style="17" customWidth="1"/>
    <col min="14" max="14" width="6.7109375" style="25" hidden="1" customWidth="1"/>
    <col min="15" max="15" width="11.42578125" style="17" hidden="1" customWidth="1"/>
    <col min="16" max="16" width="2.5703125" customWidth="1"/>
    <col min="18" max="18" width="2.5703125" customWidth="1"/>
    <col min="19" max="19" width="7.85546875" customWidth="1"/>
    <col min="20" max="20" width="31.42578125" customWidth="1"/>
    <col min="21" max="21" width="11.85546875" customWidth="1"/>
    <col min="22" max="22" width="30.42578125" customWidth="1"/>
    <col min="23" max="23" width="10.7109375" style="17" customWidth="1"/>
    <col min="24" max="24" width="2.5703125" customWidth="1"/>
    <col min="35" max="35" width="10.5703125" bestFit="1" customWidth="1"/>
    <col min="37" max="37" width="15.85546875" bestFit="1" customWidth="1"/>
    <col min="38" max="38" width="10.5703125" customWidth="1"/>
  </cols>
  <sheetData>
    <row r="2" spans="1:42" ht="46.5" x14ac:dyDescent="0.7">
      <c r="B2" s="27" t="s">
        <v>48</v>
      </c>
      <c r="C2" s="27"/>
      <c r="D2" s="2"/>
      <c r="N2" s="17"/>
    </row>
    <row r="3" spans="1:42" ht="26.25" x14ac:dyDescent="0.4">
      <c r="C3" s="2"/>
      <c r="D3" s="2"/>
      <c r="N3" s="17"/>
    </row>
    <row r="4" spans="1:42" x14ac:dyDescent="0.25">
      <c r="B4" s="20"/>
      <c r="C4" s="20"/>
      <c r="D4" s="20"/>
      <c r="E4" s="20"/>
      <c r="G4" s="8"/>
      <c r="H4" s="8"/>
      <c r="I4" s="18"/>
      <c r="J4" s="18"/>
      <c r="K4" s="18"/>
      <c r="L4" s="18"/>
      <c r="M4" s="18"/>
      <c r="N4" s="18"/>
      <c r="O4" s="18"/>
      <c r="P4" s="8"/>
      <c r="R4" s="9"/>
      <c r="S4" s="9"/>
      <c r="T4" s="9"/>
      <c r="U4" s="9"/>
      <c r="V4" s="9"/>
      <c r="W4" s="32"/>
      <c r="X4" s="9"/>
    </row>
    <row r="5" spans="1:42" ht="23.25" x14ac:dyDescent="0.35">
      <c r="B5" s="20"/>
      <c r="C5" s="21" t="s">
        <v>0</v>
      </c>
      <c r="D5" s="22"/>
      <c r="E5" s="20"/>
      <c r="G5" s="8"/>
      <c r="H5" s="10" t="s">
        <v>1</v>
      </c>
      <c r="I5" s="18" t="s">
        <v>2</v>
      </c>
      <c r="J5" s="18"/>
      <c r="K5" s="18"/>
      <c r="L5" s="18"/>
      <c r="M5" s="18"/>
      <c r="N5" s="18" t="s">
        <v>2</v>
      </c>
      <c r="O5" s="18" t="s">
        <v>2</v>
      </c>
      <c r="P5" s="8"/>
      <c r="R5" s="9"/>
      <c r="S5" s="11" t="s">
        <v>3</v>
      </c>
      <c r="T5" s="9"/>
      <c r="U5" s="9"/>
      <c r="V5" s="9"/>
      <c r="W5" s="32"/>
      <c r="X5" s="9"/>
    </row>
    <row r="6" spans="1:42" s="12" customFormat="1" ht="23.25" x14ac:dyDescent="0.25">
      <c r="B6" s="23"/>
      <c r="C6" s="21"/>
      <c r="D6" s="43"/>
      <c r="E6" s="23"/>
      <c r="G6" s="13"/>
      <c r="H6" s="10"/>
      <c r="I6" s="44"/>
      <c r="J6" s="44"/>
      <c r="K6" s="45">
        <f ca="1">SUM(K9:K58)</f>
        <v>10278.9</v>
      </c>
      <c r="L6" s="46">
        <f>SUM(L9:L58)</f>
        <v>5050.92</v>
      </c>
      <c r="M6" s="44"/>
      <c r="N6" s="44"/>
      <c r="O6" s="44"/>
      <c r="P6" s="13"/>
      <c r="R6" s="14"/>
      <c r="S6" s="11"/>
      <c r="T6" s="14"/>
      <c r="U6" s="14"/>
      <c r="V6" s="14"/>
      <c r="W6" s="46">
        <f>SUM(W8:W102)</f>
        <v>5341.6699999999983</v>
      </c>
      <c r="X6" s="14"/>
    </row>
    <row r="7" spans="1:42" s="12" customFormat="1" x14ac:dyDescent="0.25">
      <c r="B7" s="23"/>
      <c r="C7" s="23"/>
      <c r="D7" s="23"/>
      <c r="E7" s="23"/>
      <c r="G7" s="13"/>
      <c r="H7" s="35" t="s">
        <v>4</v>
      </c>
      <c r="I7" s="36" t="s">
        <v>5</v>
      </c>
      <c r="J7" s="36" t="s">
        <v>6</v>
      </c>
      <c r="K7" s="36" t="s">
        <v>7</v>
      </c>
      <c r="L7" s="36" t="s">
        <v>8</v>
      </c>
      <c r="M7" s="36" t="s">
        <v>9</v>
      </c>
      <c r="N7" s="36" t="s">
        <v>10</v>
      </c>
      <c r="O7" s="36" t="s">
        <v>11</v>
      </c>
      <c r="P7" s="37"/>
      <c r="Q7" s="38"/>
      <c r="R7" s="39"/>
      <c r="S7" s="40" t="s">
        <v>12</v>
      </c>
      <c r="T7" s="40" t="s">
        <v>13</v>
      </c>
      <c r="U7" s="40" t="s">
        <v>14</v>
      </c>
      <c r="V7" s="40" t="s">
        <v>4</v>
      </c>
      <c r="W7" s="41" t="s">
        <v>15</v>
      </c>
      <c r="X7" s="14"/>
      <c r="AI7" s="15" t="s">
        <v>14</v>
      </c>
      <c r="AK7" s="16" t="s">
        <v>16</v>
      </c>
      <c r="AL7" s="52" t="str">
        <f>VLOOKUP(B2,AK11:AL22,2,FALSE)</f>
        <v>Feb</v>
      </c>
    </row>
    <row r="8" spans="1:42" x14ac:dyDescent="0.25">
      <c r="B8" s="7"/>
      <c r="C8" s="7"/>
      <c r="D8" s="7"/>
      <c r="E8" s="7"/>
      <c r="G8" s="5"/>
      <c r="H8" s="5"/>
      <c r="I8" s="19"/>
      <c r="J8" s="58"/>
      <c r="K8" s="19"/>
      <c r="L8" s="19"/>
      <c r="M8" s="19"/>
      <c r="N8" s="24"/>
      <c r="O8" s="19"/>
      <c r="P8" s="5"/>
      <c r="R8" s="4"/>
      <c r="S8" s="42">
        <v>44959</v>
      </c>
      <c r="T8" s="29" t="s">
        <v>82</v>
      </c>
      <c r="U8" s="29" t="s">
        <v>19</v>
      </c>
      <c r="V8" s="29" t="s">
        <v>82</v>
      </c>
      <c r="W8" s="33">
        <v>1193.55</v>
      </c>
      <c r="X8" s="4"/>
      <c r="AI8" s="1" t="s">
        <v>19</v>
      </c>
      <c r="AK8" s="3" t="s">
        <v>20</v>
      </c>
      <c r="AL8" s="51" t="str">
        <f>VLOOKUP(AL7,AL11:AM22,2,FALSE)</f>
        <v>U14</v>
      </c>
    </row>
    <row r="9" spans="1:42" ht="15.75" x14ac:dyDescent="0.25">
      <c r="B9" s="7"/>
      <c r="C9" s="7" t="s">
        <v>21</v>
      </c>
      <c r="D9" s="55" cm="1">
        <f t="array" aca="1" ref="D9" ca="1">INDIRECT("Income!"&amp;AL8)</f>
        <v>10018.19</v>
      </c>
      <c r="E9" s="7"/>
      <c r="G9" s="5"/>
      <c r="H9" s="34" t="s">
        <v>22</v>
      </c>
      <c r="I9" s="19"/>
      <c r="J9" s="59"/>
      <c r="K9" s="19"/>
      <c r="L9" s="19"/>
      <c r="M9" s="19"/>
      <c r="N9" s="24"/>
      <c r="O9" s="19"/>
      <c r="P9" s="5"/>
      <c r="R9" s="4"/>
      <c r="S9" s="42">
        <v>44986</v>
      </c>
      <c r="T9" s="29" t="s">
        <v>112</v>
      </c>
      <c r="U9" s="29" t="s">
        <v>18</v>
      </c>
      <c r="V9" s="29" t="s">
        <v>26</v>
      </c>
      <c r="W9" s="33">
        <v>264.88</v>
      </c>
      <c r="X9" s="4"/>
      <c r="AI9" s="1" t="s">
        <v>25</v>
      </c>
    </row>
    <row r="10" spans="1:42" x14ac:dyDescent="0.25">
      <c r="B10" s="7"/>
      <c r="C10" s="7" t="s">
        <v>1</v>
      </c>
      <c r="D10" s="56">
        <f ca="1">K6</f>
        <v>10278.9</v>
      </c>
      <c r="E10" s="7"/>
      <c r="G10" s="5"/>
      <c r="H10" s="5" t="s">
        <v>26</v>
      </c>
      <c r="I10" s="18" cm="1">
        <f t="array" aca="1" ref="I10" ca="1">INDIRECT($AL$7&amp;"!"&amp;"O10")</f>
        <v>0</v>
      </c>
      <c r="J10" s="59">
        <v>800</v>
      </c>
      <c r="K10" s="19">
        <f t="shared" ref="K10:K21" ca="1" si="0">SUM(I10:J10)</f>
        <v>800</v>
      </c>
      <c r="L10" s="19">
        <f t="shared" ref="L10:L58" si="1">SUMIF(V:V, H10, W:W)</f>
        <v>1109.1500000000001</v>
      </c>
      <c r="M10" s="19">
        <f t="shared" ref="M10:M12" ca="1" si="2">K10-L10</f>
        <v>-309.15000000000009</v>
      </c>
      <c r="N10" s="26"/>
      <c r="O10" s="18"/>
      <c r="P10" s="5"/>
      <c r="R10" s="4"/>
      <c r="S10" s="42">
        <v>44987</v>
      </c>
      <c r="T10" s="29" t="s">
        <v>301</v>
      </c>
      <c r="U10" s="29" t="s">
        <v>19</v>
      </c>
      <c r="V10" s="29" t="s">
        <v>88</v>
      </c>
      <c r="W10" s="33">
        <v>222</v>
      </c>
      <c r="X10" s="4"/>
      <c r="AI10" s="1" t="s">
        <v>28</v>
      </c>
      <c r="AK10" s="3" t="s">
        <v>29</v>
      </c>
      <c r="AL10" s="3" t="s">
        <v>30</v>
      </c>
      <c r="AM10" s="3" t="s">
        <v>31</v>
      </c>
    </row>
    <row r="11" spans="1:42" x14ac:dyDescent="0.25">
      <c r="B11" s="7"/>
      <c r="C11" s="7" t="s">
        <v>32</v>
      </c>
      <c r="D11" s="57">
        <f>W6</f>
        <v>5341.6699999999983</v>
      </c>
      <c r="E11" s="7"/>
      <c r="G11" s="5"/>
      <c r="H11" s="5" t="s">
        <v>33</v>
      </c>
      <c r="I11" s="18" cm="1">
        <f t="array" aca="1" ref="I11" ca="1">INDIRECT($AL$7&amp;"!"&amp;"O11")</f>
        <v>38.369999999999976</v>
      </c>
      <c r="J11" s="59">
        <v>400</v>
      </c>
      <c r="K11" s="19">
        <f t="shared" ca="1" si="0"/>
        <v>438.37</v>
      </c>
      <c r="L11" s="19">
        <f t="shared" si="1"/>
        <v>178.95</v>
      </c>
      <c r="M11" s="19">
        <f t="shared" ca="1" si="2"/>
        <v>259.42</v>
      </c>
      <c r="N11" s="26" t="s">
        <v>34</v>
      </c>
      <c r="O11" s="18">
        <f ca="1">IF(N11="y",M11,)</f>
        <v>259.42</v>
      </c>
      <c r="P11" s="5"/>
      <c r="R11" s="4"/>
      <c r="S11" s="42">
        <v>44987</v>
      </c>
      <c r="T11" s="29" t="s">
        <v>299</v>
      </c>
      <c r="U11" s="29" t="s">
        <v>18</v>
      </c>
      <c r="V11" s="29" t="s">
        <v>26</v>
      </c>
      <c r="W11" s="33">
        <v>9.0500000000000007</v>
      </c>
      <c r="X11" s="4"/>
      <c r="AI11" s="1" t="s">
        <v>36</v>
      </c>
      <c r="AK11" t="s">
        <v>37</v>
      </c>
      <c r="AL11" s="60" t="s">
        <v>38</v>
      </c>
      <c r="AM11" t="s">
        <v>39</v>
      </c>
      <c r="AP11" s="12"/>
    </row>
    <row r="12" spans="1:42" x14ac:dyDescent="0.25">
      <c r="B12" s="7"/>
      <c r="C12" s="7"/>
      <c r="D12" s="7"/>
      <c r="E12" s="7"/>
      <c r="G12" s="5"/>
      <c r="H12" s="5" t="s">
        <v>40</v>
      </c>
      <c r="I12" s="18" cm="1">
        <f t="array" aca="1" ref="I12" ca="1">INDIRECT($AL$7&amp;"!"&amp;"O12")</f>
        <v>-120.79000000000006</v>
      </c>
      <c r="J12" s="59">
        <v>200</v>
      </c>
      <c r="K12" s="19">
        <f t="shared" ca="1" si="0"/>
        <v>79.209999999999937</v>
      </c>
      <c r="L12" s="19">
        <f t="shared" si="1"/>
        <v>0</v>
      </c>
      <c r="M12" s="19">
        <f t="shared" ca="1" si="2"/>
        <v>79.209999999999937</v>
      </c>
      <c r="N12" s="26" t="s">
        <v>34</v>
      </c>
      <c r="O12" s="18">
        <f t="shared" ref="O12:O21" ca="1" si="3">IF(N12="y",M12,)</f>
        <v>79.209999999999937</v>
      </c>
      <c r="P12" s="5"/>
      <c r="R12" s="4"/>
      <c r="S12" s="42">
        <v>44987</v>
      </c>
      <c r="T12" s="29" t="s">
        <v>84</v>
      </c>
      <c r="U12" s="29" t="s">
        <v>19</v>
      </c>
      <c r="V12" s="29" t="s">
        <v>84</v>
      </c>
      <c r="W12" s="33">
        <v>160</v>
      </c>
      <c r="X12" s="4"/>
      <c r="Z12" s="33"/>
      <c r="AI12" s="1" t="s">
        <v>42</v>
      </c>
      <c r="AK12" t="s">
        <v>43</v>
      </c>
      <c r="AL12" t="s">
        <v>37</v>
      </c>
      <c r="AM12" t="s">
        <v>44</v>
      </c>
    </row>
    <row r="13" spans="1:42" x14ac:dyDescent="0.25">
      <c r="A13" s="30"/>
      <c r="B13" s="30"/>
      <c r="C13" s="30"/>
      <c r="D13" s="30"/>
      <c r="E13" s="30"/>
      <c r="F13" s="30"/>
      <c r="G13" s="5"/>
      <c r="H13" s="5" t="s">
        <v>45</v>
      </c>
      <c r="I13" s="18" cm="1">
        <f t="array" aca="1" ref="I13" ca="1">INDIRECT($AL$7&amp;"!"&amp;"O13")</f>
        <v>119.74000000000001</v>
      </c>
      <c r="J13" s="59">
        <v>200</v>
      </c>
      <c r="K13" s="19">
        <f t="shared" ca="1" si="0"/>
        <v>319.74</v>
      </c>
      <c r="L13" s="19">
        <f t="shared" si="1"/>
        <v>2.54</v>
      </c>
      <c r="M13" s="19">
        <f ca="1">K13-L13</f>
        <v>317.2</v>
      </c>
      <c r="N13" s="26" t="s">
        <v>34</v>
      </c>
      <c r="O13" s="18">
        <f t="shared" ca="1" si="3"/>
        <v>317.2</v>
      </c>
      <c r="P13" s="5"/>
      <c r="R13" s="4"/>
      <c r="S13" s="42">
        <v>44987</v>
      </c>
      <c r="T13" s="29" t="s">
        <v>302</v>
      </c>
      <c r="U13" s="29" t="s">
        <v>18</v>
      </c>
      <c r="V13" s="29" t="s">
        <v>45</v>
      </c>
      <c r="W13" s="33">
        <v>2.1</v>
      </c>
      <c r="X13" s="4"/>
      <c r="Z13" s="33"/>
      <c r="AI13" s="1" t="s">
        <v>18</v>
      </c>
      <c r="AK13" t="s">
        <v>48</v>
      </c>
      <c r="AL13" t="s">
        <v>43</v>
      </c>
      <c r="AM13" t="s">
        <v>49</v>
      </c>
    </row>
    <row r="14" spans="1:42" x14ac:dyDescent="0.25">
      <c r="A14" s="30"/>
      <c r="B14" s="30"/>
      <c r="C14" s="30"/>
      <c r="D14" s="30"/>
      <c r="E14" s="30"/>
      <c r="F14" s="30"/>
      <c r="G14" s="5"/>
      <c r="H14" s="5" t="s">
        <v>50</v>
      </c>
      <c r="I14" s="18" cm="1">
        <f t="array" aca="1" ref="I14" ca="1">INDIRECT($AL$7&amp;"!"&amp;"O14")</f>
        <v>99.870000000000019</v>
      </c>
      <c r="J14" s="59"/>
      <c r="K14" s="19">
        <f t="shared" ca="1" si="0"/>
        <v>99.870000000000019</v>
      </c>
      <c r="L14" s="19">
        <f t="shared" si="1"/>
        <v>0</v>
      </c>
      <c r="M14" s="19">
        <f t="shared" ref="M14:M21" ca="1" si="4">K14-L14</f>
        <v>99.870000000000019</v>
      </c>
      <c r="N14" s="26" t="s">
        <v>34</v>
      </c>
      <c r="O14" s="18">
        <f t="shared" ca="1" si="3"/>
        <v>99.870000000000019</v>
      </c>
      <c r="P14" s="5"/>
      <c r="R14" s="4"/>
      <c r="S14" s="42">
        <v>44988</v>
      </c>
      <c r="T14" s="29" t="s">
        <v>154</v>
      </c>
      <c r="U14" s="29" t="s">
        <v>19</v>
      </c>
      <c r="V14" s="29" t="s">
        <v>92</v>
      </c>
      <c r="W14" s="33">
        <v>127.83</v>
      </c>
      <c r="X14" s="4"/>
      <c r="Z14" s="33"/>
      <c r="AI14" s="1" t="s">
        <v>52</v>
      </c>
      <c r="AK14" t="s">
        <v>53</v>
      </c>
      <c r="AL14" t="s">
        <v>48</v>
      </c>
      <c r="AM14" t="s">
        <v>54</v>
      </c>
    </row>
    <row r="15" spans="1:42" x14ac:dyDescent="0.25">
      <c r="A15" s="30"/>
      <c r="B15" s="30"/>
      <c r="C15" s="30"/>
      <c r="D15" s="30"/>
      <c r="E15" s="30"/>
      <c r="F15" s="30"/>
      <c r="G15" s="5"/>
      <c r="H15" s="5" t="s">
        <v>254</v>
      </c>
      <c r="I15" s="18" cm="1">
        <f t="array" aca="1" ref="I15" ca="1">INDIRECT($AL$7&amp;"!"&amp;"O15")</f>
        <v>6.8599999999999994</v>
      </c>
      <c r="J15" s="59"/>
      <c r="K15" s="19">
        <f t="shared" ca="1" si="0"/>
        <v>6.8599999999999994</v>
      </c>
      <c r="L15" s="19">
        <f t="shared" si="1"/>
        <v>0</v>
      </c>
      <c r="M15" s="19">
        <f t="shared" ca="1" si="4"/>
        <v>6.8599999999999994</v>
      </c>
      <c r="N15" s="26" t="s">
        <v>34</v>
      </c>
      <c r="O15" s="18">
        <f t="shared" ca="1" si="3"/>
        <v>6.8599999999999994</v>
      </c>
      <c r="P15" s="5"/>
      <c r="R15" s="4"/>
      <c r="S15" s="42">
        <v>44988</v>
      </c>
      <c r="T15" s="29" t="s">
        <v>303</v>
      </c>
      <c r="U15" s="29" t="s">
        <v>19</v>
      </c>
      <c r="V15" s="29" t="s">
        <v>103</v>
      </c>
      <c r="W15" s="33">
        <v>150</v>
      </c>
      <c r="X15" s="4"/>
      <c r="Z15" s="33"/>
      <c r="AK15" t="s">
        <v>57</v>
      </c>
      <c r="AL15" t="s">
        <v>53</v>
      </c>
      <c r="AM15" t="s">
        <v>58</v>
      </c>
      <c r="AP15" s="12"/>
    </row>
    <row r="16" spans="1:42" x14ac:dyDescent="0.25">
      <c r="A16" s="30"/>
      <c r="B16" s="30"/>
      <c r="C16" s="53" t="s">
        <v>304</v>
      </c>
      <c r="D16" s="30"/>
      <c r="E16" s="30"/>
      <c r="F16" s="30"/>
      <c r="G16" s="5"/>
      <c r="H16" s="5" t="s">
        <v>59</v>
      </c>
      <c r="I16" s="18" cm="1">
        <f t="array" aca="1" ref="I16" ca="1">INDIRECT($AL$7&amp;"!"&amp;"O16")</f>
        <v>-156.80000000000001</v>
      </c>
      <c r="J16" s="59">
        <v>500</v>
      </c>
      <c r="K16" s="19">
        <f t="shared" ca="1" si="0"/>
        <v>343.2</v>
      </c>
      <c r="L16" s="19">
        <f t="shared" si="1"/>
        <v>190.33</v>
      </c>
      <c r="M16" s="19">
        <f t="shared" ca="1" si="4"/>
        <v>152.86999999999998</v>
      </c>
      <c r="N16" s="26" t="s">
        <v>34</v>
      </c>
      <c r="O16" s="18">
        <f t="shared" ca="1" si="3"/>
        <v>152.86999999999998</v>
      </c>
      <c r="P16" s="5"/>
      <c r="R16" s="4"/>
      <c r="S16" s="42">
        <v>44988</v>
      </c>
      <c r="T16" s="29" t="s">
        <v>303</v>
      </c>
      <c r="U16" s="29" t="s">
        <v>19</v>
      </c>
      <c r="V16" s="29" t="s">
        <v>103</v>
      </c>
      <c r="W16" s="33">
        <v>150</v>
      </c>
      <c r="X16" s="4"/>
      <c r="Z16" s="33"/>
      <c r="AK16" t="s">
        <v>61</v>
      </c>
      <c r="AL16" t="s">
        <v>57</v>
      </c>
      <c r="AM16" t="s">
        <v>62</v>
      </c>
    </row>
    <row r="17" spans="1:42" x14ac:dyDescent="0.25">
      <c r="A17" s="30"/>
      <c r="B17" s="30"/>
      <c r="C17" s="53" t="s">
        <v>305</v>
      </c>
      <c r="D17" s="30"/>
      <c r="E17" s="30"/>
      <c r="F17" s="30"/>
      <c r="G17" s="5"/>
      <c r="H17" s="5"/>
      <c r="I17" s="18" cm="1">
        <f t="array" aca="1" ref="I17" ca="1">INDIRECT($AL$7&amp;"!"&amp;"O17")</f>
        <v>0</v>
      </c>
      <c r="J17" s="59"/>
      <c r="K17" s="19">
        <f t="shared" ca="1" si="0"/>
        <v>0</v>
      </c>
      <c r="L17" s="19">
        <f t="shared" si="1"/>
        <v>0</v>
      </c>
      <c r="M17" s="19">
        <f t="shared" ca="1" si="4"/>
        <v>0</v>
      </c>
      <c r="N17" s="26"/>
      <c r="O17" s="18">
        <f t="shared" si="3"/>
        <v>0</v>
      </c>
      <c r="P17" s="5"/>
      <c r="R17" s="4"/>
      <c r="S17" s="42">
        <v>44988</v>
      </c>
      <c r="T17" s="29" t="s">
        <v>121</v>
      </c>
      <c r="U17" s="29" t="s">
        <v>18</v>
      </c>
      <c r="V17" s="29" t="s">
        <v>26</v>
      </c>
      <c r="W17" s="33">
        <v>164.44</v>
      </c>
      <c r="X17" s="4"/>
      <c r="Z17" s="33"/>
      <c r="AK17" t="s">
        <v>64</v>
      </c>
      <c r="AL17" t="s">
        <v>61</v>
      </c>
      <c r="AM17" t="s">
        <v>65</v>
      </c>
    </row>
    <row r="18" spans="1:42" x14ac:dyDescent="0.25">
      <c r="A18" s="30"/>
      <c r="B18" s="30"/>
      <c r="C18" s="30"/>
      <c r="D18" s="30"/>
      <c r="E18" s="30"/>
      <c r="F18" s="30"/>
      <c r="G18" s="5"/>
      <c r="H18" s="5"/>
      <c r="I18" s="18" cm="1">
        <f t="array" aca="1" ref="I18" ca="1">INDIRECT($AL$7&amp;"!"&amp;"O18")</f>
        <v>0</v>
      </c>
      <c r="J18" s="59"/>
      <c r="K18" s="19">
        <f t="shared" ca="1" si="0"/>
        <v>0</v>
      </c>
      <c r="L18" s="19">
        <f t="shared" si="1"/>
        <v>0</v>
      </c>
      <c r="M18" s="19">
        <f t="shared" ca="1" si="4"/>
        <v>0</v>
      </c>
      <c r="N18" s="26"/>
      <c r="O18" s="18">
        <f t="shared" si="3"/>
        <v>0</v>
      </c>
      <c r="P18" s="5"/>
      <c r="R18" s="4"/>
      <c r="S18" s="42">
        <v>44988</v>
      </c>
      <c r="T18" s="29" t="s">
        <v>249</v>
      </c>
      <c r="U18" s="29" t="s">
        <v>18</v>
      </c>
      <c r="V18" s="29" t="s">
        <v>96</v>
      </c>
      <c r="W18" s="33">
        <v>75.22</v>
      </c>
      <c r="X18" s="4"/>
      <c r="Z18" s="33"/>
      <c r="AK18" t="s">
        <v>67</v>
      </c>
      <c r="AL18" t="s">
        <v>64</v>
      </c>
      <c r="AM18" t="s">
        <v>68</v>
      </c>
    </row>
    <row r="19" spans="1:42" x14ac:dyDescent="0.25">
      <c r="A19" s="30"/>
      <c r="B19" s="30"/>
      <c r="C19" s="30"/>
      <c r="D19" s="30"/>
      <c r="E19" s="30"/>
      <c r="F19" s="30"/>
      <c r="G19" s="5"/>
      <c r="H19" s="5"/>
      <c r="I19" s="18" cm="1">
        <f t="array" aca="1" ref="I19" ca="1">INDIRECT($AL$7&amp;"!"&amp;"O19")</f>
        <v>0</v>
      </c>
      <c r="J19" s="59"/>
      <c r="K19" s="19">
        <f t="shared" ca="1" si="0"/>
        <v>0</v>
      </c>
      <c r="L19" s="19">
        <f t="shared" si="1"/>
        <v>0</v>
      </c>
      <c r="M19" s="19">
        <f t="shared" ca="1" si="4"/>
        <v>0</v>
      </c>
      <c r="N19" s="26"/>
      <c r="O19" s="18">
        <f t="shared" si="3"/>
        <v>0</v>
      </c>
      <c r="P19" s="5"/>
      <c r="R19" s="4"/>
      <c r="S19" s="42">
        <v>44988</v>
      </c>
      <c r="T19" s="29" t="s">
        <v>297</v>
      </c>
      <c r="U19" s="29" t="s">
        <v>18</v>
      </c>
      <c r="V19" s="29" t="s">
        <v>99</v>
      </c>
      <c r="W19" s="33">
        <v>16.059999999999999</v>
      </c>
      <c r="X19" s="4"/>
      <c r="Z19" s="33"/>
      <c r="AK19" t="s">
        <v>70</v>
      </c>
      <c r="AL19" t="s">
        <v>67</v>
      </c>
      <c r="AM19" t="s">
        <v>71</v>
      </c>
      <c r="AP19" s="12"/>
    </row>
    <row r="20" spans="1:42" x14ac:dyDescent="0.25">
      <c r="A20" s="30"/>
      <c r="B20" s="30"/>
      <c r="C20" s="30"/>
      <c r="D20" s="30"/>
      <c r="E20" s="30"/>
      <c r="F20" s="30"/>
      <c r="G20" s="5"/>
      <c r="H20" s="5"/>
      <c r="I20" s="18" cm="1">
        <f t="array" aca="1" ref="I20" ca="1">INDIRECT($AL$7&amp;"!"&amp;"O20")</f>
        <v>0</v>
      </c>
      <c r="J20" s="59"/>
      <c r="K20" s="19">
        <f t="shared" ca="1" si="0"/>
        <v>0</v>
      </c>
      <c r="L20" s="19">
        <f t="shared" si="1"/>
        <v>0</v>
      </c>
      <c r="M20" s="19">
        <f t="shared" ca="1" si="4"/>
        <v>0</v>
      </c>
      <c r="N20" s="26"/>
      <c r="O20" s="18">
        <f t="shared" si="3"/>
        <v>0</v>
      </c>
      <c r="P20" s="5"/>
      <c r="R20" s="4"/>
      <c r="S20" s="42">
        <v>44989</v>
      </c>
      <c r="T20" s="29" t="s">
        <v>306</v>
      </c>
      <c r="U20" s="29" t="s">
        <v>18</v>
      </c>
      <c r="V20" s="29" t="s">
        <v>59</v>
      </c>
      <c r="W20" s="33">
        <v>15.99</v>
      </c>
      <c r="X20" s="4"/>
      <c r="AK20" t="s">
        <v>72</v>
      </c>
      <c r="AL20" t="s">
        <v>70</v>
      </c>
      <c r="AM20" t="s">
        <v>73</v>
      </c>
    </row>
    <row r="21" spans="1:42" x14ac:dyDescent="0.25">
      <c r="A21" s="30"/>
      <c r="B21" s="30"/>
      <c r="C21" s="3"/>
      <c r="D21" s="31"/>
      <c r="E21" s="30"/>
      <c r="F21" s="30"/>
      <c r="G21" s="5"/>
      <c r="H21" s="5"/>
      <c r="I21" s="18" cm="1">
        <f t="array" aca="1" ref="I21" ca="1">INDIRECT($AL$7&amp;"!"&amp;"O21")</f>
        <v>0</v>
      </c>
      <c r="J21" s="59"/>
      <c r="K21" s="19">
        <f t="shared" ca="1" si="0"/>
        <v>0</v>
      </c>
      <c r="L21" s="19">
        <f t="shared" si="1"/>
        <v>0</v>
      </c>
      <c r="M21" s="19">
        <f t="shared" ca="1" si="4"/>
        <v>0</v>
      </c>
      <c r="N21" s="26"/>
      <c r="O21" s="18">
        <f t="shared" si="3"/>
        <v>0</v>
      </c>
      <c r="P21" s="5"/>
      <c r="R21" s="4"/>
      <c r="S21" s="42">
        <v>44989</v>
      </c>
      <c r="T21" s="29" t="s">
        <v>307</v>
      </c>
      <c r="U21" s="29" t="s">
        <v>18</v>
      </c>
      <c r="V21" s="29" t="s">
        <v>59</v>
      </c>
      <c r="W21" s="33">
        <v>113.32</v>
      </c>
      <c r="X21" s="4"/>
      <c r="Z21" s="63"/>
      <c r="AK21" t="s">
        <v>76</v>
      </c>
      <c r="AL21" t="s">
        <v>72</v>
      </c>
      <c r="AM21" t="s">
        <v>77</v>
      </c>
      <c r="AN21" s="50"/>
    </row>
    <row r="22" spans="1:42" ht="15.75" x14ac:dyDescent="0.25">
      <c r="A22" s="30"/>
      <c r="B22" s="30"/>
      <c r="C22" t="s">
        <v>308</v>
      </c>
      <c r="D22" s="30"/>
      <c r="E22" s="30"/>
      <c r="F22" s="30"/>
      <c r="G22" s="5"/>
      <c r="H22" s="34" t="s">
        <v>78</v>
      </c>
      <c r="I22" s="19"/>
      <c r="J22" s="59"/>
      <c r="K22" s="19"/>
      <c r="L22" s="19">
        <f t="shared" si="1"/>
        <v>0</v>
      </c>
      <c r="M22" s="19"/>
      <c r="N22" s="24"/>
      <c r="O22" s="19"/>
      <c r="P22" s="5"/>
      <c r="R22" s="4"/>
      <c r="S22" s="42">
        <v>44989</v>
      </c>
      <c r="T22" s="29" t="s">
        <v>309</v>
      </c>
      <c r="U22" s="29" t="s">
        <v>18</v>
      </c>
      <c r="V22" s="29"/>
      <c r="W22" s="33">
        <v>69.680000000000007</v>
      </c>
      <c r="X22" s="4"/>
      <c r="AK22" t="s">
        <v>80</v>
      </c>
      <c r="AL22" t="s">
        <v>76</v>
      </c>
      <c r="AM22" t="s">
        <v>81</v>
      </c>
      <c r="AN22" s="50"/>
    </row>
    <row r="23" spans="1:42" x14ac:dyDescent="0.25">
      <c r="A23" s="30"/>
      <c r="B23" s="30"/>
      <c r="C23" s="30" t="s">
        <v>310</v>
      </c>
      <c r="D23" s="30"/>
      <c r="E23" s="30"/>
      <c r="F23" s="30"/>
      <c r="G23" s="5"/>
      <c r="H23" s="5" t="s">
        <v>82</v>
      </c>
      <c r="I23" s="19"/>
      <c r="J23" s="59">
        <v>1194.0999999999999</v>
      </c>
      <c r="K23" s="19">
        <f>J23</f>
        <v>1194.0999999999999</v>
      </c>
      <c r="L23" s="19">
        <f t="shared" si="1"/>
        <v>1193.55</v>
      </c>
      <c r="M23" s="19">
        <f>K23-L23</f>
        <v>0.54999999999995453</v>
      </c>
      <c r="N23" s="24"/>
      <c r="O23" s="19"/>
      <c r="P23" s="5"/>
      <c r="R23" s="4"/>
      <c r="S23" s="42">
        <v>44990</v>
      </c>
      <c r="T23" s="29" t="s">
        <v>242</v>
      </c>
      <c r="U23" s="29" t="s">
        <v>18</v>
      </c>
      <c r="V23" s="29"/>
      <c r="W23" s="33">
        <v>13.45</v>
      </c>
      <c r="X23" s="4"/>
      <c r="AP23" s="12"/>
    </row>
    <row r="24" spans="1:42" x14ac:dyDescent="0.25">
      <c r="A24" s="30"/>
      <c r="B24" s="30"/>
      <c r="C24" s="30" t="s">
        <v>311</v>
      </c>
      <c r="D24" s="30"/>
      <c r="E24" s="30"/>
      <c r="F24" s="30"/>
      <c r="G24" s="5"/>
      <c r="H24" s="5" t="s">
        <v>84</v>
      </c>
      <c r="I24" s="19"/>
      <c r="J24" s="59">
        <v>160</v>
      </c>
      <c r="K24" s="19">
        <f t="shared" ref="K24:K58" si="5">J24</f>
        <v>160</v>
      </c>
      <c r="L24" s="19">
        <f t="shared" si="1"/>
        <v>160</v>
      </c>
      <c r="M24" s="19">
        <f t="shared" ref="M24:M58" si="6">K24-L24</f>
        <v>0</v>
      </c>
      <c r="N24" s="24"/>
      <c r="O24" s="19"/>
      <c r="P24" s="5"/>
      <c r="R24" s="4"/>
      <c r="S24" s="42">
        <v>44991</v>
      </c>
      <c r="T24" s="29" t="s">
        <v>312</v>
      </c>
      <c r="U24" s="29" t="s">
        <v>18</v>
      </c>
      <c r="V24" s="29" t="s">
        <v>33</v>
      </c>
      <c r="W24" s="33">
        <v>8.64</v>
      </c>
      <c r="X24" s="4"/>
    </row>
    <row r="25" spans="1:42" x14ac:dyDescent="0.25">
      <c r="A25" s="30"/>
      <c r="B25" s="30"/>
      <c r="C25" s="30"/>
      <c r="D25" s="30"/>
      <c r="E25" s="30"/>
      <c r="F25" s="30"/>
      <c r="G25" s="5"/>
      <c r="H25" s="5" t="s">
        <v>86</v>
      </c>
      <c r="I25" s="19"/>
      <c r="J25" s="59">
        <v>45</v>
      </c>
      <c r="K25" s="19">
        <f t="shared" si="5"/>
        <v>45</v>
      </c>
      <c r="L25" s="19">
        <f t="shared" si="1"/>
        <v>45</v>
      </c>
      <c r="M25" s="19">
        <f t="shared" si="6"/>
        <v>0</v>
      </c>
      <c r="N25" s="24"/>
      <c r="O25" s="19"/>
      <c r="P25" s="5"/>
      <c r="R25" s="4"/>
      <c r="S25" s="42">
        <v>44991</v>
      </c>
      <c r="T25" s="29" t="s">
        <v>312</v>
      </c>
      <c r="U25" s="29" t="s">
        <v>18</v>
      </c>
      <c r="V25" s="29" t="s">
        <v>33</v>
      </c>
      <c r="W25" s="33">
        <v>18.8</v>
      </c>
      <c r="X25" s="4"/>
      <c r="AI25" s="63">
        <f>SUM(L23:L35)</f>
        <v>2338.36</v>
      </c>
    </row>
    <row r="26" spans="1:42" x14ac:dyDescent="0.25">
      <c r="A26" s="30"/>
      <c r="B26" s="30"/>
      <c r="C26" s="30"/>
      <c r="D26" s="30"/>
      <c r="E26" s="30"/>
      <c r="F26" s="30"/>
      <c r="G26" s="5"/>
      <c r="H26" s="5" t="s">
        <v>88</v>
      </c>
      <c r="I26" s="19"/>
      <c r="J26" s="59">
        <v>222</v>
      </c>
      <c r="K26" s="19">
        <f>J26</f>
        <v>222</v>
      </c>
      <c r="L26" s="19">
        <f t="shared" si="1"/>
        <v>222</v>
      </c>
      <c r="M26" s="19">
        <f t="shared" si="6"/>
        <v>0</v>
      </c>
      <c r="N26" s="24"/>
      <c r="O26" s="19"/>
      <c r="P26" s="5"/>
      <c r="R26" s="4"/>
      <c r="S26" s="42">
        <v>44991</v>
      </c>
      <c r="T26" s="29" t="s">
        <v>313</v>
      </c>
      <c r="U26" s="29" t="s">
        <v>18</v>
      </c>
      <c r="V26" s="29" t="s">
        <v>314</v>
      </c>
      <c r="W26" s="33">
        <v>18.39</v>
      </c>
      <c r="X26" s="4"/>
    </row>
    <row r="27" spans="1:42" x14ac:dyDescent="0.25">
      <c r="A27" s="30"/>
      <c r="B27" s="30"/>
      <c r="C27" s="30"/>
      <c r="D27" s="30"/>
      <c r="E27" s="30"/>
      <c r="F27" s="30"/>
      <c r="G27" s="5"/>
      <c r="H27" s="5" t="s">
        <v>90</v>
      </c>
      <c r="I27" s="19"/>
      <c r="J27" s="59">
        <v>200</v>
      </c>
      <c r="K27" s="19">
        <f t="shared" si="5"/>
        <v>200</v>
      </c>
      <c r="L27" s="19">
        <f t="shared" si="1"/>
        <v>137.67000000000002</v>
      </c>
      <c r="M27" s="19">
        <f t="shared" si="6"/>
        <v>62.329999999999984</v>
      </c>
      <c r="N27" s="24"/>
      <c r="O27" s="19"/>
      <c r="P27" s="5"/>
      <c r="R27" s="4"/>
      <c r="S27" s="42">
        <v>44991</v>
      </c>
      <c r="T27" s="29" t="s">
        <v>288</v>
      </c>
      <c r="U27" s="29" t="s">
        <v>18</v>
      </c>
      <c r="V27" s="29" t="s">
        <v>59</v>
      </c>
      <c r="W27" s="33">
        <v>4.28</v>
      </c>
      <c r="X27" s="4"/>
      <c r="AP27" s="12"/>
    </row>
    <row r="28" spans="1:42" x14ac:dyDescent="0.25">
      <c r="A28" s="30"/>
      <c r="B28" s="30"/>
      <c r="C28" s="30"/>
      <c r="D28" s="30"/>
      <c r="E28" s="30"/>
      <c r="F28" s="30"/>
      <c r="G28" s="5"/>
      <c r="H28" s="5" t="s">
        <v>92</v>
      </c>
      <c r="I28" s="19"/>
      <c r="J28" s="59">
        <v>88.75</v>
      </c>
      <c r="K28" s="19">
        <f t="shared" si="5"/>
        <v>88.75</v>
      </c>
      <c r="L28" s="19">
        <f t="shared" si="1"/>
        <v>127.83</v>
      </c>
      <c r="M28" s="19">
        <f t="shared" si="6"/>
        <v>-39.08</v>
      </c>
      <c r="N28" s="24"/>
      <c r="O28" s="19"/>
      <c r="P28" s="5"/>
      <c r="R28" s="4"/>
      <c r="S28" s="42">
        <v>44992</v>
      </c>
      <c r="T28" s="29" t="s">
        <v>242</v>
      </c>
      <c r="U28" s="29" t="s">
        <v>18</v>
      </c>
      <c r="V28" s="29"/>
      <c r="W28" s="33">
        <v>11.67</v>
      </c>
      <c r="X28" s="4"/>
    </row>
    <row r="29" spans="1:42" x14ac:dyDescent="0.25">
      <c r="A29" s="30"/>
      <c r="B29" s="30"/>
      <c r="C29" s="30"/>
      <c r="D29" s="30"/>
      <c r="E29" s="30"/>
      <c r="F29" s="30"/>
      <c r="G29" s="5"/>
      <c r="H29" s="5" t="s">
        <v>94</v>
      </c>
      <c r="I29" s="19"/>
      <c r="J29" s="59">
        <v>58</v>
      </c>
      <c r="K29" s="19">
        <f t="shared" si="5"/>
        <v>58</v>
      </c>
      <c r="L29" s="19">
        <f t="shared" si="1"/>
        <v>45</v>
      </c>
      <c r="M29" s="19">
        <f t="shared" si="6"/>
        <v>13</v>
      </c>
      <c r="N29" s="24"/>
      <c r="O29" s="19"/>
      <c r="P29" s="5"/>
      <c r="R29" s="4"/>
      <c r="S29" s="42">
        <v>44993</v>
      </c>
      <c r="T29" s="29" t="s">
        <v>121</v>
      </c>
      <c r="U29" s="29" t="s">
        <v>18</v>
      </c>
      <c r="V29" s="29" t="s">
        <v>26</v>
      </c>
      <c r="W29" s="33">
        <v>138.01</v>
      </c>
      <c r="X29" s="4"/>
    </row>
    <row r="30" spans="1:42" x14ac:dyDescent="0.25">
      <c r="A30" s="30"/>
      <c r="B30" s="30"/>
      <c r="C30" s="30"/>
      <c r="D30" s="30"/>
      <c r="E30" s="30"/>
      <c r="F30" s="30"/>
      <c r="G30" s="5"/>
      <c r="H30" s="5" t="s">
        <v>96</v>
      </c>
      <c r="I30" s="19"/>
      <c r="J30" s="59">
        <v>75.02</v>
      </c>
      <c r="K30" s="19">
        <f t="shared" si="5"/>
        <v>75.02</v>
      </c>
      <c r="L30" s="19">
        <f t="shared" si="1"/>
        <v>75.22</v>
      </c>
      <c r="M30" s="19">
        <f t="shared" si="6"/>
        <v>-0.20000000000000284</v>
      </c>
      <c r="N30" s="24"/>
      <c r="O30" s="19"/>
      <c r="P30" s="5"/>
      <c r="R30" s="4"/>
      <c r="S30" s="42">
        <v>44994</v>
      </c>
      <c r="T30" s="29" t="s">
        <v>315</v>
      </c>
      <c r="U30" s="29" t="s">
        <v>18</v>
      </c>
      <c r="V30" s="29" t="s">
        <v>17</v>
      </c>
      <c r="W30" s="33">
        <v>16.03</v>
      </c>
      <c r="X30" s="4"/>
    </row>
    <row r="31" spans="1:42" x14ac:dyDescent="0.25">
      <c r="A31" s="30"/>
      <c r="B31" s="30"/>
      <c r="C31" s="30"/>
      <c r="D31" s="30"/>
      <c r="E31" s="30"/>
      <c r="F31" s="30"/>
      <c r="G31" s="5"/>
      <c r="H31" s="5" t="s">
        <v>99</v>
      </c>
      <c r="I31" s="19"/>
      <c r="J31" s="59">
        <v>16.079999999999998</v>
      </c>
      <c r="K31" s="19">
        <f t="shared" si="5"/>
        <v>16.079999999999998</v>
      </c>
      <c r="L31" s="19">
        <f t="shared" si="1"/>
        <v>16.059999999999999</v>
      </c>
      <c r="M31" s="19">
        <f t="shared" si="6"/>
        <v>1.9999999999999574E-2</v>
      </c>
      <c r="N31" s="24"/>
      <c r="O31" s="19"/>
      <c r="P31" s="5"/>
      <c r="R31" s="4"/>
      <c r="S31" s="42">
        <v>44994</v>
      </c>
      <c r="T31" s="29" t="s">
        <v>115</v>
      </c>
      <c r="U31" s="29" t="s">
        <v>18</v>
      </c>
      <c r="V31" s="29" t="s">
        <v>90</v>
      </c>
      <c r="W31" s="33">
        <v>63.82</v>
      </c>
      <c r="X31" s="4"/>
      <c r="AP31" s="12"/>
    </row>
    <row r="32" spans="1:42" x14ac:dyDescent="0.25">
      <c r="A32" s="30"/>
      <c r="B32" s="30"/>
      <c r="C32" s="30"/>
      <c r="D32" s="30"/>
      <c r="E32" s="30"/>
      <c r="F32" s="30"/>
      <c r="G32" s="5"/>
      <c r="H32" s="5" t="s">
        <v>103</v>
      </c>
      <c r="I32" s="19"/>
      <c r="J32" s="59">
        <v>300</v>
      </c>
      <c r="K32" s="19">
        <f t="shared" si="5"/>
        <v>300</v>
      </c>
      <c r="L32" s="19">
        <f t="shared" si="1"/>
        <v>300</v>
      </c>
      <c r="M32" s="19">
        <f t="shared" si="6"/>
        <v>0</v>
      </c>
      <c r="N32" s="24"/>
      <c r="O32" s="19"/>
      <c r="P32" s="5"/>
      <c r="R32" s="4"/>
      <c r="S32" s="42">
        <v>44995</v>
      </c>
      <c r="T32" s="29" t="s">
        <v>316</v>
      </c>
      <c r="U32" s="29" t="s">
        <v>18</v>
      </c>
      <c r="V32" s="29" t="s">
        <v>317</v>
      </c>
      <c r="W32" s="33">
        <v>950</v>
      </c>
      <c r="X32" s="4"/>
    </row>
    <row r="33" spans="1:42" x14ac:dyDescent="0.25">
      <c r="A33" s="30"/>
      <c r="B33" s="30"/>
      <c r="C33" s="30"/>
      <c r="D33" s="30"/>
      <c r="E33" s="30"/>
      <c r="F33" s="30"/>
      <c r="G33" s="5"/>
      <c r="H33" s="5" t="s">
        <v>17</v>
      </c>
      <c r="I33" s="19"/>
      <c r="J33" s="59">
        <v>16.03</v>
      </c>
      <c r="K33" s="19">
        <f t="shared" si="5"/>
        <v>16.03</v>
      </c>
      <c r="L33" s="19">
        <f t="shared" si="1"/>
        <v>16.03</v>
      </c>
      <c r="M33" s="19">
        <f t="shared" si="6"/>
        <v>0</v>
      </c>
      <c r="N33" s="24"/>
      <c r="O33" s="19"/>
      <c r="P33" s="5"/>
      <c r="R33" s="4"/>
      <c r="S33" s="42">
        <v>44996</v>
      </c>
      <c r="T33" s="29" t="s">
        <v>121</v>
      </c>
      <c r="U33" s="29" t="s">
        <v>18</v>
      </c>
      <c r="V33" s="29" t="s">
        <v>26</v>
      </c>
      <c r="W33" s="33">
        <v>47.19</v>
      </c>
      <c r="X33" s="4"/>
    </row>
    <row r="34" spans="1:42" x14ac:dyDescent="0.25">
      <c r="A34" s="30"/>
      <c r="B34" s="30"/>
      <c r="C34" s="30"/>
      <c r="D34" s="30"/>
      <c r="E34" s="30"/>
      <c r="F34" s="30"/>
      <c r="G34" s="5"/>
      <c r="H34" s="5"/>
      <c r="I34" s="19"/>
      <c r="J34" s="59"/>
      <c r="K34" s="19">
        <f t="shared" si="5"/>
        <v>0</v>
      </c>
      <c r="L34" s="19">
        <f t="shared" si="1"/>
        <v>0</v>
      </c>
      <c r="M34" s="19">
        <f t="shared" si="6"/>
        <v>0</v>
      </c>
      <c r="N34" s="24"/>
      <c r="O34" s="19"/>
      <c r="P34" s="5"/>
      <c r="R34" s="4"/>
      <c r="S34" s="42">
        <v>44996</v>
      </c>
      <c r="T34" s="29" t="s">
        <v>121</v>
      </c>
      <c r="U34" s="29" t="s">
        <v>18</v>
      </c>
      <c r="V34" s="29" t="s">
        <v>26</v>
      </c>
      <c r="W34" s="33">
        <v>16.5</v>
      </c>
      <c r="X34" s="4"/>
    </row>
    <row r="35" spans="1:42" x14ac:dyDescent="0.25">
      <c r="A35" s="30"/>
      <c r="B35" s="30"/>
      <c r="C35" s="30"/>
      <c r="D35" s="30"/>
      <c r="E35" s="30"/>
      <c r="F35" s="30"/>
      <c r="G35" s="5"/>
      <c r="H35" s="6"/>
      <c r="I35" s="19"/>
      <c r="J35" s="59"/>
      <c r="K35" s="19">
        <f t="shared" si="5"/>
        <v>0</v>
      </c>
      <c r="L35" s="19">
        <f t="shared" si="1"/>
        <v>0</v>
      </c>
      <c r="M35" s="19">
        <f t="shared" si="6"/>
        <v>0</v>
      </c>
      <c r="N35" s="24"/>
      <c r="O35" s="19"/>
      <c r="P35" s="5"/>
      <c r="R35" s="4"/>
      <c r="S35" s="42">
        <v>44996</v>
      </c>
      <c r="T35" s="29" t="s">
        <v>318</v>
      </c>
      <c r="U35" s="29" t="s">
        <v>18</v>
      </c>
      <c r="V35" s="29" t="s">
        <v>45</v>
      </c>
      <c r="W35" s="33">
        <v>0.44</v>
      </c>
      <c r="X35" s="4"/>
      <c r="AP35" s="12"/>
    </row>
    <row r="36" spans="1:42" ht="15.75" x14ac:dyDescent="0.25">
      <c r="A36" s="30"/>
      <c r="B36" s="30"/>
      <c r="C36" s="30"/>
      <c r="D36" s="30"/>
      <c r="E36" s="30"/>
      <c r="F36" s="30"/>
      <c r="G36" s="5"/>
      <c r="H36" s="34" t="s">
        <v>109</v>
      </c>
      <c r="I36" s="19"/>
      <c r="J36" s="59"/>
      <c r="K36" s="19">
        <f t="shared" si="5"/>
        <v>0</v>
      </c>
      <c r="L36" s="19">
        <f t="shared" si="1"/>
        <v>0</v>
      </c>
      <c r="M36" s="19">
        <f t="shared" si="6"/>
        <v>0</v>
      </c>
      <c r="N36" s="24"/>
      <c r="O36" s="19"/>
      <c r="P36" s="5"/>
      <c r="R36" s="4"/>
      <c r="S36" s="42">
        <v>44997</v>
      </c>
      <c r="T36" s="29" t="s">
        <v>319</v>
      </c>
      <c r="U36" s="29" t="s">
        <v>18</v>
      </c>
      <c r="V36" s="29" t="s">
        <v>33</v>
      </c>
      <c r="W36" s="33">
        <v>5</v>
      </c>
      <c r="X36" s="4"/>
    </row>
    <row r="37" spans="1:42" x14ac:dyDescent="0.25">
      <c r="A37" s="30"/>
      <c r="B37" s="30"/>
      <c r="C37" s="30"/>
      <c r="D37" s="30"/>
      <c r="E37" s="30"/>
      <c r="F37" s="30"/>
      <c r="G37" s="5"/>
      <c r="H37" s="28" t="s">
        <v>320</v>
      </c>
      <c r="I37" s="19"/>
      <c r="J37" s="59">
        <v>3505</v>
      </c>
      <c r="K37" s="19">
        <f>J37</f>
        <v>3505</v>
      </c>
      <c r="L37" s="19"/>
      <c r="M37" s="19"/>
      <c r="N37" s="24"/>
      <c r="O37" s="19"/>
      <c r="P37" s="5"/>
      <c r="R37" s="4"/>
      <c r="S37" s="42">
        <v>44997</v>
      </c>
      <c r="T37" s="29" t="s">
        <v>122</v>
      </c>
      <c r="U37" s="29" t="s">
        <v>18</v>
      </c>
      <c r="V37" s="29" t="s">
        <v>26</v>
      </c>
      <c r="W37" s="33">
        <v>20.14</v>
      </c>
      <c r="X37" s="4"/>
    </row>
    <row r="38" spans="1:42" x14ac:dyDescent="0.25">
      <c r="A38" s="30"/>
      <c r="B38" s="30"/>
      <c r="C38" s="30"/>
      <c r="D38" s="30"/>
      <c r="E38" s="30"/>
      <c r="F38" s="30"/>
      <c r="G38" s="5"/>
      <c r="H38" s="28" t="s">
        <v>317</v>
      </c>
      <c r="I38" s="19"/>
      <c r="J38" s="59">
        <v>950</v>
      </c>
      <c r="K38" s="19">
        <f t="shared" si="5"/>
        <v>950</v>
      </c>
      <c r="L38" s="19">
        <f t="shared" si="1"/>
        <v>950</v>
      </c>
      <c r="M38" s="19">
        <f t="shared" si="6"/>
        <v>0</v>
      </c>
      <c r="N38" s="24"/>
      <c r="O38" s="19"/>
      <c r="P38" s="5"/>
      <c r="R38" s="4"/>
      <c r="S38" s="42">
        <v>44997</v>
      </c>
      <c r="T38" s="29" t="s">
        <v>242</v>
      </c>
      <c r="U38" s="29" t="s">
        <v>18</v>
      </c>
      <c r="V38" s="29"/>
      <c r="W38" s="33">
        <v>9.64</v>
      </c>
      <c r="X38" s="4"/>
    </row>
    <row r="39" spans="1:42" x14ac:dyDescent="0.25">
      <c r="A39" s="30"/>
      <c r="B39" s="30"/>
      <c r="C39" s="30"/>
      <c r="D39" s="30"/>
      <c r="E39" s="30"/>
      <c r="F39" s="30"/>
      <c r="G39" s="5"/>
      <c r="H39" s="28"/>
      <c r="I39" s="19"/>
      <c r="J39" s="59"/>
      <c r="K39" s="19">
        <f t="shared" si="5"/>
        <v>0</v>
      </c>
      <c r="L39" s="19">
        <f t="shared" si="1"/>
        <v>0</v>
      </c>
      <c r="M39" s="19">
        <f t="shared" si="6"/>
        <v>0</v>
      </c>
      <c r="N39" s="24"/>
      <c r="O39" s="19"/>
      <c r="P39" s="5"/>
      <c r="R39" s="4"/>
      <c r="S39" s="42">
        <v>44999</v>
      </c>
      <c r="T39" s="29" t="s">
        <v>242</v>
      </c>
      <c r="U39" s="29" t="s">
        <v>18</v>
      </c>
      <c r="V39" s="29"/>
      <c r="W39" s="33">
        <v>16.489999999999998</v>
      </c>
      <c r="X39" s="4"/>
      <c r="AP39" s="12"/>
    </row>
    <row r="40" spans="1:42" x14ac:dyDescent="0.25">
      <c r="A40" s="30"/>
      <c r="B40" s="30"/>
      <c r="C40" s="30"/>
      <c r="D40" s="30"/>
      <c r="E40" s="30"/>
      <c r="F40" s="30"/>
      <c r="G40" s="5"/>
      <c r="H40" s="28" t="s">
        <v>314</v>
      </c>
      <c r="I40" s="19"/>
      <c r="J40" s="59">
        <v>15</v>
      </c>
      <c r="K40" s="19">
        <f t="shared" si="5"/>
        <v>15</v>
      </c>
      <c r="L40" s="19">
        <f t="shared" si="1"/>
        <v>18.39</v>
      </c>
      <c r="M40" s="19">
        <f t="shared" si="6"/>
        <v>-3.3900000000000006</v>
      </c>
      <c r="N40" s="24"/>
      <c r="O40" s="19"/>
      <c r="P40" s="5"/>
      <c r="R40" s="4"/>
      <c r="S40" s="42">
        <v>45000</v>
      </c>
      <c r="T40" s="29" t="s">
        <v>242</v>
      </c>
      <c r="U40" s="29" t="s">
        <v>18</v>
      </c>
      <c r="V40" s="29"/>
      <c r="W40" s="33">
        <v>49.49</v>
      </c>
      <c r="X40" s="4"/>
    </row>
    <row r="41" spans="1:42" x14ac:dyDescent="0.25">
      <c r="A41" s="30"/>
      <c r="B41" s="30"/>
      <c r="C41" s="30"/>
      <c r="D41" s="30"/>
      <c r="E41" s="30"/>
      <c r="F41" s="30"/>
      <c r="G41" s="5"/>
      <c r="H41" s="28" t="s">
        <v>321</v>
      </c>
      <c r="I41" s="19"/>
      <c r="J41" s="59">
        <v>15</v>
      </c>
      <c r="K41" s="19">
        <f t="shared" si="5"/>
        <v>15</v>
      </c>
      <c r="L41" s="19">
        <f t="shared" si="1"/>
        <v>0</v>
      </c>
      <c r="M41" s="19">
        <f t="shared" si="6"/>
        <v>15</v>
      </c>
      <c r="N41" s="24"/>
      <c r="O41" s="19"/>
      <c r="P41" s="5"/>
      <c r="R41" s="4"/>
      <c r="S41" s="42">
        <v>45001</v>
      </c>
      <c r="T41" s="29" t="s">
        <v>322</v>
      </c>
      <c r="U41" s="29" t="s">
        <v>18</v>
      </c>
      <c r="V41" s="29" t="s">
        <v>323</v>
      </c>
      <c r="W41" s="33">
        <v>383.2</v>
      </c>
      <c r="X41" s="4"/>
    </row>
    <row r="42" spans="1:42" x14ac:dyDescent="0.25">
      <c r="A42" s="30"/>
      <c r="B42" s="30"/>
      <c r="C42" s="30"/>
      <c r="D42" s="30"/>
      <c r="E42" s="30"/>
      <c r="F42" s="30"/>
      <c r="G42" s="5"/>
      <c r="H42" s="28" t="s">
        <v>324</v>
      </c>
      <c r="I42" s="19"/>
      <c r="J42" s="59">
        <v>15</v>
      </c>
      <c r="K42" s="19">
        <f t="shared" si="5"/>
        <v>15</v>
      </c>
      <c r="L42" s="19">
        <f t="shared" si="1"/>
        <v>40</v>
      </c>
      <c r="M42" s="19">
        <f t="shared" si="6"/>
        <v>-25</v>
      </c>
      <c r="N42" s="24"/>
      <c r="O42" s="19"/>
      <c r="P42" s="5"/>
      <c r="R42" s="4"/>
      <c r="S42" s="42">
        <v>45001</v>
      </c>
      <c r="T42" s="29" t="s">
        <v>325</v>
      </c>
      <c r="U42" s="29" t="s">
        <v>18</v>
      </c>
      <c r="V42" s="29" t="s">
        <v>323</v>
      </c>
      <c r="W42" s="33">
        <v>-160</v>
      </c>
      <c r="X42" s="4"/>
    </row>
    <row r="43" spans="1:42" x14ac:dyDescent="0.25">
      <c r="A43" s="30"/>
      <c r="B43" s="30"/>
      <c r="C43" s="30"/>
      <c r="D43" s="30"/>
      <c r="E43" s="30"/>
      <c r="F43" s="30"/>
      <c r="G43" s="5"/>
      <c r="H43" s="28" t="s">
        <v>326</v>
      </c>
      <c r="I43" s="19"/>
      <c r="J43" s="59">
        <v>15</v>
      </c>
      <c r="K43" s="19">
        <f t="shared" si="5"/>
        <v>15</v>
      </c>
      <c r="L43" s="19">
        <f t="shared" si="1"/>
        <v>0</v>
      </c>
      <c r="M43" s="19">
        <f t="shared" si="6"/>
        <v>15</v>
      </c>
      <c r="N43" s="24"/>
      <c r="O43" s="19"/>
      <c r="P43" s="5"/>
      <c r="R43" s="4"/>
      <c r="S43" s="42">
        <v>45001</v>
      </c>
      <c r="T43" s="29" t="s">
        <v>115</v>
      </c>
      <c r="U43" s="29" t="s">
        <v>18</v>
      </c>
      <c r="V43" s="29" t="s">
        <v>90</v>
      </c>
      <c r="W43" s="33">
        <v>10.99</v>
      </c>
      <c r="X43" s="4"/>
      <c r="AP43" s="12"/>
    </row>
    <row r="44" spans="1:42" x14ac:dyDescent="0.25">
      <c r="A44" s="30"/>
      <c r="B44" s="30"/>
      <c r="C44" s="30"/>
      <c r="D44" s="30"/>
      <c r="E44" s="30"/>
      <c r="F44" s="30"/>
      <c r="G44" s="5"/>
      <c r="H44" s="28"/>
      <c r="I44" s="19"/>
      <c r="J44" s="59"/>
      <c r="K44" s="19">
        <f t="shared" si="5"/>
        <v>0</v>
      </c>
      <c r="L44" s="19">
        <f t="shared" si="1"/>
        <v>0</v>
      </c>
      <c r="M44" s="19">
        <f t="shared" si="6"/>
        <v>0</v>
      </c>
      <c r="N44" s="24"/>
      <c r="O44" s="19"/>
      <c r="P44" s="5"/>
      <c r="R44" s="4"/>
      <c r="S44" s="42">
        <v>45003</v>
      </c>
      <c r="T44" s="29" t="s">
        <v>327</v>
      </c>
      <c r="U44" s="29" t="s">
        <v>18</v>
      </c>
      <c r="V44" s="29" t="s">
        <v>33</v>
      </c>
      <c r="W44" s="33">
        <v>14</v>
      </c>
      <c r="X44" s="4"/>
    </row>
    <row r="45" spans="1:42" x14ac:dyDescent="0.25">
      <c r="A45" s="30"/>
      <c r="B45" s="30"/>
      <c r="C45" s="30"/>
      <c r="D45" s="30"/>
      <c r="E45" s="30"/>
      <c r="F45" s="30"/>
      <c r="G45" s="5"/>
      <c r="H45" s="28" t="s">
        <v>328</v>
      </c>
      <c r="I45" s="19"/>
      <c r="J45" s="59">
        <v>50</v>
      </c>
      <c r="K45" s="19">
        <f t="shared" si="5"/>
        <v>50</v>
      </c>
      <c r="L45" s="19">
        <f t="shared" si="1"/>
        <v>0</v>
      </c>
      <c r="M45" s="19">
        <f t="shared" si="6"/>
        <v>50</v>
      </c>
      <c r="N45" s="24"/>
      <c r="O45" s="19"/>
      <c r="P45" s="5"/>
      <c r="R45" s="4"/>
      <c r="S45" s="42">
        <v>45003</v>
      </c>
      <c r="T45" s="29" t="s">
        <v>329</v>
      </c>
      <c r="U45" s="29" t="s">
        <v>18</v>
      </c>
      <c r="V45" s="29" t="s">
        <v>33</v>
      </c>
      <c r="W45" s="33">
        <v>4.25</v>
      </c>
      <c r="X45" s="4"/>
    </row>
    <row r="46" spans="1:42" x14ac:dyDescent="0.25">
      <c r="A46" s="30"/>
      <c r="B46" s="30"/>
      <c r="C46" s="30"/>
      <c r="D46" s="30"/>
      <c r="E46" s="30"/>
      <c r="F46" s="30"/>
      <c r="G46" s="5"/>
      <c r="H46" s="28" t="s">
        <v>330</v>
      </c>
      <c r="I46" s="19"/>
      <c r="J46" s="59"/>
      <c r="K46" s="19">
        <f t="shared" si="5"/>
        <v>0</v>
      </c>
      <c r="L46" s="19">
        <f t="shared" si="1"/>
        <v>0</v>
      </c>
      <c r="M46" s="19">
        <f t="shared" si="6"/>
        <v>0</v>
      </c>
      <c r="N46" s="24"/>
      <c r="O46" s="19"/>
      <c r="P46" s="5"/>
      <c r="R46" s="4"/>
      <c r="S46" s="42">
        <v>45003</v>
      </c>
      <c r="T46" s="29" t="s">
        <v>331</v>
      </c>
      <c r="U46" s="29" t="s">
        <v>18</v>
      </c>
      <c r="V46" s="29" t="s">
        <v>26</v>
      </c>
      <c r="W46" s="33">
        <v>4.25</v>
      </c>
      <c r="X46" s="4"/>
    </row>
    <row r="47" spans="1:42" x14ac:dyDescent="0.25">
      <c r="A47" s="30"/>
      <c r="B47" s="30"/>
      <c r="C47" s="30"/>
      <c r="D47" s="30"/>
      <c r="E47" s="30"/>
      <c r="F47" s="30"/>
      <c r="G47" s="5"/>
      <c r="H47" s="28" t="s">
        <v>323</v>
      </c>
      <c r="I47" s="19"/>
      <c r="J47" s="59">
        <v>250</v>
      </c>
      <c r="K47" s="19">
        <f t="shared" si="5"/>
        <v>250</v>
      </c>
      <c r="L47" s="19">
        <f t="shared" si="1"/>
        <v>223.2</v>
      </c>
      <c r="M47" s="19">
        <f t="shared" si="6"/>
        <v>26.800000000000011</v>
      </c>
      <c r="N47" s="24"/>
      <c r="O47" s="19"/>
      <c r="P47" s="5"/>
      <c r="R47" s="4"/>
      <c r="S47" s="42">
        <v>45003</v>
      </c>
      <c r="T47" s="29" t="s">
        <v>140</v>
      </c>
      <c r="U47" s="29" t="s">
        <v>18</v>
      </c>
      <c r="V47" s="29" t="s">
        <v>26</v>
      </c>
      <c r="W47" s="33">
        <v>29.59</v>
      </c>
      <c r="X47" s="4"/>
      <c r="AP47" s="12"/>
    </row>
    <row r="48" spans="1:42" x14ac:dyDescent="0.25">
      <c r="A48" s="30"/>
      <c r="B48" s="30"/>
      <c r="C48" s="30"/>
      <c r="D48" s="30"/>
      <c r="E48" s="30"/>
      <c r="F48" s="30"/>
      <c r="G48" s="5"/>
      <c r="H48" s="28" t="s">
        <v>332</v>
      </c>
      <c r="I48" s="19"/>
      <c r="J48" s="59">
        <v>1001.67</v>
      </c>
      <c r="K48" s="19">
        <f t="shared" si="5"/>
        <v>1001.67</v>
      </c>
      <c r="L48" s="19">
        <f t="shared" si="1"/>
        <v>0</v>
      </c>
      <c r="M48" s="19">
        <f t="shared" si="6"/>
        <v>1001.67</v>
      </c>
      <c r="N48" s="24"/>
      <c r="O48" s="19"/>
      <c r="P48" s="5"/>
      <c r="R48" s="4"/>
      <c r="S48" s="42">
        <v>45004</v>
      </c>
      <c r="T48" s="29" t="s">
        <v>333</v>
      </c>
      <c r="U48" s="29" t="s">
        <v>18</v>
      </c>
      <c r="V48" s="29" t="s">
        <v>33</v>
      </c>
      <c r="W48" s="33">
        <v>60.14</v>
      </c>
      <c r="X48" s="4"/>
    </row>
    <row r="49" spans="1:24" x14ac:dyDescent="0.25">
      <c r="A49" s="30"/>
      <c r="B49" s="30"/>
      <c r="C49" s="30"/>
      <c r="D49" s="30"/>
      <c r="E49" s="30"/>
      <c r="F49" s="30"/>
      <c r="G49" s="5"/>
      <c r="H49" s="28"/>
      <c r="I49" s="19"/>
      <c r="J49" s="59"/>
      <c r="K49" s="19">
        <f t="shared" si="5"/>
        <v>0</v>
      </c>
      <c r="L49" s="19">
        <f t="shared" si="1"/>
        <v>0</v>
      </c>
      <c r="M49" s="19">
        <f t="shared" si="6"/>
        <v>0</v>
      </c>
      <c r="N49" s="24"/>
      <c r="O49" s="19"/>
      <c r="P49" s="5"/>
      <c r="R49" s="4"/>
      <c r="S49" s="42">
        <v>45005</v>
      </c>
      <c r="T49" s="29" t="s">
        <v>334</v>
      </c>
      <c r="U49" s="29" t="s">
        <v>19</v>
      </c>
      <c r="V49" s="29" t="s">
        <v>86</v>
      </c>
      <c r="W49" s="33">
        <v>45</v>
      </c>
      <c r="X49" s="4"/>
    </row>
    <row r="50" spans="1:24" x14ac:dyDescent="0.25">
      <c r="A50" s="30"/>
      <c r="B50" s="30"/>
      <c r="C50" s="30"/>
      <c r="D50" s="30"/>
      <c r="E50" s="30"/>
      <c r="F50" s="30"/>
      <c r="G50" s="5"/>
      <c r="H50" s="28"/>
      <c r="I50" s="19"/>
      <c r="J50" s="59"/>
      <c r="K50" s="19">
        <f t="shared" si="5"/>
        <v>0</v>
      </c>
      <c r="L50" s="19">
        <f t="shared" si="1"/>
        <v>0</v>
      </c>
      <c r="M50" s="19">
        <f t="shared" si="6"/>
        <v>0</v>
      </c>
      <c r="N50" s="24"/>
      <c r="O50" s="19"/>
      <c r="P50" s="5"/>
      <c r="R50" s="4"/>
      <c r="S50" s="42">
        <v>45005</v>
      </c>
      <c r="T50" s="29" t="s">
        <v>335</v>
      </c>
      <c r="U50" s="29" t="s">
        <v>19</v>
      </c>
      <c r="V50" s="29" t="s">
        <v>26</v>
      </c>
      <c r="W50" s="33">
        <v>-16.5</v>
      </c>
      <c r="X50" s="4"/>
    </row>
    <row r="51" spans="1:24" x14ac:dyDescent="0.25">
      <c r="A51" s="30"/>
      <c r="B51" s="30"/>
      <c r="C51" s="30"/>
      <c r="D51" s="30"/>
      <c r="E51" s="30"/>
      <c r="F51" s="30"/>
      <c r="G51" s="5"/>
      <c r="H51" s="28"/>
      <c r="I51" s="19"/>
      <c r="J51" s="59"/>
      <c r="K51" s="19">
        <f t="shared" si="5"/>
        <v>0</v>
      </c>
      <c r="L51" s="19">
        <f t="shared" si="1"/>
        <v>0</v>
      </c>
      <c r="M51" s="19">
        <f t="shared" si="6"/>
        <v>0</v>
      </c>
      <c r="N51" s="24"/>
      <c r="O51" s="19"/>
      <c r="P51" s="5"/>
      <c r="R51" s="4"/>
      <c r="S51" s="42">
        <v>45007</v>
      </c>
      <c r="T51" s="29" t="s">
        <v>158</v>
      </c>
      <c r="U51" s="29" t="s">
        <v>19</v>
      </c>
      <c r="V51" s="29" t="s">
        <v>33</v>
      </c>
      <c r="W51" s="33">
        <v>31.79</v>
      </c>
      <c r="X51" s="4"/>
    </row>
    <row r="52" spans="1:24" x14ac:dyDescent="0.25">
      <c r="A52" s="30"/>
      <c r="B52" s="30"/>
      <c r="C52" s="30"/>
      <c r="D52" s="30"/>
      <c r="E52" s="30"/>
      <c r="F52" s="30"/>
      <c r="G52" s="5"/>
      <c r="H52" s="28"/>
      <c r="I52" s="19"/>
      <c r="J52" s="59"/>
      <c r="K52" s="19">
        <f t="shared" si="5"/>
        <v>0</v>
      </c>
      <c r="L52" s="19">
        <f t="shared" si="1"/>
        <v>0</v>
      </c>
      <c r="M52" s="19">
        <f t="shared" si="6"/>
        <v>0</v>
      </c>
      <c r="N52" s="24"/>
      <c r="O52" s="19"/>
      <c r="P52" s="5"/>
      <c r="R52" s="4"/>
      <c r="S52" s="42">
        <v>45007</v>
      </c>
      <c r="T52" s="29" t="s">
        <v>336</v>
      </c>
      <c r="U52" s="29" t="s">
        <v>19</v>
      </c>
      <c r="V52" s="29" t="s">
        <v>59</v>
      </c>
      <c r="W52" s="33">
        <v>37.270000000000003</v>
      </c>
      <c r="X52" s="4"/>
    </row>
    <row r="53" spans="1:24" x14ac:dyDescent="0.25">
      <c r="A53" s="30"/>
      <c r="B53" s="30"/>
      <c r="C53" s="30"/>
      <c r="D53" s="30"/>
      <c r="E53" s="30"/>
      <c r="F53" s="30"/>
      <c r="G53" s="5"/>
      <c r="H53" s="28"/>
      <c r="I53" s="19"/>
      <c r="J53" s="59"/>
      <c r="K53" s="19">
        <f t="shared" si="5"/>
        <v>0</v>
      </c>
      <c r="L53" s="19">
        <f t="shared" si="1"/>
        <v>0</v>
      </c>
      <c r="M53" s="19">
        <f t="shared" si="6"/>
        <v>0</v>
      </c>
      <c r="N53" s="24"/>
      <c r="O53" s="19"/>
      <c r="P53" s="5"/>
      <c r="R53" s="4"/>
      <c r="S53" s="42">
        <v>45009</v>
      </c>
      <c r="T53" s="29" t="s">
        <v>121</v>
      </c>
      <c r="U53" s="29" t="s">
        <v>18</v>
      </c>
      <c r="V53" s="29" t="s">
        <v>26</v>
      </c>
      <c r="W53" s="33">
        <v>86.79</v>
      </c>
      <c r="X53" s="4"/>
    </row>
    <row r="54" spans="1:24" x14ac:dyDescent="0.25">
      <c r="A54" s="30"/>
      <c r="B54" s="30"/>
      <c r="C54" s="30"/>
      <c r="D54" s="30"/>
      <c r="E54" s="30"/>
      <c r="F54" s="30"/>
      <c r="G54" s="5"/>
      <c r="H54" s="28"/>
      <c r="I54" s="19"/>
      <c r="J54" s="59"/>
      <c r="K54" s="19">
        <f t="shared" si="5"/>
        <v>0</v>
      </c>
      <c r="L54" s="19">
        <f t="shared" si="1"/>
        <v>0</v>
      </c>
      <c r="M54" s="19">
        <f t="shared" si="6"/>
        <v>0</v>
      </c>
      <c r="N54" s="24"/>
      <c r="O54" s="19"/>
      <c r="P54" s="5"/>
      <c r="R54" s="4"/>
      <c r="S54" s="42">
        <v>45009</v>
      </c>
      <c r="T54" s="29" t="s">
        <v>272</v>
      </c>
      <c r="U54" s="29" t="s">
        <v>19</v>
      </c>
      <c r="V54" s="29" t="s">
        <v>94</v>
      </c>
      <c r="W54" s="33">
        <v>45</v>
      </c>
      <c r="X54" s="4"/>
    </row>
    <row r="55" spans="1:24" x14ac:dyDescent="0.25">
      <c r="A55" s="30"/>
      <c r="B55" s="30"/>
      <c r="C55" s="30"/>
      <c r="D55" s="30"/>
      <c r="E55" s="30"/>
      <c r="F55" s="30"/>
      <c r="G55" s="5"/>
      <c r="H55" s="28"/>
      <c r="I55" s="19"/>
      <c r="J55" s="59"/>
      <c r="K55" s="19">
        <f t="shared" si="5"/>
        <v>0</v>
      </c>
      <c r="L55" s="19">
        <f t="shared" si="1"/>
        <v>0</v>
      </c>
      <c r="M55" s="19">
        <f t="shared" si="6"/>
        <v>0</v>
      </c>
      <c r="N55" s="24"/>
      <c r="O55" s="19"/>
      <c r="P55" s="5"/>
      <c r="R55" s="4"/>
      <c r="S55" s="42">
        <v>45010</v>
      </c>
      <c r="T55" s="29" t="s">
        <v>337</v>
      </c>
      <c r="U55" s="29" t="s">
        <v>18</v>
      </c>
      <c r="V55" s="29" t="s">
        <v>59</v>
      </c>
      <c r="W55" s="33">
        <v>5.9</v>
      </c>
      <c r="X55" s="4"/>
    </row>
    <row r="56" spans="1:24" x14ac:dyDescent="0.25">
      <c r="A56" s="30"/>
      <c r="B56" s="30"/>
      <c r="C56" s="30"/>
      <c r="D56" s="30"/>
      <c r="E56" s="30"/>
      <c r="F56" s="30"/>
      <c r="G56" s="5"/>
      <c r="H56" s="28"/>
      <c r="I56" s="19"/>
      <c r="J56" s="59"/>
      <c r="K56" s="19">
        <f t="shared" si="5"/>
        <v>0</v>
      </c>
      <c r="L56" s="19">
        <f t="shared" si="1"/>
        <v>0</v>
      </c>
      <c r="M56" s="19">
        <f t="shared" si="6"/>
        <v>0</v>
      </c>
      <c r="N56" s="24"/>
      <c r="O56" s="19"/>
      <c r="P56" s="5"/>
      <c r="R56" s="4"/>
      <c r="S56" s="42">
        <v>45010</v>
      </c>
      <c r="T56" s="29" t="s">
        <v>152</v>
      </c>
      <c r="U56" s="29" t="s">
        <v>19</v>
      </c>
      <c r="V56" s="29"/>
      <c r="W56" s="33">
        <v>25.03</v>
      </c>
      <c r="X56" s="4"/>
    </row>
    <row r="57" spans="1:24" x14ac:dyDescent="0.25">
      <c r="A57" s="30"/>
      <c r="B57" s="30"/>
      <c r="C57" s="30"/>
      <c r="D57" s="30"/>
      <c r="E57" s="30"/>
      <c r="F57" s="30"/>
      <c r="G57" s="5"/>
      <c r="H57" s="28"/>
      <c r="I57" s="19"/>
      <c r="J57" s="59"/>
      <c r="K57" s="19">
        <f t="shared" si="5"/>
        <v>0</v>
      </c>
      <c r="L57" s="19">
        <f t="shared" si="1"/>
        <v>0</v>
      </c>
      <c r="M57" s="19">
        <f t="shared" si="6"/>
        <v>0</v>
      </c>
      <c r="N57" s="24"/>
      <c r="O57" s="19"/>
      <c r="P57" s="5"/>
      <c r="R57" s="4"/>
      <c r="S57" s="42">
        <v>45010</v>
      </c>
      <c r="T57" s="29" t="s">
        <v>152</v>
      </c>
      <c r="U57" s="29" t="s">
        <v>19</v>
      </c>
      <c r="V57" s="29"/>
      <c r="W57" s="33">
        <v>20.329999999999998</v>
      </c>
      <c r="X57" s="4"/>
    </row>
    <row r="58" spans="1:24" x14ac:dyDescent="0.25">
      <c r="A58" s="30"/>
      <c r="B58" s="30"/>
      <c r="C58" s="30"/>
      <c r="D58" s="30"/>
      <c r="E58" s="30"/>
      <c r="F58" s="30"/>
      <c r="G58" s="5"/>
      <c r="H58" s="28"/>
      <c r="I58" s="19"/>
      <c r="J58" s="59"/>
      <c r="K58" s="19">
        <f t="shared" si="5"/>
        <v>0</v>
      </c>
      <c r="L58" s="19">
        <f t="shared" si="1"/>
        <v>0</v>
      </c>
      <c r="M58" s="19">
        <f t="shared" si="6"/>
        <v>0</v>
      </c>
      <c r="N58" s="24"/>
      <c r="O58" s="19"/>
      <c r="P58" s="5"/>
      <c r="R58" s="4"/>
      <c r="S58" s="42">
        <v>45010</v>
      </c>
      <c r="T58" s="29" t="s">
        <v>242</v>
      </c>
      <c r="U58" s="29" t="s">
        <v>18</v>
      </c>
      <c r="V58" s="29"/>
      <c r="W58" s="33">
        <v>14.96</v>
      </c>
      <c r="X58" s="4"/>
    </row>
    <row r="59" spans="1:24" x14ac:dyDescent="0.25">
      <c r="A59" s="30"/>
      <c r="B59" s="30"/>
      <c r="C59" s="30"/>
      <c r="D59" s="30"/>
      <c r="E59" s="30"/>
      <c r="F59" s="30"/>
      <c r="R59" s="4"/>
      <c r="S59" s="42">
        <v>45010</v>
      </c>
      <c r="T59" s="29" t="s">
        <v>242</v>
      </c>
      <c r="U59" s="29" t="s">
        <v>18</v>
      </c>
      <c r="V59" s="29"/>
      <c r="W59" s="33">
        <v>17.149999999999999</v>
      </c>
      <c r="X59" s="4"/>
    </row>
    <row r="60" spans="1:24" x14ac:dyDescent="0.25">
      <c r="A60" s="30"/>
      <c r="B60" s="30"/>
      <c r="C60" s="30"/>
      <c r="D60" s="30"/>
      <c r="E60" s="30"/>
      <c r="F60" s="30"/>
      <c r="R60" s="4"/>
      <c r="S60" s="42">
        <v>45011</v>
      </c>
      <c r="T60" s="29" t="s">
        <v>121</v>
      </c>
      <c r="U60" s="29" t="s">
        <v>18</v>
      </c>
      <c r="V60" s="29" t="s">
        <v>26</v>
      </c>
      <c r="W60" s="33">
        <v>154.41999999999999</v>
      </c>
      <c r="X60" s="4"/>
    </row>
    <row r="61" spans="1:24" x14ac:dyDescent="0.25">
      <c r="A61" s="30"/>
      <c r="B61" s="30"/>
      <c r="C61" s="30"/>
      <c r="D61" s="30"/>
      <c r="E61" s="30"/>
      <c r="F61" s="30"/>
      <c r="R61" s="4"/>
      <c r="S61" s="42">
        <v>45011</v>
      </c>
      <c r="T61" s="29" t="s">
        <v>338</v>
      </c>
      <c r="U61" s="29" t="s">
        <v>19</v>
      </c>
      <c r="V61" s="29" t="s">
        <v>324</v>
      </c>
      <c r="W61" s="33">
        <v>20</v>
      </c>
      <c r="X61" s="4"/>
    </row>
    <row r="62" spans="1:24" x14ac:dyDescent="0.25">
      <c r="A62" s="30"/>
      <c r="B62" s="30"/>
      <c r="C62" s="30"/>
      <c r="D62" s="30"/>
      <c r="E62" s="30"/>
      <c r="F62" s="30"/>
      <c r="R62" s="4"/>
      <c r="S62" s="42">
        <v>45012</v>
      </c>
      <c r="T62" s="29" t="s">
        <v>338</v>
      </c>
      <c r="U62" s="29" t="s">
        <v>18</v>
      </c>
      <c r="V62" s="29" t="s">
        <v>324</v>
      </c>
      <c r="W62" s="33">
        <v>20</v>
      </c>
      <c r="X62" s="4"/>
    </row>
    <row r="63" spans="1:24" x14ac:dyDescent="0.25">
      <c r="A63" s="30"/>
      <c r="B63" s="30"/>
      <c r="C63" s="30"/>
      <c r="D63" s="30"/>
      <c r="E63" s="30"/>
      <c r="F63" s="30"/>
      <c r="R63" s="4"/>
      <c r="S63" s="42">
        <v>45013</v>
      </c>
      <c r="T63" s="29" t="s">
        <v>339</v>
      </c>
      <c r="U63" s="29" t="s">
        <v>18</v>
      </c>
      <c r="V63" s="29" t="s">
        <v>90</v>
      </c>
      <c r="W63" s="33">
        <v>62.86</v>
      </c>
      <c r="X63" s="4"/>
    </row>
    <row r="64" spans="1:24" x14ac:dyDescent="0.25">
      <c r="A64" s="30"/>
      <c r="B64" s="30"/>
      <c r="C64" s="30"/>
      <c r="D64" s="30"/>
      <c r="E64" s="30"/>
      <c r="F64" s="30"/>
      <c r="R64" s="4"/>
      <c r="S64" s="42">
        <v>45013</v>
      </c>
      <c r="T64" s="29" t="s">
        <v>121</v>
      </c>
      <c r="U64" s="29" t="s">
        <v>18</v>
      </c>
      <c r="V64" s="29" t="s">
        <v>26</v>
      </c>
      <c r="W64" s="33">
        <v>13.89</v>
      </c>
      <c r="X64" s="4"/>
    </row>
    <row r="65" spans="1:24" x14ac:dyDescent="0.25">
      <c r="A65" s="30"/>
      <c r="B65" s="30"/>
      <c r="C65" s="30"/>
      <c r="D65" s="30"/>
      <c r="E65" s="30"/>
      <c r="F65" s="30"/>
      <c r="R65" s="4"/>
      <c r="S65" s="42">
        <v>45013</v>
      </c>
      <c r="T65" s="29" t="s">
        <v>242</v>
      </c>
      <c r="U65" s="29" t="s">
        <v>18</v>
      </c>
      <c r="V65" s="29"/>
      <c r="W65" s="33">
        <v>10.71</v>
      </c>
      <c r="X65" s="4"/>
    </row>
    <row r="66" spans="1:24" x14ac:dyDescent="0.25">
      <c r="A66" s="30"/>
      <c r="B66" s="30"/>
      <c r="C66" s="30"/>
      <c r="D66" s="30"/>
      <c r="E66" s="30"/>
      <c r="F66" s="30"/>
      <c r="R66" s="4"/>
      <c r="S66" s="42">
        <v>45014</v>
      </c>
      <c r="T66" s="29" t="s">
        <v>121</v>
      </c>
      <c r="U66" s="29" t="s">
        <v>18</v>
      </c>
      <c r="V66" s="29" t="s">
        <v>26</v>
      </c>
      <c r="W66" s="33">
        <v>117.41</v>
      </c>
      <c r="X66" s="4"/>
    </row>
    <row r="67" spans="1:24" x14ac:dyDescent="0.25">
      <c r="A67" s="30"/>
      <c r="B67" s="30"/>
      <c r="C67" s="30"/>
      <c r="D67" s="30"/>
      <c r="E67" s="30"/>
      <c r="F67" s="30"/>
      <c r="R67" s="4"/>
      <c r="S67" s="42">
        <v>45014</v>
      </c>
      <c r="T67" s="29" t="s">
        <v>121</v>
      </c>
      <c r="U67" s="29" t="s">
        <v>18</v>
      </c>
      <c r="V67" s="29" t="s">
        <v>26</v>
      </c>
      <c r="W67" s="33">
        <v>1.92</v>
      </c>
      <c r="X67" s="4"/>
    </row>
    <row r="68" spans="1:24" x14ac:dyDescent="0.25">
      <c r="A68" s="30"/>
      <c r="B68" s="30"/>
      <c r="C68" s="30"/>
      <c r="D68" s="30"/>
      <c r="E68" s="30"/>
      <c r="F68" s="30"/>
      <c r="R68" s="4"/>
      <c r="S68" s="42">
        <v>45015</v>
      </c>
      <c r="T68" s="29" t="s">
        <v>158</v>
      </c>
      <c r="U68" s="29" t="s">
        <v>18</v>
      </c>
      <c r="V68" s="29" t="s">
        <v>33</v>
      </c>
      <c r="W68" s="33">
        <v>36.33</v>
      </c>
      <c r="X68" s="4"/>
    </row>
    <row r="69" spans="1:24" x14ac:dyDescent="0.25">
      <c r="A69" s="30"/>
      <c r="B69" s="30"/>
      <c r="C69" s="30"/>
      <c r="D69" s="30"/>
      <c r="E69" s="30"/>
      <c r="F69" s="30"/>
      <c r="R69" s="4"/>
      <c r="S69" s="42">
        <v>45015</v>
      </c>
      <c r="T69" s="29" t="s">
        <v>340</v>
      </c>
      <c r="U69" s="29" t="s">
        <v>18</v>
      </c>
      <c r="V69" s="29" t="s">
        <v>26</v>
      </c>
      <c r="W69" s="33">
        <v>10</v>
      </c>
      <c r="X69" s="4"/>
    </row>
    <row r="70" spans="1:24" x14ac:dyDescent="0.25">
      <c r="A70" s="30"/>
      <c r="B70" s="30"/>
      <c r="C70" s="30"/>
      <c r="D70" s="30"/>
      <c r="E70" s="30"/>
      <c r="F70" s="30"/>
      <c r="R70" s="4"/>
      <c r="S70" s="42">
        <v>45015</v>
      </c>
      <c r="T70" s="29" t="s">
        <v>341</v>
      </c>
      <c r="U70" s="29" t="s">
        <v>18</v>
      </c>
      <c r="V70" s="29" t="s">
        <v>26</v>
      </c>
      <c r="W70" s="33">
        <v>47.17</v>
      </c>
      <c r="X70" s="4"/>
    </row>
    <row r="71" spans="1:24" x14ac:dyDescent="0.25">
      <c r="A71" s="30"/>
      <c r="B71" s="30"/>
      <c r="C71" s="30"/>
      <c r="D71" s="30"/>
      <c r="E71" s="30"/>
      <c r="F71" s="30"/>
      <c r="R71" s="4"/>
      <c r="S71" s="42">
        <v>45015</v>
      </c>
      <c r="T71" s="29" t="s">
        <v>342</v>
      </c>
      <c r="U71" s="29" t="s">
        <v>19</v>
      </c>
      <c r="V71" s="29" t="s">
        <v>59</v>
      </c>
      <c r="W71" s="33">
        <v>-17.149999999999999</v>
      </c>
      <c r="X71" s="4"/>
    </row>
    <row r="72" spans="1:24" x14ac:dyDescent="0.25">
      <c r="A72" s="30"/>
      <c r="B72" s="30"/>
      <c r="C72" s="30"/>
      <c r="D72" s="30"/>
      <c r="E72" s="30"/>
      <c r="F72" s="30"/>
      <c r="R72" s="4"/>
      <c r="S72" s="42">
        <v>45015</v>
      </c>
      <c r="T72" s="29" t="s">
        <v>343</v>
      </c>
      <c r="U72" s="29" t="s">
        <v>18</v>
      </c>
      <c r="V72" s="29" t="s">
        <v>59</v>
      </c>
      <c r="W72" s="33">
        <v>33.479999999999997</v>
      </c>
      <c r="X72" s="4"/>
    </row>
    <row r="73" spans="1:24" x14ac:dyDescent="0.25">
      <c r="A73" s="30"/>
      <c r="B73" s="30"/>
      <c r="C73" s="30"/>
      <c r="D73" s="30"/>
      <c r="E73" s="30"/>
      <c r="F73" s="30"/>
      <c r="R73" s="4"/>
      <c r="S73" s="42">
        <v>45015</v>
      </c>
      <c r="T73" s="29" t="s">
        <v>343</v>
      </c>
      <c r="U73" s="29" t="s">
        <v>18</v>
      </c>
      <c r="V73" s="29" t="s">
        <v>59</v>
      </c>
      <c r="W73" s="33">
        <v>-2.76</v>
      </c>
      <c r="X73" s="4"/>
    </row>
    <row r="74" spans="1:24" x14ac:dyDescent="0.25">
      <c r="A74" s="30"/>
      <c r="B74" s="30"/>
      <c r="C74" s="30"/>
      <c r="D74" s="30"/>
      <c r="E74" s="30"/>
      <c r="F74" s="30"/>
      <c r="R74" s="4"/>
      <c r="S74" s="42">
        <v>45015</v>
      </c>
      <c r="T74" s="29" t="s">
        <v>242</v>
      </c>
      <c r="U74" s="29" t="s">
        <v>18</v>
      </c>
      <c r="V74" s="29"/>
      <c r="W74" s="33">
        <v>32.15</v>
      </c>
      <c r="X74" s="4"/>
    </row>
    <row r="75" spans="1:24" x14ac:dyDescent="0.25">
      <c r="A75" s="30"/>
      <c r="B75" s="30"/>
      <c r="C75" s="30"/>
      <c r="D75" s="30"/>
      <c r="E75" s="30"/>
      <c r="F75" s="30"/>
      <c r="R75" s="4"/>
      <c r="S75" s="29"/>
      <c r="T75" s="29"/>
      <c r="U75" s="29"/>
      <c r="V75" s="29"/>
      <c r="W75" s="33"/>
      <c r="X75" s="4"/>
    </row>
    <row r="76" spans="1:24" x14ac:dyDescent="0.25">
      <c r="A76" s="30"/>
      <c r="B76" s="30"/>
      <c r="C76" s="30"/>
      <c r="D76" s="30"/>
      <c r="E76" s="30"/>
      <c r="F76" s="30"/>
      <c r="R76" s="4"/>
      <c r="S76" s="29"/>
      <c r="T76" s="29"/>
      <c r="U76" s="29"/>
      <c r="V76" s="29"/>
      <c r="W76" s="33"/>
      <c r="X76" s="4"/>
    </row>
    <row r="77" spans="1:24" x14ac:dyDescent="0.25">
      <c r="A77" s="30"/>
      <c r="B77" s="30"/>
      <c r="C77" s="30"/>
      <c r="D77" s="30"/>
      <c r="E77" s="30"/>
      <c r="F77" s="30"/>
      <c r="R77" s="4"/>
      <c r="S77" s="29"/>
      <c r="T77" s="29"/>
      <c r="U77" s="29"/>
      <c r="V77" s="29"/>
      <c r="W77" s="33"/>
      <c r="X77" s="4"/>
    </row>
    <row r="78" spans="1:24" x14ac:dyDescent="0.25">
      <c r="A78" s="30"/>
      <c r="B78" s="30"/>
      <c r="C78" s="30"/>
      <c r="D78" s="30"/>
      <c r="E78" s="30"/>
      <c r="F78" s="30"/>
      <c r="R78" s="4"/>
      <c r="S78" s="29"/>
      <c r="T78" s="29"/>
      <c r="U78" s="29"/>
      <c r="V78" s="29"/>
      <c r="W78" s="33"/>
      <c r="X78" s="4"/>
    </row>
    <row r="79" spans="1:24" x14ac:dyDescent="0.25">
      <c r="A79" s="30"/>
      <c r="B79" s="30"/>
      <c r="C79" s="30"/>
      <c r="D79" s="30"/>
      <c r="E79" s="30"/>
      <c r="F79" s="30"/>
      <c r="R79" s="4"/>
      <c r="S79" s="29"/>
      <c r="T79" s="29"/>
      <c r="U79" s="29"/>
      <c r="V79" s="29"/>
      <c r="W79" s="33"/>
      <c r="X79" s="4"/>
    </row>
    <row r="80" spans="1:24" x14ac:dyDescent="0.25">
      <c r="A80" s="30"/>
      <c r="B80" s="30"/>
      <c r="C80" s="30"/>
      <c r="D80" s="30"/>
      <c r="E80" s="30"/>
      <c r="F80" s="30"/>
      <c r="R80" s="4"/>
      <c r="S80" s="29"/>
      <c r="T80" s="29"/>
      <c r="U80" s="29"/>
      <c r="V80" s="29"/>
      <c r="W80" s="33"/>
      <c r="X80" s="4"/>
    </row>
    <row r="81" spans="1:24" x14ac:dyDescent="0.25">
      <c r="A81" s="30"/>
      <c r="B81" s="30"/>
      <c r="C81" s="30"/>
      <c r="D81" s="30"/>
      <c r="E81" s="30"/>
      <c r="F81" s="30"/>
      <c r="R81" s="4"/>
      <c r="S81" s="29"/>
      <c r="T81" s="29"/>
      <c r="U81" s="29"/>
      <c r="V81" s="29"/>
      <c r="W81" s="33"/>
      <c r="X81" s="4"/>
    </row>
    <row r="82" spans="1:24" x14ac:dyDescent="0.25">
      <c r="A82" s="30"/>
      <c r="B82" s="30"/>
      <c r="C82" s="30"/>
      <c r="D82" s="30"/>
      <c r="E82" s="30"/>
      <c r="F82" s="30"/>
      <c r="R82" s="4"/>
      <c r="S82" s="29"/>
      <c r="T82" s="29"/>
      <c r="U82" s="29"/>
      <c r="V82" s="29"/>
      <c r="W82" s="33"/>
      <c r="X82" s="4"/>
    </row>
    <row r="83" spans="1:24" x14ac:dyDescent="0.25">
      <c r="A83" s="30"/>
      <c r="B83" s="30"/>
      <c r="C83" s="30"/>
      <c r="D83" s="30"/>
      <c r="E83" s="30"/>
      <c r="F83" s="30"/>
      <c r="R83" s="4"/>
      <c r="S83" s="29"/>
      <c r="T83" s="29"/>
      <c r="U83" s="29"/>
      <c r="V83" s="29"/>
      <c r="W83" s="33"/>
      <c r="X83" s="4"/>
    </row>
    <row r="84" spans="1:24" x14ac:dyDescent="0.25">
      <c r="R84" s="4"/>
      <c r="S84" s="29"/>
      <c r="T84" s="29"/>
      <c r="U84" s="29"/>
      <c r="V84" s="29"/>
      <c r="W84" s="33"/>
      <c r="X84" s="4"/>
    </row>
    <row r="85" spans="1:24" x14ac:dyDescent="0.25">
      <c r="R85" s="4"/>
      <c r="S85" s="29"/>
      <c r="T85" s="29"/>
      <c r="U85" s="29"/>
      <c r="V85" s="29"/>
      <c r="W85" s="33"/>
      <c r="X85" s="4"/>
    </row>
    <row r="86" spans="1:24" x14ac:dyDescent="0.25">
      <c r="R86" s="4"/>
      <c r="S86" s="29"/>
      <c r="T86" s="29"/>
      <c r="U86" s="29"/>
      <c r="V86" s="29"/>
      <c r="W86" s="33"/>
      <c r="X86" s="4"/>
    </row>
    <row r="87" spans="1:24" x14ac:dyDescent="0.25">
      <c r="R87" s="4"/>
      <c r="S87" s="29"/>
      <c r="T87" s="29"/>
      <c r="U87" s="29"/>
      <c r="V87" s="29"/>
      <c r="W87" s="33"/>
      <c r="X87" s="4"/>
    </row>
    <row r="88" spans="1:24" x14ac:dyDescent="0.25">
      <c r="R88" s="4"/>
      <c r="S88" s="29"/>
      <c r="T88" s="29"/>
      <c r="U88" s="29"/>
      <c r="V88" s="29"/>
      <c r="W88" s="33"/>
      <c r="X88" s="4"/>
    </row>
    <row r="89" spans="1:24" x14ac:dyDescent="0.25">
      <c r="R89" s="4"/>
      <c r="S89" s="29"/>
      <c r="T89" s="29"/>
      <c r="U89" s="29"/>
      <c r="V89" s="29"/>
      <c r="W89" s="33"/>
      <c r="X89" s="4"/>
    </row>
    <row r="90" spans="1:24" x14ac:dyDescent="0.25">
      <c r="R90" s="4"/>
      <c r="S90" s="29"/>
      <c r="T90" s="29"/>
      <c r="U90" s="29"/>
      <c r="V90" s="29"/>
      <c r="W90" s="33"/>
      <c r="X90" s="4"/>
    </row>
    <row r="91" spans="1:24" x14ac:dyDescent="0.25">
      <c r="R91" s="4"/>
      <c r="S91" s="29"/>
      <c r="T91" s="29"/>
      <c r="U91" s="29"/>
      <c r="V91" s="29"/>
      <c r="W91" s="33"/>
      <c r="X91" s="4"/>
    </row>
    <row r="92" spans="1:24" x14ac:dyDescent="0.25">
      <c r="R92" s="4"/>
      <c r="S92" s="29"/>
      <c r="T92" s="29"/>
      <c r="U92" s="29"/>
      <c r="V92" s="29"/>
      <c r="W92" s="33"/>
      <c r="X92" s="4"/>
    </row>
    <row r="93" spans="1:24" x14ac:dyDescent="0.25">
      <c r="R93" s="4"/>
      <c r="S93" s="29"/>
      <c r="T93" s="29"/>
      <c r="U93" s="29"/>
      <c r="V93" s="29"/>
      <c r="W93" s="33"/>
      <c r="X93" s="4"/>
    </row>
    <row r="94" spans="1:24" x14ac:dyDescent="0.25">
      <c r="R94" s="4"/>
      <c r="S94" s="29"/>
      <c r="T94" s="29"/>
      <c r="U94" s="29"/>
      <c r="V94" s="29"/>
      <c r="W94" s="33"/>
      <c r="X94" s="4"/>
    </row>
    <row r="95" spans="1:24" x14ac:dyDescent="0.25">
      <c r="R95" s="4"/>
      <c r="S95" s="29"/>
      <c r="T95" s="29"/>
      <c r="U95" s="29"/>
      <c r="V95" s="29"/>
      <c r="W95" s="33"/>
      <c r="X95" s="4"/>
    </row>
    <row r="96" spans="1:24" x14ac:dyDescent="0.25">
      <c r="R96" s="4"/>
      <c r="S96" s="29"/>
      <c r="T96" s="29"/>
      <c r="U96" s="29"/>
      <c r="V96" s="29"/>
      <c r="W96" s="33"/>
      <c r="X96" s="4"/>
    </row>
    <row r="97" spans="18:24" x14ac:dyDescent="0.25">
      <c r="R97" s="4"/>
      <c r="S97" s="29"/>
      <c r="T97" s="29"/>
      <c r="U97" s="29"/>
      <c r="V97" s="29"/>
      <c r="W97" s="33"/>
      <c r="X97" s="4"/>
    </row>
    <row r="98" spans="18:24" x14ac:dyDescent="0.25">
      <c r="R98" s="4"/>
      <c r="S98" s="29"/>
      <c r="T98" s="29"/>
      <c r="U98" s="29"/>
      <c r="V98" s="29"/>
      <c r="W98" s="33"/>
      <c r="X98" s="4"/>
    </row>
    <row r="99" spans="18:24" x14ac:dyDescent="0.25">
      <c r="R99" s="4"/>
      <c r="S99" s="29"/>
      <c r="T99" s="29"/>
      <c r="U99" s="29"/>
      <c r="V99" s="29"/>
      <c r="W99" s="33"/>
      <c r="X99" s="4"/>
    </row>
    <row r="100" spans="18:24" x14ac:dyDescent="0.25">
      <c r="R100" s="4"/>
      <c r="S100" s="29"/>
      <c r="T100" s="29"/>
      <c r="U100" s="29"/>
      <c r="V100" s="29"/>
      <c r="W100" s="33"/>
      <c r="X100" s="4"/>
    </row>
    <row r="101" spans="18:24" x14ac:dyDescent="0.25">
      <c r="R101" s="4"/>
      <c r="S101" s="29"/>
      <c r="T101" s="29"/>
      <c r="U101" s="29"/>
      <c r="V101" s="29"/>
      <c r="W101" s="33"/>
      <c r="X101" s="4"/>
    </row>
    <row r="102" spans="18:24" x14ac:dyDescent="0.25">
      <c r="R102" s="4"/>
      <c r="S102" s="29"/>
      <c r="T102" s="29"/>
      <c r="U102" s="29"/>
      <c r="V102" s="29"/>
      <c r="W102" s="33"/>
      <c r="X102" s="4"/>
    </row>
  </sheetData>
  <sheetProtection sort="0" autoFilter="0"/>
  <autoFilter ref="S7:W102" xr:uid="{812919A8-4864-4DC1-AFDD-0D53454A1DCF}">
    <sortState xmlns:xlrd2="http://schemas.microsoft.com/office/spreadsheetml/2017/richdata2" ref="S8:W102">
      <sortCondition ref="S7:S102"/>
    </sortState>
  </autoFilter>
  <conditionalFormatting sqref="H10:H21">
    <cfRule type="expression" dxfId="32" priority="6">
      <formula>N10="y"</formula>
    </cfRule>
  </conditionalFormatting>
  <conditionalFormatting sqref="I8:O58">
    <cfRule type="cellIs" dxfId="31" priority="1" operator="equal">
      <formula>0</formula>
    </cfRule>
  </conditionalFormatting>
  <conditionalFormatting sqref="M10:M58">
    <cfRule type="cellIs" dxfId="30" priority="4" operator="lessThan">
      <formula>0</formula>
    </cfRule>
  </conditionalFormatting>
  <dataValidations count="2">
    <dataValidation type="list" allowBlank="1" showErrorMessage="1" sqref="V8:V102" xr:uid="{0C500FD3-3E21-46AC-B7D0-502E2C9F1472}">
      <formula1>$H$9:$H$58</formula1>
    </dataValidation>
    <dataValidation type="list" errorStyle="information" allowBlank="1" sqref="U1:U1048576" xr:uid="{2B6E3A04-A5BA-43CA-B405-89EB00B2AB06}">
      <formula1>$AI$7:$AI$14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09D1-2063-4DF1-97F6-779D6CBB9EF4}">
  <dimension ref="A2:AP107"/>
  <sheetViews>
    <sheetView showGridLines="0" workbookViewId="0">
      <selection activeCell="C19" sqref="C19"/>
    </sheetView>
  </sheetViews>
  <sheetFormatPr defaultRowHeight="15" x14ac:dyDescent="0.25"/>
  <cols>
    <col min="2" max="2" width="2.42578125" customWidth="1"/>
    <col min="3" max="3" width="19.42578125" bestFit="1" customWidth="1"/>
    <col min="4" max="4" width="14.42578125" customWidth="1"/>
    <col min="5" max="5" width="2.42578125" customWidth="1"/>
    <col min="7" max="7" width="2.5703125" customWidth="1"/>
    <col min="8" max="8" width="19.140625" bestFit="1" customWidth="1"/>
    <col min="9" max="9" width="11.42578125" style="17" hidden="1" customWidth="1"/>
    <col min="10" max="13" width="11.42578125" style="17" customWidth="1"/>
    <col min="14" max="14" width="6.7109375" style="25" hidden="1" customWidth="1"/>
    <col min="15" max="15" width="11.42578125" style="17" hidden="1" customWidth="1"/>
    <col min="16" max="16" width="2.5703125" customWidth="1"/>
    <col min="18" max="18" width="2.5703125" customWidth="1"/>
    <col min="19" max="19" width="7.85546875" customWidth="1"/>
    <col min="20" max="20" width="31.42578125" customWidth="1"/>
    <col min="21" max="21" width="11.85546875" customWidth="1"/>
    <col min="22" max="22" width="30.42578125" customWidth="1"/>
    <col min="23" max="23" width="10.7109375" style="17" customWidth="1"/>
    <col min="24" max="24" width="2.5703125" customWidth="1"/>
    <col min="35" max="35" width="10.5703125" bestFit="1" customWidth="1"/>
    <col min="37" max="37" width="15.85546875" bestFit="1" customWidth="1"/>
    <col min="38" max="38" width="10.5703125" customWidth="1"/>
  </cols>
  <sheetData>
    <row r="2" spans="1:42" ht="46.5" x14ac:dyDescent="0.7">
      <c r="B2" s="27" t="s">
        <v>53</v>
      </c>
      <c r="C2" s="27"/>
      <c r="D2" s="2"/>
      <c r="N2" s="17"/>
    </row>
    <row r="3" spans="1:42" ht="26.25" x14ac:dyDescent="0.4">
      <c r="C3" s="2"/>
      <c r="D3" s="2"/>
      <c r="N3" s="17"/>
    </row>
    <row r="4" spans="1:42" x14ac:dyDescent="0.25">
      <c r="B4" s="20"/>
      <c r="C4" s="20"/>
      <c r="D4" s="20"/>
      <c r="E4" s="20"/>
      <c r="G4" s="8"/>
      <c r="H4" s="8"/>
      <c r="I4" s="18"/>
      <c r="J4" s="18"/>
      <c r="K4" s="18"/>
      <c r="L4" s="18"/>
      <c r="M4" s="18"/>
      <c r="N4" s="18"/>
      <c r="O4" s="18"/>
      <c r="P4" s="8"/>
      <c r="R4" s="9"/>
      <c r="S4" s="9"/>
      <c r="T4" s="9"/>
      <c r="U4" s="9"/>
      <c r="V4" s="9"/>
      <c r="W4" s="32"/>
      <c r="X4" s="9"/>
    </row>
    <row r="5" spans="1:42" ht="23.25" x14ac:dyDescent="0.35">
      <c r="B5" s="20"/>
      <c r="C5" s="21" t="s">
        <v>0</v>
      </c>
      <c r="D5" s="22"/>
      <c r="E5" s="20"/>
      <c r="G5" s="8"/>
      <c r="H5" s="10" t="s">
        <v>1</v>
      </c>
      <c r="I5" s="18" t="s">
        <v>2</v>
      </c>
      <c r="J5" s="18"/>
      <c r="K5" s="18"/>
      <c r="L5" s="18"/>
      <c r="M5" s="18"/>
      <c r="N5" s="18" t="s">
        <v>2</v>
      </c>
      <c r="O5" s="18" t="s">
        <v>2</v>
      </c>
      <c r="P5" s="8"/>
      <c r="R5" s="9"/>
      <c r="S5" s="11" t="s">
        <v>3</v>
      </c>
      <c r="T5" s="9"/>
      <c r="U5" s="9"/>
      <c r="V5" s="9"/>
      <c r="W5" s="32"/>
      <c r="X5" s="9"/>
    </row>
    <row r="6" spans="1:42" s="12" customFormat="1" ht="23.25" x14ac:dyDescent="0.25">
      <c r="B6" s="23"/>
      <c r="C6" s="21"/>
      <c r="D6" s="43"/>
      <c r="E6" s="23"/>
      <c r="G6" s="13"/>
      <c r="H6" s="10"/>
      <c r="I6" s="44"/>
      <c r="J6" s="44"/>
      <c r="K6" s="45">
        <f ca="1">SUM(K9:K58)</f>
        <v>4870.4100000000008</v>
      </c>
      <c r="L6" s="46">
        <f>SUM(L9:L58)</f>
        <v>10110.23</v>
      </c>
      <c r="M6" s="44"/>
      <c r="N6" s="44"/>
      <c r="O6" s="44"/>
      <c r="P6" s="13"/>
      <c r="R6" s="14"/>
      <c r="S6" s="11"/>
      <c r="T6" s="14"/>
      <c r="U6" s="14"/>
      <c r="V6" s="14"/>
      <c r="W6" s="46">
        <f>SUM(W8:W102)</f>
        <v>9597.6200000000008</v>
      </c>
      <c r="X6" s="14"/>
    </row>
    <row r="7" spans="1:42" s="12" customFormat="1" x14ac:dyDescent="0.25">
      <c r="B7" s="23"/>
      <c r="C7" s="23"/>
      <c r="D7" s="23"/>
      <c r="E7" s="23"/>
      <c r="G7" s="13"/>
      <c r="H7" s="35" t="s">
        <v>4</v>
      </c>
      <c r="I7" s="36" t="s">
        <v>5</v>
      </c>
      <c r="J7" s="36" t="s">
        <v>6</v>
      </c>
      <c r="K7" s="36" t="s">
        <v>7</v>
      </c>
      <c r="L7" s="36" t="s">
        <v>8</v>
      </c>
      <c r="M7" s="36" t="s">
        <v>9</v>
      </c>
      <c r="N7" s="36" t="s">
        <v>10</v>
      </c>
      <c r="O7" s="36" t="s">
        <v>11</v>
      </c>
      <c r="P7" s="37"/>
      <c r="Q7" s="38"/>
      <c r="R7" s="39"/>
      <c r="S7" s="40" t="s">
        <v>12</v>
      </c>
      <c r="T7" s="40" t="s">
        <v>13</v>
      </c>
      <c r="U7" s="40" t="s">
        <v>14</v>
      </c>
      <c r="V7" s="40" t="s">
        <v>4</v>
      </c>
      <c r="W7" s="41" t="s">
        <v>15</v>
      </c>
      <c r="X7" s="14"/>
      <c r="AI7" s="15" t="s">
        <v>14</v>
      </c>
      <c r="AK7" s="16" t="s">
        <v>16</v>
      </c>
      <c r="AL7" s="52" t="str">
        <f>VLOOKUP(B2,AK11:AL22,2,FALSE)</f>
        <v>Mar</v>
      </c>
    </row>
    <row r="8" spans="1:42" x14ac:dyDescent="0.25">
      <c r="B8" s="7"/>
      <c r="C8" s="7"/>
      <c r="D8" s="7"/>
      <c r="E8" s="7"/>
      <c r="G8" s="5"/>
      <c r="H8" s="5"/>
      <c r="I8" s="19"/>
      <c r="J8" s="58"/>
      <c r="K8" s="19"/>
      <c r="L8" s="19"/>
      <c r="M8" s="19"/>
      <c r="N8" s="24"/>
      <c r="O8" s="19"/>
      <c r="P8" s="5"/>
      <c r="R8" s="4"/>
      <c r="S8" s="42">
        <v>45017</v>
      </c>
      <c r="T8" s="29" t="s">
        <v>344</v>
      </c>
      <c r="U8" s="29" t="s">
        <v>18</v>
      </c>
      <c r="V8" s="29" t="s">
        <v>345</v>
      </c>
      <c r="W8" s="33">
        <v>32.159999999999997</v>
      </c>
      <c r="X8" s="4"/>
      <c r="AI8" s="1" t="s">
        <v>19</v>
      </c>
      <c r="AK8" s="3" t="s">
        <v>20</v>
      </c>
      <c r="AL8" s="51" t="str">
        <f>VLOOKUP(AL7,AL11:AM22,2,FALSE)</f>
        <v>AB14</v>
      </c>
    </row>
    <row r="9" spans="1:42" ht="15.75" x14ac:dyDescent="0.25">
      <c r="B9" s="7"/>
      <c r="C9" s="7" t="s">
        <v>21</v>
      </c>
      <c r="D9" s="55" cm="1">
        <f t="array" aca="1" ref="D9" ca="1">INDIRECT("Income!"&amp;AL8)</f>
        <v>6582.1900000000005</v>
      </c>
      <c r="E9" s="7"/>
      <c r="G9" s="5"/>
      <c r="H9" s="34" t="s">
        <v>22</v>
      </c>
      <c r="I9" s="19"/>
      <c r="J9" s="59"/>
      <c r="K9" s="19"/>
      <c r="L9" s="19"/>
      <c r="M9" s="19"/>
      <c r="N9" s="24"/>
      <c r="O9" s="19"/>
      <c r="P9" s="5"/>
      <c r="R9" s="4"/>
      <c r="S9" s="42">
        <v>45017</v>
      </c>
      <c r="T9" s="29" t="s">
        <v>346</v>
      </c>
      <c r="U9" s="29" t="s">
        <v>18</v>
      </c>
      <c r="V9" s="29" t="s">
        <v>59</v>
      </c>
      <c r="W9" s="33">
        <v>5.35</v>
      </c>
      <c r="X9" s="4"/>
      <c r="AI9" s="1" t="s">
        <v>25</v>
      </c>
    </row>
    <row r="10" spans="1:42" x14ac:dyDescent="0.25">
      <c r="B10" s="7"/>
      <c r="C10" s="7" t="s">
        <v>1</v>
      </c>
      <c r="D10" s="56">
        <f ca="1">K6</f>
        <v>4870.4100000000008</v>
      </c>
      <c r="E10" s="7"/>
      <c r="G10" s="5"/>
      <c r="H10" s="5" t="s">
        <v>26</v>
      </c>
      <c r="I10" s="18" cm="1">
        <f t="array" aca="1" ref="I10" ca="1">INDIRECT($AL$7&amp;"!"&amp;"O10")</f>
        <v>0</v>
      </c>
      <c r="J10" s="59"/>
      <c r="K10" s="19">
        <v>800</v>
      </c>
      <c r="L10" s="19">
        <f t="shared" ref="L10:L58" si="0">SUMIF(V:V, H10, W:W)</f>
        <v>961.1400000000001</v>
      </c>
      <c r="M10" s="19">
        <f t="shared" ref="M10:M12" si="1">K10-L10</f>
        <v>-161.1400000000001</v>
      </c>
      <c r="N10" s="26"/>
      <c r="O10" s="18"/>
      <c r="P10" s="5"/>
      <c r="R10" s="4"/>
      <c r="S10" s="42">
        <v>45017</v>
      </c>
      <c r="T10" s="29" t="s">
        <v>347</v>
      </c>
      <c r="U10" s="29" t="s">
        <v>18</v>
      </c>
      <c r="V10" s="29" t="s">
        <v>345</v>
      </c>
      <c r="W10" s="33">
        <v>326.72000000000003</v>
      </c>
      <c r="X10" s="4"/>
      <c r="AI10" s="1" t="s">
        <v>28</v>
      </c>
      <c r="AK10" s="3" t="s">
        <v>29</v>
      </c>
      <c r="AL10" s="3" t="s">
        <v>30</v>
      </c>
      <c r="AM10" s="3" t="s">
        <v>31</v>
      </c>
    </row>
    <row r="11" spans="1:42" x14ac:dyDescent="0.25">
      <c r="B11" s="7"/>
      <c r="C11" s="7" t="s">
        <v>32</v>
      </c>
      <c r="D11" s="57">
        <f>W6</f>
        <v>9597.6200000000008</v>
      </c>
      <c r="E11" s="7"/>
      <c r="G11" s="5"/>
      <c r="H11" s="5" t="s">
        <v>33</v>
      </c>
      <c r="I11" s="18" cm="1">
        <f t="array" aca="1" ref="I11" ca="1">INDIRECT($AL$7&amp;"!"&amp;"O11")</f>
        <v>259.42</v>
      </c>
      <c r="J11" s="59"/>
      <c r="K11" s="19">
        <f t="shared" ref="K11:K21" ca="1" si="2">SUM(I11:J11)</f>
        <v>259.42</v>
      </c>
      <c r="L11" s="19">
        <f t="shared" si="0"/>
        <v>151.28</v>
      </c>
      <c r="M11" s="19">
        <f t="shared" ca="1" si="1"/>
        <v>108.14000000000001</v>
      </c>
      <c r="N11" s="26" t="s">
        <v>34</v>
      </c>
      <c r="O11" s="18">
        <f ca="1">IF(N11="y",M11,)</f>
        <v>108.14000000000001</v>
      </c>
      <c r="P11" s="5"/>
      <c r="R11" s="4"/>
      <c r="S11" s="42">
        <v>45017</v>
      </c>
      <c r="T11" s="29" t="s">
        <v>348</v>
      </c>
      <c r="U11" s="29" t="s">
        <v>18</v>
      </c>
      <c r="V11" s="29" t="s">
        <v>349</v>
      </c>
      <c r="W11" s="33">
        <v>3505</v>
      </c>
      <c r="X11" s="4"/>
      <c r="AI11" s="1" t="s">
        <v>36</v>
      </c>
      <c r="AK11" t="s">
        <v>37</v>
      </c>
      <c r="AL11" s="60" t="s">
        <v>38</v>
      </c>
      <c r="AM11" t="s">
        <v>39</v>
      </c>
      <c r="AP11" s="12"/>
    </row>
    <row r="12" spans="1:42" x14ac:dyDescent="0.25">
      <c r="B12" s="7"/>
      <c r="C12" s="7"/>
      <c r="D12" s="7"/>
      <c r="E12" s="7"/>
      <c r="G12" s="5"/>
      <c r="H12" s="5" t="s">
        <v>40</v>
      </c>
      <c r="I12" s="18" cm="1">
        <f t="array" aca="1" ref="I12" ca="1">INDIRECT($AL$7&amp;"!"&amp;"O12")</f>
        <v>79.209999999999937</v>
      </c>
      <c r="J12" s="59">
        <v>280</v>
      </c>
      <c r="K12" s="19">
        <f t="shared" ca="1" si="2"/>
        <v>359.20999999999992</v>
      </c>
      <c r="L12" s="19">
        <f t="shared" si="0"/>
        <v>531.73</v>
      </c>
      <c r="M12" s="19">
        <f t="shared" ca="1" si="1"/>
        <v>-172.5200000000001</v>
      </c>
      <c r="N12" s="26" t="s">
        <v>34</v>
      </c>
      <c r="O12" s="18">
        <f t="shared" ref="O12:O21" ca="1" si="3">IF(N12="y",M12,)</f>
        <v>-172.5200000000001</v>
      </c>
      <c r="P12" s="5"/>
      <c r="R12" s="4"/>
      <c r="S12" s="42">
        <v>45017</v>
      </c>
      <c r="T12" s="29" t="s">
        <v>121</v>
      </c>
      <c r="U12" s="29" t="s">
        <v>18</v>
      </c>
      <c r="V12" s="29" t="s">
        <v>26</v>
      </c>
      <c r="W12" s="33">
        <v>138.27000000000001</v>
      </c>
      <c r="X12" s="4"/>
      <c r="AI12" s="1" t="s">
        <v>42</v>
      </c>
      <c r="AK12" t="s">
        <v>43</v>
      </c>
      <c r="AL12" t="s">
        <v>37</v>
      </c>
      <c r="AM12" t="s">
        <v>44</v>
      </c>
    </row>
    <row r="13" spans="1:42" x14ac:dyDescent="0.25">
      <c r="A13" s="30"/>
      <c r="B13" s="30"/>
      <c r="C13" s="30"/>
      <c r="D13" s="30"/>
      <c r="E13" s="30"/>
      <c r="F13" s="30"/>
      <c r="G13" s="5"/>
      <c r="H13" s="5" t="s">
        <v>45</v>
      </c>
      <c r="I13" s="18" cm="1">
        <f t="array" aca="1" ref="I13" ca="1">INDIRECT($AL$7&amp;"!"&amp;"O13")</f>
        <v>317.2</v>
      </c>
      <c r="J13" s="59">
        <v>200</v>
      </c>
      <c r="K13" s="19">
        <f t="shared" ca="1" si="2"/>
        <v>517.20000000000005</v>
      </c>
      <c r="L13" s="19">
        <f t="shared" si="0"/>
        <v>482.77</v>
      </c>
      <c r="M13" s="19">
        <f ca="1">K13-L13</f>
        <v>34.430000000000064</v>
      </c>
      <c r="N13" s="26" t="s">
        <v>34</v>
      </c>
      <c r="O13" s="18">
        <f t="shared" ca="1" si="3"/>
        <v>34.430000000000064</v>
      </c>
      <c r="P13" s="5"/>
      <c r="R13" s="4"/>
      <c r="S13" s="42">
        <v>45018</v>
      </c>
      <c r="T13" s="29" t="s">
        <v>344</v>
      </c>
      <c r="U13" s="29" t="s">
        <v>18</v>
      </c>
      <c r="V13" s="29" t="s">
        <v>345</v>
      </c>
      <c r="W13" s="33">
        <v>53.6</v>
      </c>
      <c r="X13" s="4"/>
      <c r="AI13" s="1" t="s">
        <v>18</v>
      </c>
      <c r="AK13" t="s">
        <v>48</v>
      </c>
      <c r="AL13" t="s">
        <v>43</v>
      </c>
      <c r="AM13" t="s">
        <v>49</v>
      </c>
    </row>
    <row r="14" spans="1:42" x14ac:dyDescent="0.25">
      <c r="A14" s="30"/>
      <c r="B14" s="30"/>
      <c r="C14" s="30"/>
      <c r="D14" s="30"/>
      <c r="E14" s="30"/>
      <c r="F14" s="30"/>
      <c r="G14" s="5"/>
      <c r="H14" s="5" t="s">
        <v>50</v>
      </c>
      <c r="I14" s="18" cm="1">
        <f t="array" aca="1" ref="I14" ca="1">INDIRECT($AL$7&amp;"!"&amp;"O14")</f>
        <v>99.870000000000019</v>
      </c>
      <c r="J14" s="59">
        <v>150</v>
      </c>
      <c r="K14" s="19">
        <f t="shared" ca="1" si="2"/>
        <v>249.87</v>
      </c>
      <c r="L14" s="19">
        <f t="shared" si="0"/>
        <v>90.91</v>
      </c>
      <c r="M14" s="19">
        <f t="shared" ref="M14:M21" ca="1" si="4">K14-L14</f>
        <v>158.96</v>
      </c>
      <c r="N14" s="26" t="s">
        <v>34</v>
      </c>
      <c r="O14" s="18">
        <f t="shared" ca="1" si="3"/>
        <v>158.96</v>
      </c>
      <c r="P14" s="5"/>
      <c r="R14" s="4"/>
      <c r="S14" s="42">
        <v>45018</v>
      </c>
      <c r="T14" s="29" t="s">
        <v>344</v>
      </c>
      <c r="U14" s="29" t="s">
        <v>18</v>
      </c>
      <c r="V14" s="29" t="s">
        <v>345</v>
      </c>
      <c r="W14" s="33">
        <v>46.91</v>
      </c>
      <c r="X14" s="4"/>
      <c r="AI14" s="1" t="s">
        <v>52</v>
      </c>
      <c r="AK14" t="s">
        <v>53</v>
      </c>
      <c r="AL14" t="s">
        <v>48</v>
      </c>
      <c r="AM14" t="s">
        <v>54</v>
      </c>
    </row>
    <row r="15" spans="1:42" x14ac:dyDescent="0.25">
      <c r="A15" s="30"/>
      <c r="B15" s="30"/>
      <c r="C15" s="30"/>
      <c r="D15" s="30"/>
      <c r="E15" s="30"/>
      <c r="F15" s="30"/>
      <c r="G15" s="5"/>
      <c r="H15" s="5" t="s">
        <v>254</v>
      </c>
      <c r="I15" s="18" cm="1">
        <f t="array" aca="1" ref="I15" ca="1">INDIRECT($AL$7&amp;"!"&amp;"O15")</f>
        <v>6.8599999999999994</v>
      </c>
      <c r="J15" s="59">
        <v>200</v>
      </c>
      <c r="K15" s="19">
        <f t="shared" ca="1" si="2"/>
        <v>206.86</v>
      </c>
      <c r="L15" s="19">
        <f t="shared" si="0"/>
        <v>364.84</v>
      </c>
      <c r="M15" s="19">
        <f t="shared" ca="1" si="4"/>
        <v>-157.97999999999996</v>
      </c>
      <c r="N15" s="26" t="s">
        <v>34</v>
      </c>
      <c r="O15" s="18">
        <f t="shared" ca="1" si="3"/>
        <v>-157.97999999999996</v>
      </c>
      <c r="P15" s="5"/>
      <c r="R15" s="4"/>
      <c r="S15" s="42">
        <v>45018</v>
      </c>
      <c r="T15" s="29" t="s">
        <v>350</v>
      </c>
      <c r="U15" s="29" t="s">
        <v>18</v>
      </c>
      <c r="V15" s="29" t="s">
        <v>59</v>
      </c>
      <c r="W15" s="33">
        <v>4.28</v>
      </c>
      <c r="X15" s="4"/>
      <c r="AK15" t="s">
        <v>57</v>
      </c>
      <c r="AL15" t="s">
        <v>53</v>
      </c>
      <c r="AM15" t="s">
        <v>58</v>
      </c>
      <c r="AP15" s="12"/>
    </row>
    <row r="16" spans="1:42" x14ac:dyDescent="0.25">
      <c r="A16" s="30"/>
      <c r="B16" s="30"/>
      <c r="C16" s="53"/>
      <c r="D16" s="30"/>
      <c r="E16" s="30"/>
      <c r="F16" s="30"/>
      <c r="G16" s="5"/>
      <c r="H16" s="5" t="s">
        <v>59</v>
      </c>
      <c r="I16" s="18" cm="1">
        <f t="array" aca="1" ref="I16" ca="1">INDIRECT($AL$7&amp;"!"&amp;"O16")</f>
        <v>152.86999999999998</v>
      </c>
      <c r="J16" s="59">
        <v>150</v>
      </c>
      <c r="K16" s="19">
        <f t="shared" ca="1" si="2"/>
        <v>302.87</v>
      </c>
      <c r="L16" s="19">
        <f t="shared" si="0"/>
        <v>294.48</v>
      </c>
      <c r="M16" s="19">
        <f t="shared" ca="1" si="4"/>
        <v>8.3899999999999864</v>
      </c>
      <c r="N16" s="26" t="s">
        <v>34</v>
      </c>
      <c r="O16" s="18">
        <f t="shared" ca="1" si="3"/>
        <v>8.3899999999999864</v>
      </c>
      <c r="P16" s="5"/>
      <c r="R16" s="4"/>
      <c r="S16" s="42">
        <v>45018</v>
      </c>
      <c r="T16" s="29" t="s">
        <v>286</v>
      </c>
      <c r="U16" s="29" t="s">
        <v>18</v>
      </c>
      <c r="V16" s="29" t="s">
        <v>40</v>
      </c>
      <c r="W16" s="33">
        <v>0.71</v>
      </c>
      <c r="X16" s="4"/>
      <c r="AK16" t="s">
        <v>61</v>
      </c>
      <c r="AL16" t="s">
        <v>57</v>
      </c>
      <c r="AM16" t="s">
        <v>62</v>
      </c>
    </row>
    <row r="17" spans="1:42" x14ac:dyDescent="0.25">
      <c r="A17" s="30"/>
      <c r="B17" s="30"/>
      <c r="C17" s="53"/>
      <c r="D17" s="30"/>
      <c r="E17" s="30"/>
      <c r="F17" s="30"/>
      <c r="G17" s="5"/>
      <c r="H17" s="5"/>
      <c r="I17" s="18" cm="1">
        <f t="array" aca="1" ref="I17" ca="1">INDIRECT($AL$7&amp;"!"&amp;"O17")</f>
        <v>0</v>
      </c>
      <c r="J17" s="59"/>
      <c r="K17" s="19">
        <f t="shared" ca="1" si="2"/>
        <v>0</v>
      </c>
      <c r="L17" s="19">
        <f t="shared" si="0"/>
        <v>0</v>
      </c>
      <c r="M17" s="19">
        <f t="shared" ca="1" si="4"/>
        <v>0</v>
      </c>
      <c r="N17" s="26"/>
      <c r="O17" s="18">
        <f t="shared" si="3"/>
        <v>0</v>
      </c>
      <c r="P17" s="5"/>
      <c r="R17" s="4"/>
      <c r="S17" s="42">
        <v>45018</v>
      </c>
      <c r="T17" s="29" t="s">
        <v>351</v>
      </c>
      <c r="U17" s="29" t="s">
        <v>18</v>
      </c>
      <c r="V17" s="29" t="s">
        <v>50</v>
      </c>
      <c r="W17" s="33">
        <v>13.67</v>
      </c>
      <c r="X17" s="4"/>
      <c r="AK17" t="s">
        <v>64</v>
      </c>
      <c r="AL17" t="s">
        <v>61</v>
      </c>
      <c r="AM17" t="s">
        <v>65</v>
      </c>
    </row>
    <row r="18" spans="1:42" x14ac:dyDescent="0.25">
      <c r="A18" s="30"/>
      <c r="B18" s="30"/>
      <c r="C18" s="30"/>
      <c r="D18" s="30"/>
      <c r="E18" s="30"/>
      <c r="F18" s="30"/>
      <c r="G18" s="5"/>
      <c r="H18" s="5"/>
      <c r="I18" s="18" cm="1">
        <f t="array" aca="1" ref="I18" ca="1">INDIRECT($AL$7&amp;"!"&amp;"O18")</f>
        <v>0</v>
      </c>
      <c r="J18" s="59"/>
      <c r="K18" s="19">
        <f t="shared" ca="1" si="2"/>
        <v>0</v>
      </c>
      <c r="L18" s="19">
        <f t="shared" si="0"/>
        <v>0</v>
      </c>
      <c r="M18" s="19">
        <f t="shared" ca="1" si="4"/>
        <v>0</v>
      </c>
      <c r="N18" s="26"/>
      <c r="O18" s="18">
        <f t="shared" si="3"/>
        <v>0</v>
      </c>
      <c r="P18" s="5"/>
      <c r="R18" s="4"/>
      <c r="S18" s="42">
        <v>45018</v>
      </c>
      <c r="T18" s="29" t="s">
        <v>152</v>
      </c>
      <c r="U18" s="29" t="s">
        <v>18</v>
      </c>
      <c r="V18" s="29" t="s">
        <v>345</v>
      </c>
      <c r="W18" s="33">
        <v>103.94</v>
      </c>
      <c r="X18" s="4"/>
      <c r="AK18" t="s">
        <v>67</v>
      </c>
      <c r="AL18" t="s">
        <v>64</v>
      </c>
      <c r="AM18" t="s">
        <v>68</v>
      </c>
    </row>
    <row r="19" spans="1:42" x14ac:dyDescent="0.25">
      <c r="A19" s="30"/>
      <c r="B19" s="30"/>
      <c r="C19" s="30" t="s">
        <v>352</v>
      </c>
      <c r="D19" s="30"/>
      <c r="E19" s="30"/>
      <c r="F19" s="30"/>
      <c r="G19" s="5"/>
      <c r="H19" s="5"/>
      <c r="I19" s="18" cm="1">
        <f t="array" aca="1" ref="I19" ca="1">INDIRECT($AL$7&amp;"!"&amp;"O19")</f>
        <v>0</v>
      </c>
      <c r="J19" s="59"/>
      <c r="K19" s="19">
        <f t="shared" ca="1" si="2"/>
        <v>0</v>
      </c>
      <c r="L19" s="19">
        <f t="shared" si="0"/>
        <v>0</v>
      </c>
      <c r="M19" s="19">
        <f t="shared" ca="1" si="4"/>
        <v>0</v>
      </c>
      <c r="N19" s="26"/>
      <c r="O19" s="18">
        <f t="shared" si="3"/>
        <v>0</v>
      </c>
      <c r="P19" s="5"/>
      <c r="R19" s="4"/>
      <c r="S19" s="42">
        <v>45019</v>
      </c>
      <c r="T19" s="29" t="s">
        <v>353</v>
      </c>
      <c r="U19" s="29" t="s">
        <v>18</v>
      </c>
      <c r="V19" s="29" t="s">
        <v>33</v>
      </c>
      <c r="W19" s="33">
        <v>21.62</v>
      </c>
      <c r="X19" s="4"/>
      <c r="AK19" t="s">
        <v>70</v>
      </c>
      <c r="AL19" t="s">
        <v>67</v>
      </c>
      <c r="AM19" t="s">
        <v>71</v>
      </c>
      <c r="AP19" s="12"/>
    </row>
    <row r="20" spans="1:42" x14ac:dyDescent="0.25">
      <c r="A20" s="30"/>
      <c r="B20" s="30"/>
      <c r="C20" s="30"/>
      <c r="D20" s="30"/>
      <c r="E20" s="30"/>
      <c r="F20" s="30"/>
      <c r="G20" s="5"/>
      <c r="H20" s="5"/>
      <c r="I20" s="18" cm="1">
        <f t="array" aca="1" ref="I20" ca="1">INDIRECT($AL$7&amp;"!"&amp;"O20")</f>
        <v>0</v>
      </c>
      <c r="J20" s="59"/>
      <c r="K20" s="19">
        <f t="shared" ca="1" si="2"/>
        <v>0</v>
      </c>
      <c r="L20" s="19">
        <f t="shared" si="0"/>
        <v>0</v>
      </c>
      <c r="M20" s="19">
        <f t="shared" ca="1" si="4"/>
        <v>0</v>
      </c>
      <c r="N20" s="26"/>
      <c r="O20" s="18">
        <f t="shared" si="3"/>
        <v>0</v>
      </c>
      <c r="P20" s="5"/>
      <c r="R20" s="4"/>
      <c r="S20" s="42">
        <v>45019</v>
      </c>
      <c r="T20" s="29" t="s">
        <v>354</v>
      </c>
      <c r="U20" s="29" t="s">
        <v>18</v>
      </c>
      <c r="V20" s="29" t="s">
        <v>59</v>
      </c>
      <c r="W20" s="33">
        <v>12</v>
      </c>
      <c r="X20" s="4"/>
      <c r="AK20" t="s">
        <v>72</v>
      </c>
      <c r="AL20" t="s">
        <v>70</v>
      </c>
      <c r="AM20" t="s">
        <v>73</v>
      </c>
    </row>
    <row r="21" spans="1:42" x14ac:dyDescent="0.25">
      <c r="A21" s="30"/>
      <c r="B21" s="30"/>
      <c r="C21" s="3"/>
      <c r="D21" s="31"/>
      <c r="E21" s="30"/>
      <c r="F21" s="30"/>
      <c r="G21" s="5"/>
      <c r="H21" s="5"/>
      <c r="I21" s="18" cm="1">
        <f t="array" aca="1" ref="I21" ca="1">INDIRECT($AL$7&amp;"!"&amp;"O21")</f>
        <v>0</v>
      </c>
      <c r="J21" s="59"/>
      <c r="K21" s="19">
        <f t="shared" ca="1" si="2"/>
        <v>0</v>
      </c>
      <c r="L21" s="19">
        <f t="shared" si="0"/>
        <v>0</v>
      </c>
      <c r="M21" s="19">
        <f t="shared" ca="1" si="4"/>
        <v>0</v>
      </c>
      <c r="N21" s="26"/>
      <c r="O21" s="18">
        <f t="shared" si="3"/>
        <v>0</v>
      </c>
      <c r="P21" s="5"/>
      <c r="R21" s="4"/>
      <c r="S21" s="42">
        <v>45019</v>
      </c>
      <c r="T21" s="29" t="s">
        <v>355</v>
      </c>
      <c r="U21" s="29" t="s">
        <v>18</v>
      </c>
      <c r="V21" s="29" t="s">
        <v>99</v>
      </c>
      <c r="W21" s="33">
        <v>16.059999999999999</v>
      </c>
      <c r="X21" s="4"/>
      <c r="AK21" t="s">
        <v>76</v>
      </c>
      <c r="AL21" t="s">
        <v>72</v>
      </c>
      <c r="AM21" t="s">
        <v>77</v>
      </c>
      <c r="AN21" s="50"/>
    </row>
    <row r="22" spans="1:42" ht="15.75" x14ac:dyDescent="0.25">
      <c r="A22" s="30"/>
      <c r="B22" s="30"/>
      <c r="D22" s="30"/>
      <c r="E22" s="30"/>
      <c r="F22" s="30"/>
      <c r="G22" s="5"/>
      <c r="H22" s="34" t="s">
        <v>78</v>
      </c>
      <c r="I22" s="19"/>
      <c r="J22" s="59"/>
      <c r="K22" s="19"/>
      <c r="L22" s="19">
        <f t="shared" si="0"/>
        <v>0</v>
      </c>
      <c r="M22" s="19"/>
      <c r="N22" s="24"/>
      <c r="O22" s="19"/>
      <c r="P22" s="5"/>
      <c r="R22" s="4"/>
      <c r="S22" s="42">
        <v>45021</v>
      </c>
      <c r="T22" s="29" t="s">
        <v>242</v>
      </c>
      <c r="U22" s="29" t="s">
        <v>18</v>
      </c>
      <c r="V22" s="29" t="s">
        <v>345</v>
      </c>
      <c r="W22" s="33">
        <v>8.57</v>
      </c>
      <c r="X22" s="4"/>
      <c r="AK22" t="s">
        <v>80</v>
      </c>
      <c r="AL22" t="s">
        <v>76</v>
      </c>
      <c r="AM22" t="s">
        <v>81</v>
      </c>
      <c r="AN22" s="50"/>
    </row>
    <row r="23" spans="1:42" x14ac:dyDescent="0.25">
      <c r="A23" s="30"/>
      <c r="B23" s="30"/>
      <c r="C23" s="30"/>
      <c r="D23" s="30"/>
      <c r="E23" s="30"/>
      <c r="F23" s="30"/>
      <c r="G23" s="5"/>
      <c r="H23" s="5" t="s">
        <v>82</v>
      </c>
      <c r="I23" s="19"/>
      <c r="J23" s="59">
        <v>1194.0999999999999</v>
      </c>
      <c r="K23" s="19">
        <f>J23</f>
        <v>1194.0999999999999</v>
      </c>
      <c r="L23" s="19">
        <f t="shared" si="0"/>
        <v>1247.79</v>
      </c>
      <c r="M23" s="19">
        <f>K23-L23</f>
        <v>-53.690000000000055</v>
      </c>
      <c r="N23" s="24"/>
      <c r="O23" s="19"/>
      <c r="P23" s="5"/>
      <c r="R23" s="4"/>
      <c r="S23" s="42">
        <v>45021</v>
      </c>
      <c r="T23" s="29" t="s">
        <v>356</v>
      </c>
      <c r="U23" s="29" t="s">
        <v>18</v>
      </c>
      <c r="V23" s="29" t="s">
        <v>40</v>
      </c>
      <c r="W23" s="33">
        <v>8.57</v>
      </c>
      <c r="X23" s="4"/>
      <c r="AP23" s="12"/>
    </row>
    <row r="24" spans="1:42" x14ac:dyDescent="0.25">
      <c r="A24" s="30"/>
      <c r="B24" s="30"/>
      <c r="C24" s="30"/>
      <c r="D24" s="30"/>
      <c r="E24" s="30"/>
      <c r="F24" s="30"/>
      <c r="G24" s="5"/>
      <c r="H24" s="5" t="s">
        <v>84</v>
      </c>
      <c r="I24" s="19"/>
      <c r="J24" s="59">
        <v>160</v>
      </c>
      <c r="K24" s="19">
        <f t="shared" ref="K24:K58" si="5">J24</f>
        <v>160</v>
      </c>
      <c r="L24" s="19">
        <f t="shared" si="0"/>
        <v>160</v>
      </c>
      <c r="M24" s="19">
        <f t="shared" ref="M24:M58" si="6">K24-L24</f>
        <v>0</v>
      </c>
      <c r="N24" s="24"/>
      <c r="O24" s="19"/>
      <c r="P24" s="5"/>
      <c r="R24" s="4"/>
      <c r="S24" s="42">
        <v>45021</v>
      </c>
      <c r="T24" s="29" t="s">
        <v>357</v>
      </c>
      <c r="U24" s="29" t="s">
        <v>18</v>
      </c>
      <c r="V24" s="29" t="s">
        <v>59</v>
      </c>
      <c r="W24" s="33">
        <v>10.59</v>
      </c>
      <c r="X24" s="4"/>
    </row>
    <row r="25" spans="1:42" x14ac:dyDescent="0.25">
      <c r="A25" s="30"/>
      <c r="B25" s="30"/>
      <c r="C25" s="30"/>
      <c r="D25" s="30"/>
      <c r="E25" s="30"/>
      <c r="F25" s="30"/>
      <c r="G25" s="5"/>
      <c r="H25" s="5" t="s">
        <v>86</v>
      </c>
      <c r="I25" s="19"/>
      <c r="J25" s="59">
        <v>45</v>
      </c>
      <c r="K25" s="19">
        <f t="shared" si="5"/>
        <v>45</v>
      </c>
      <c r="L25" s="19">
        <f t="shared" si="0"/>
        <v>45</v>
      </c>
      <c r="M25" s="19">
        <f t="shared" si="6"/>
        <v>0</v>
      </c>
      <c r="N25" s="24"/>
      <c r="O25" s="19"/>
      <c r="P25" s="5"/>
      <c r="R25" s="4"/>
      <c r="S25" s="42">
        <v>45021</v>
      </c>
      <c r="T25" s="29" t="s">
        <v>358</v>
      </c>
      <c r="U25" s="29" t="s">
        <v>18</v>
      </c>
      <c r="V25" s="29" t="s">
        <v>90</v>
      </c>
      <c r="W25" s="33">
        <v>58.74</v>
      </c>
      <c r="X25" s="4"/>
      <c r="AI25" s="63">
        <f>SUM(L23:L35)</f>
        <v>2050.44</v>
      </c>
    </row>
    <row r="26" spans="1:42" x14ac:dyDescent="0.25">
      <c r="A26" s="30"/>
      <c r="B26" s="30"/>
      <c r="C26" s="30"/>
      <c r="D26" s="30"/>
      <c r="E26" s="30"/>
      <c r="F26" s="30"/>
      <c r="G26" s="5"/>
      <c r="H26" s="5" t="s">
        <v>88</v>
      </c>
      <c r="I26" s="19"/>
      <c r="J26" s="59">
        <v>222</v>
      </c>
      <c r="K26" s="19">
        <f>J26</f>
        <v>222</v>
      </c>
      <c r="L26" s="19">
        <f t="shared" si="0"/>
        <v>222</v>
      </c>
      <c r="M26" s="19">
        <f t="shared" si="6"/>
        <v>0</v>
      </c>
      <c r="N26" s="24"/>
      <c r="O26" s="19"/>
      <c r="P26" s="5"/>
      <c r="R26" s="4"/>
      <c r="S26" s="42">
        <v>45021</v>
      </c>
      <c r="T26" s="29" t="s">
        <v>359</v>
      </c>
      <c r="U26" s="29" t="s">
        <v>18</v>
      </c>
      <c r="V26" s="29" t="s">
        <v>345</v>
      </c>
      <c r="W26" s="33">
        <v>65.89</v>
      </c>
      <c r="X26" s="4"/>
    </row>
    <row r="27" spans="1:42" x14ac:dyDescent="0.25">
      <c r="A27" s="30"/>
      <c r="B27" s="30"/>
      <c r="C27" s="30"/>
      <c r="D27" s="30"/>
      <c r="E27" s="30"/>
      <c r="F27" s="30"/>
      <c r="G27" s="5"/>
      <c r="H27" s="5" t="s">
        <v>90</v>
      </c>
      <c r="I27" s="19"/>
      <c r="J27" s="59">
        <v>200</v>
      </c>
      <c r="K27" s="19">
        <f t="shared" si="5"/>
        <v>200</v>
      </c>
      <c r="L27" s="19">
        <f t="shared" si="0"/>
        <v>170.73000000000002</v>
      </c>
      <c r="M27" s="19">
        <f t="shared" si="6"/>
        <v>29.269999999999982</v>
      </c>
      <c r="N27" s="24"/>
      <c r="O27" s="19"/>
      <c r="P27" s="5"/>
      <c r="R27" s="4"/>
      <c r="S27" s="42">
        <v>45021</v>
      </c>
      <c r="T27" s="29" t="s">
        <v>359</v>
      </c>
      <c r="U27" s="29" t="s">
        <v>18</v>
      </c>
      <c r="V27" s="29" t="s">
        <v>345</v>
      </c>
      <c r="W27" s="33">
        <v>-22.49</v>
      </c>
      <c r="X27" s="4"/>
      <c r="AP27" s="12"/>
    </row>
    <row r="28" spans="1:42" x14ac:dyDescent="0.25">
      <c r="A28" s="30"/>
      <c r="B28" s="30"/>
      <c r="C28" s="30"/>
      <c r="D28" s="30"/>
      <c r="E28" s="30"/>
      <c r="F28" s="30"/>
      <c r="G28" s="5"/>
      <c r="H28" s="5" t="s">
        <v>92</v>
      </c>
      <c r="I28" s="19"/>
      <c r="J28" s="59">
        <v>88.75</v>
      </c>
      <c r="K28" s="19">
        <f t="shared" si="5"/>
        <v>88.75</v>
      </c>
      <c r="L28" s="19">
        <f t="shared" si="0"/>
        <v>127.83</v>
      </c>
      <c r="M28" s="19">
        <f t="shared" si="6"/>
        <v>-39.08</v>
      </c>
      <c r="N28" s="24"/>
      <c r="O28" s="19"/>
      <c r="P28" s="5"/>
      <c r="R28" s="4"/>
      <c r="S28" s="42">
        <v>45021</v>
      </c>
      <c r="T28" s="29" t="s">
        <v>360</v>
      </c>
      <c r="U28" s="29" t="s">
        <v>18</v>
      </c>
      <c r="V28" s="29" t="s">
        <v>345</v>
      </c>
      <c r="W28" s="33">
        <v>63.71</v>
      </c>
      <c r="X28" s="4"/>
    </row>
    <row r="29" spans="1:42" x14ac:dyDescent="0.25">
      <c r="A29" s="30"/>
      <c r="B29" s="30"/>
      <c r="C29" s="30" t="s">
        <v>361</v>
      </c>
      <c r="D29" s="30"/>
      <c r="E29" s="30"/>
      <c r="F29" s="30"/>
      <c r="G29" s="5"/>
      <c r="H29" s="5" t="s">
        <v>94</v>
      </c>
      <c r="I29" s="19"/>
      <c r="J29" s="59">
        <v>58</v>
      </c>
      <c r="K29" s="19">
        <f t="shared" si="5"/>
        <v>58</v>
      </c>
      <c r="L29" s="19">
        <f t="shared" si="0"/>
        <v>45</v>
      </c>
      <c r="M29" s="19">
        <f t="shared" si="6"/>
        <v>13</v>
      </c>
      <c r="N29" s="24"/>
      <c r="O29" s="19"/>
      <c r="P29" s="5"/>
      <c r="R29" s="4"/>
      <c r="S29" s="42">
        <v>45022</v>
      </c>
      <c r="T29" s="29" t="s">
        <v>362</v>
      </c>
      <c r="U29" s="29" t="s">
        <v>18</v>
      </c>
      <c r="V29" s="29" t="s">
        <v>345</v>
      </c>
      <c r="W29" s="33">
        <v>117.89</v>
      </c>
      <c r="X29" s="4"/>
    </row>
    <row r="30" spans="1:42" x14ac:dyDescent="0.25">
      <c r="A30" s="30"/>
      <c r="B30" s="30"/>
      <c r="C30" s="30"/>
      <c r="D30" s="30"/>
      <c r="E30" s="30"/>
      <c r="F30" s="30"/>
      <c r="G30" s="5"/>
      <c r="H30" s="5" t="s">
        <v>96</v>
      </c>
      <c r="I30" s="19"/>
      <c r="J30" s="59">
        <v>75.02</v>
      </c>
      <c r="K30" s="19">
        <f t="shared" si="5"/>
        <v>75.02</v>
      </c>
      <c r="L30" s="19">
        <f t="shared" si="0"/>
        <v>0</v>
      </c>
      <c r="M30" s="19">
        <f t="shared" si="6"/>
        <v>75.02</v>
      </c>
      <c r="N30" s="24"/>
      <c r="O30" s="19"/>
      <c r="P30" s="5"/>
      <c r="R30" s="4"/>
      <c r="S30" s="42">
        <v>45022</v>
      </c>
      <c r="T30" s="29" t="s">
        <v>121</v>
      </c>
      <c r="U30" s="29" t="s">
        <v>18</v>
      </c>
      <c r="V30" s="29" t="s">
        <v>26</v>
      </c>
      <c r="W30" s="33">
        <v>5.38</v>
      </c>
      <c r="X30" s="4"/>
    </row>
    <row r="31" spans="1:42" x14ac:dyDescent="0.25">
      <c r="A31" s="30"/>
      <c r="B31" s="30"/>
      <c r="C31" s="30"/>
      <c r="D31" s="30"/>
      <c r="E31" s="30"/>
      <c r="F31" s="30"/>
      <c r="G31" s="5"/>
      <c r="H31" s="5" t="s">
        <v>99</v>
      </c>
      <c r="I31" s="19"/>
      <c r="J31" s="59">
        <v>16.079999999999998</v>
      </c>
      <c r="K31" s="19">
        <f t="shared" si="5"/>
        <v>16.079999999999998</v>
      </c>
      <c r="L31" s="19">
        <f t="shared" si="0"/>
        <v>16.059999999999999</v>
      </c>
      <c r="M31" s="19">
        <f t="shared" si="6"/>
        <v>1.9999999999999574E-2</v>
      </c>
      <c r="N31" s="24"/>
      <c r="O31" s="19"/>
      <c r="P31" s="5"/>
      <c r="R31" s="4"/>
      <c r="S31" s="42">
        <v>45022</v>
      </c>
      <c r="T31" s="29" t="s">
        <v>121</v>
      </c>
      <c r="U31" s="29" t="s">
        <v>18</v>
      </c>
      <c r="V31" s="29" t="s">
        <v>26</v>
      </c>
      <c r="W31" s="33">
        <v>120.96</v>
      </c>
      <c r="X31" s="4"/>
      <c r="AP31" s="12"/>
    </row>
    <row r="32" spans="1:42" x14ac:dyDescent="0.25">
      <c r="A32" s="30"/>
      <c r="B32" s="30"/>
      <c r="C32" s="30"/>
      <c r="D32" s="30"/>
      <c r="E32" s="30"/>
      <c r="F32" s="30"/>
      <c r="G32" s="5"/>
      <c r="H32" s="5" t="s">
        <v>103</v>
      </c>
      <c r="I32" s="19"/>
      <c r="J32" s="59">
        <v>100</v>
      </c>
      <c r="K32" s="19">
        <f t="shared" si="5"/>
        <v>100</v>
      </c>
      <c r="L32" s="19">
        <f t="shared" si="0"/>
        <v>0</v>
      </c>
      <c r="M32" s="19">
        <f t="shared" si="6"/>
        <v>100</v>
      </c>
      <c r="N32" s="24"/>
      <c r="O32" s="19"/>
      <c r="P32" s="5"/>
      <c r="R32" s="4"/>
      <c r="S32" s="42">
        <v>45023</v>
      </c>
      <c r="T32" s="29" t="s">
        <v>344</v>
      </c>
      <c r="U32" s="29" t="s">
        <v>18</v>
      </c>
      <c r="V32" s="29" t="s">
        <v>345</v>
      </c>
      <c r="W32" s="33">
        <v>12.87</v>
      </c>
      <c r="X32" s="4"/>
    </row>
    <row r="33" spans="1:42" x14ac:dyDescent="0.25">
      <c r="A33" s="30"/>
      <c r="B33" s="30"/>
      <c r="C33" s="30" t="s">
        <v>363</v>
      </c>
      <c r="D33" s="30"/>
      <c r="E33" s="30"/>
      <c r="F33" s="30"/>
      <c r="G33" s="5"/>
      <c r="H33" s="5" t="s">
        <v>17</v>
      </c>
      <c r="I33" s="19"/>
      <c r="J33" s="59">
        <v>16.03</v>
      </c>
      <c r="K33" s="19">
        <f t="shared" si="5"/>
        <v>16.03</v>
      </c>
      <c r="L33" s="19">
        <f t="shared" si="0"/>
        <v>16.03</v>
      </c>
      <c r="M33" s="19">
        <f t="shared" si="6"/>
        <v>0</v>
      </c>
      <c r="N33" s="24"/>
      <c r="O33" s="19"/>
      <c r="P33" s="5"/>
      <c r="R33" s="4"/>
      <c r="S33" s="42">
        <v>45023</v>
      </c>
      <c r="T33" s="29" t="s">
        <v>364</v>
      </c>
      <c r="U33" s="29" t="s">
        <v>18</v>
      </c>
      <c r="V33" s="29" t="s">
        <v>50</v>
      </c>
      <c r="W33" s="33">
        <v>42.24</v>
      </c>
      <c r="X33" s="4"/>
    </row>
    <row r="34" spans="1:42" x14ac:dyDescent="0.25">
      <c r="A34" s="30"/>
      <c r="B34" s="30"/>
      <c r="C34" s="30" t="s">
        <v>365</v>
      </c>
      <c r="D34" s="30"/>
      <c r="E34" s="30"/>
      <c r="F34" s="30" t="s">
        <v>366</v>
      </c>
      <c r="G34" s="5"/>
      <c r="H34" s="5"/>
      <c r="I34" s="19"/>
      <c r="J34" s="59"/>
      <c r="K34" s="19">
        <f t="shared" si="5"/>
        <v>0</v>
      </c>
      <c r="L34" s="19">
        <f t="shared" si="0"/>
        <v>0</v>
      </c>
      <c r="M34" s="19">
        <f t="shared" si="6"/>
        <v>0</v>
      </c>
      <c r="N34" s="24"/>
      <c r="O34" s="19"/>
      <c r="P34" s="5"/>
      <c r="R34" s="4"/>
      <c r="S34" s="88">
        <v>45023</v>
      </c>
      <c r="T34" s="29" t="s">
        <v>367</v>
      </c>
      <c r="U34" s="29" t="s">
        <v>18</v>
      </c>
      <c r="V34" s="29" t="s">
        <v>59</v>
      </c>
      <c r="W34" s="33">
        <v>8.99</v>
      </c>
      <c r="X34" s="4"/>
    </row>
    <row r="35" spans="1:42" x14ac:dyDescent="0.25">
      <c r="A35" s="30"/>
      <c r="B35" s="30"/>
      <c r="C35" s="30"/>
      <c r="D35" s="30"/>
      <c r="E35" s="30"/>
      <c r="F35" s="30"/>
      <c r="G35" s="5"/>
      <c r="H35" s="6"/>
      <c r="I35" s="19"/>
      <c r="J35" s="59"/>
      <c r="K35" s="19">
        <f t="shared" si="5"/>
        <v>0</v>
      </c>
      <c r="L35" s="19">
        <f t="shared" si="0"/>
        <v>0</v>
      </c>
      <c r="M35" s="19">
        <f t="shared" si="6"/>
        <v>0</v>
      </c>
      <c r="N35" s="24"/>
      <c r="O35" s="19"/>
      <c r="P35" s="5"/>
      <c r="R35" s="4"/>
      <c r="S35" s="42">
        <v>45023</v>
      </c>
      <c r="T35" s="29" t="s">
        <v>368</v>
      </c>
      <c r="U35" s="29" t="s">
        <v>18</v>
      </c>
      <c r="V35" s="29" t="s">
        <v>345</v>
      </c>
      <c r="W35" s="33">
        <v>76.63</v>
      </c>
      <c r="X35" s="4"/>
      <c r="AP35" s="12"/>
    </row>
    <row r="36" spans="1:42" ht="15.75" x14ac:dyDescent="0.25">
      <c r="A36" s="30"/>
      <c r="B36" s="30"/>
      <c r="C36" s="30"/>
      <c r="D36" s="30"/>
      <c r="E36" s="30"/>
      <c r="F36" s="30"/>
      <c r="G36" s="5"/>
      <c r="H36" s="34" t="s">
        <v>109</v>
      </c>
      <c r="I36" s="19"/>
      <c r="J36" s="59"/>
      <c r="K36" s="19">
        <f t="shared" si="5"/>
        <v>0</v>
      </c>
      <c r="L36" s="19">
        <f t="shared" si="0"/>
        <v>0</v>
      </c>
      <c r="M36" s="19">
        <f t="shared" si="6"/>
        <v>0</v>
      </c>
      <c r="N36" s="24"/>
      <c r="O36" s="19"/>
      <c r="P36" s="5"/>
      <c r="R36" s="4"/>
      <c r="S36" s="42">
        <v>45023</v>
      </c>
      <c r="T36" s="29" t="s">
        <v>369</v>
      </c>
      <c r="U36" s="29" t="s">
        <v>18</v>
      </c>
      <c r="V36" s="29" t="s">
        <v>26</v>
      </c>
      <c r="W36" s="33">
        <v>16.079999999999998</v>
      </c>
      <c r="X36" s="4"/>
    </row>
    <row r="37" spans="1:42" x14ac:dyDescent="0.25">
      <c r="A37" s="30"/>
      <c r="B37" s="30"/>
      <c r="C37" s="30"/>
      <c r="D37" s="30"/>
      <c r="E37" s="30"/>
      <c r="F37" s="30"/>
      <c r="G37" s="5"/>
      <c r="H37" s="28"/>
      <c r="I37" s="19"/>
      <c r="J37" s="59"/>
      <c r="K37" s="19"/>
      <c r="L37" s="19"/>
      <c r="M37" s="19"/>
      <c r="N37" s="24"/>
      <c r="O37" s="19"/>
      <c r="P37" s="5"/>
      <c r="R37" s="4"/>
      <c r="S37" s="42">
        <v>45023</v>
      </c>
      <c r="T37" s="29" t="s">
        <v>112</v>
      </c>
      <c r="U37" s="29" t="s">
        <v>18</v>
      </c>
      <c r="V37" s="29" t="s">
        <v>26</v>
      </c>
      <c r="W37" s="33">
        <v>213.03</v>
      </c>
      <c r="X37" s="4"/>
    </row>
    <row r="38" spans="1:42" x14ac:dyDescent="0.25">
      <c r="A38" s="30"/>
      <c r="B38" s="30"/>
      <c r="C38" s="30"/>
      <c r="D38" s="30"/>
      <c r="E38" s="30"/>
      <c r="F38" s="30"/>
      <c r="G38" s="5"/>
      <c r="H38" s="28" t="s">
        <v>345</v>
      </c>
      <c r="I38" s="19"/>
      <c r="J38" s="59"/>
      <c r="K38" s="19">
        <f t="shared" si="5"/>
        <v>0</v>
      </c>
      <c r="L38" s="19">
        <f t="shared" si="0"/>
        <v>1146.7500000000002</v>
      </c>
      <c r="M38" s="19">
        <f t="shared" si="6"/>
        <v>-1146.7500000000002</v>
      </c>
      <c r="N38" s="24"/>
      <c r="O38" s="19"/>
      <c r="P38" s="5"/>
      <c r="R38" s="4"/>
      <c r="S38" s="42">
        <v>45023</v>
      </c>
      <c r="T38" s="29" t="s">
        <v>370</v>
      </c>
      <c r="U38" s="29" t="s">
        <v>18</v>
      </c>
      <c r="V38" s="29" t="s">
        <v>50</v>
      </c>
      <c r="W38" s="33">
        <v>35</v>
      </c>
      <c r="X38" s="4"/>
    </row>
    <row r="39" spans="1:42" x14ac:dyDescent="0.25">
      <c r="A39" s="30"/>
      <c r="B39" s="30"/>
      <c r="C39" s="30"/>
      <c r="D39" s="30"/>
      <c r="E39" s="30"/>
      <c r="F39" s="30"/>
      <c r="G39" s="5"/>
      <c r="H39" s="28"/>
      <c r="I39" s="19"/>
      <c r="J39" s="59"/>
      <c r="K39" s="19">
        <f t="shared" si="5"/>
        <v>0</v>
      </c>
      <c r="L39" s="19">
        <f t="shared" si="0"/>
        <v>0</v>
      </c>
      <c r="M39" s="19">
        <f t="shared" si="6"/>
        <v>0</v>
      </c>
      <c r="N39" s="24"/>
      <c r="O39" s="19"/>
      <c r="P39" s="5"/>
      <c r="R39" s="4"/>
      <c r="S39" s="42">
        <v>45025</v>
      </c>
      <c r="T39" s="29" t="s">
        <v>17</v>
      </c>
      <c r="U39" s="29" t="s">
        <v>18</v>
      </c>
      <c r="V39" s="29" t="s">
        <v>17</v>
      </c>
      <c r="W39" s="33">
        <v>16.03</v>
      </c>
      <c r="X39" s="4"/>
      <c r="AP39" s="12"/>
    </row>
    <row r="40" spans="1:42" x14ac:dyDescent="0.25">
      <c r="A40" s="30"/>
      <c r="B40" s="30"/>
      <c r="C40" s="30"/>
      <c r="D40" s="30"/>
      <c r="E40" s="30"/>
      <c r="F40" s="30"/>
      <c r="G40" s="5"/>
      <c r="H40" s="28"/>
      <c r="I40" s="19"/>
      <c r="J40" s="59"/>
      <c r="K40" s="19">
        <f t="shared" si="5"/>
        <v>0</v>
      </c>
      <c r="L40" s="19">
        <f t="shared" si="0"/>
        <v>0</v>
      </c>
      <c r="M40" s="19">
        <f t="shared" si="6"/>
        <v>0</v>
      </c>
      <c r="N40" s="24"/>
      <c r="O40" s="19"/>
      <c r="P40" s="5"/>
      <c r="R40" s="4"/>
      <c r="S40" s="42">
        <v>45025</v>
      </c>
      <c r="T40" s="29" t="s">
        <v>347</v>
      </c>
      <c r="U40" s="29" t="s">
        <v>18</v>
      </c>
      <c r="V40" s="29" t="s">
        <v>345</v>
      </c>
      <c r="W40" s="33"/>
      <c r="X40" s="4"/>
    </row>
    <row r="41" spans="1:42" x14ac:dyDescent="0.25">
      <c r="A41" s="30"/>
      <c r="B41" s="30"/>
      <c r="C41" s="30"/>
      <c r="D41" s="30"/>
      <c r="E41" s="30"/>
      <c r="F41" s="30"/>
      <c r="G41" s="5"/>
      <c r="H41" s="28" t="s">
        <v>371</v>
      </c>
      <c r="I41" s="19"/>
      <c r="J41" s="59"/>
      <c r="K41" s="19">
        <f t="shared" si="5"/>
        <v>0</v>
      </c>
      <c r="L41" s="19">
        <f t="shared" si="0"/>
        <v>530.89</v>
      </c>
      <c r="M41" s="19">
        <f t="shared" si="6"/>
        <v>-530.89</v>
      </c>
      <c r="N41" s="24"/>
      <c r="O41" s="19"/>
      <c r="P41" s="5"/>
      <c r="R41" s="4"/>
      <c r="S41" s="42">
        <v>45025</v>
      </c>
      <c r="T41" s="29" t="s">
        <v>347</v>
      </c>
      <c r="U41" s="29" t="s">
        <v>18</v>
      </c>
      <c r="V41" s="29" t="s">
        <v>345</v>
      </c>
      <c r="W41" s="33">
        <v>54.06</v>
      </c>
      <c r="X41" s="4"/>
    </row>
    <row r="42" spans="1:42" x14ac:dyDescent="0.25">
      <c r="A42" s="30"/>
      <c r="B42" s="30"/>
      <c r="C42" s="30"/>
      <c r="D42" s="30"/>
      <c r="E42" s="30"/>
      <c r="F42" s="30"/>
      <c r="G42" s="5"/>
      <c r="H42" s="28"/>
      <c r="I42" s="19"/>
      <c r="J42" s="59"/>
      <c r="K42" s="19">
        <f t="shared" si="5"/>
        <v>0</v>
      </c>
      <c r="L42" s="19">
        <f t="shared" si="0"/>
        <v>0</v>
      </c>
      <c r="M42" s="19">
        <f t="shared" si="6"/>
        <v>0</v>
      </c>
      <c r="N42" s="24"/>
      <c r="O42" s="19"/>
      <c r="P42" s="5"/>
      <c r="R42" s="4"/>
      <c r="S42" s="42">
        <v>45026</v>
      </c>
      <c r="T42" s="29" t="s">
        <v>372</v>
      </c>
      <c r="U42" s="29" t="s">
        <v>18</v>
      </c>
      <c r="V42" s="29" t="s">
        <v>59</v>
      </c>
      <c r="W42" s="33">
        <v>20.170000000000002</v>
      </c>
      <c r="X42" s="4"/>
    </row>
    <row r="43" spans="1:42" x14ac:dyDescent="0.25">
      <c r="A43" s="30"/>
      <c r="B43" s="30"/>
      <c r="C43" s="30"/>
      <c r="D43" s="30"/>
      <c r="E43" s="30"/>
      <c r="F43" s="30"/>
      <c r="G43" s="5"/>
      <c r="H43" s="28" t="s">
        <v>349</v>
      </c>
      <c r="I43" s="19"/>
      <c r="J43" s="59"/>
      <c r="K43" s="19">
        <f t="shared" si="5"/>
        <v>0</v>
      </c>
      <c r="L43" s="19">
        <f t="shared" si="0"/>
        <v>3505</v>
      </c>
      <c r="M43" s="19">
        <f t="shared" si="6"/>
        <v>-3505</v>
      </c>
      <c r="N43" s="24"/>
      <c r="O43" s="19"/>
      <c r="P43" s="5"/>
      <c r="R43" s="4"/>
      <c r="S43" s="42">
        <v>45026</v>
      </c>
      <c r="T43" s="29" t="s">
        <v>373</v>
      </c>
      <c r="U43" s="29" t="s">
        <v>18</v>
      </c>
      <c r="V43" s="29" t="s">
        <v>345</v>
      </c>
      <c r="W43" s="33">
        <v>25</v>
      </c>
      <c r="X43" s="4"/>
      <c r="AP43" s="12"/>
    </row>
    <row r="44" spans="1:42" x14ac:dyDescent="0.25">
      <c r="A44" s="30"/>
      <c r="B44" s="30"/>
      <c r="C44" s="30"/>
      <c r="D44" s="30"/>
      <c r="E44" s="30"/>
      <c r="F44" s="30"/>
      <c r="G44" s="5"/>
      <c r="H44" s="28"/>
      <c r="I44" s="19"/>
      <c r="J44" s="59"/>
      <c r="K44" s="19">
        <f t="shared" si="5"/>
        <v>0</v>
      </c>
      <c r="L44" s="19">
        <f t="shared" si="0"/>
        <v>0</v>
      </c>
      <c r="M44" s="19">
        <f t="shared" si="6"/>
        <v>0</v>
      </c>
      <c r="N44" s="24"/>
      <c r="O44" s="19"/>
      <c r="P44" s="5"/>
      <c r="R44" s="4"/>
      <c r="S44" s="42">
        <v>45027</v>
      </c>
      <c r="T44" s="29" t="s">
        <v>374</v>
      </c>
      <c r="U44" s="29" t="s">
        <v>18</v>
      </c>
      <c r="V44" s="29" t="s">
        <v>40</v>
      </c>
      <c r="W44" s="33">
        <v>37.53</v>
      </c>
      <c r="X44" s="4"/>
    </row>
    <row r="45" spans="1:42" x14ac:dyDescent="0.25">
      <c r="A45" s="30"/>
      <c r="B45" s="30"/>
      <c r="C45" s="30"/>
      <c r="D45" s="30"/>
      <c r="E45" s="30"/>
      <c r="F45" s="30"/>
      <c r="G45" s="5"/>
      <c r="H45" s="28"/>
      <c r="I45" s="19"/>
      <c r="J45" s="59"/>
      <c r="K45" s="19">
        <f t="shared" si="5"/>
        <v>0</v>
      </c>
      <c r="L45" s="19">
        <f t="shared" si="0"/>
        <v>0</v>
      </c>
      <c r="M45" s="19">
        <f t="shared" si="6"/>
        <v>0</v>
      </c>
      <c r="N45" s="24"/>
      <c r="O45" s="19"/>
      <c r="P45" s="5"/>
      <c r="R45" s="4"/>
      <c r="S45" s="42">
        <v>45027</v>
      </c>
      <c r="T45" s="29" t="s">
        <v>375</v>
      </c>
      <c r="U45" s="29" t="s">
        <v>18</v>
      </c>
      <c r="V45" s="29" t="s">
        <v>59</v>
      </c>
      <c r="W45" s="33">
        <v>75</v>
      </c>
      <c r="X45" s="4"/>
    </row>
    <row r="46" spans="1:42" x14ac:dyDescent="0.25">
      <c r="A46" s="30"/>
      <c r="B46" s="30"/>
      <c r="C46" s="30"/>
      <c r="D46" s="30"/>
      <c r="E46" s="30"/>
      <c r="F46" s="30"/>
      <c r="G46" s="5"/>
      <c r="H46" s="28"/>
      <c r="I46" s="19"/>
      <c r="J46" s="59"/>
      <c r="K46" s="19">
        <f t="shared" si="5"/>
        <v>0</v>
      </c>
      <c r="L46" s="19">
        <f t="shared" si="0"/>
        <v>0</v>
      </c>
      <c r="M46" s="19">
        <f t="shared" si="6"/>
        <v>0</v>
      </c>
      <c r="N46" s="24"/>
      <c r="O46" s="19"/>
      <c r="P46" s="5"/>
      <c r="R46" s="4"/>
      <c r="S46" s="42">
        <v>45027</v>
      </c>
      <c r="T46" s="29" t="s">
        <v>376</v>
      </c>
      <c r="U46" s="29" t="s">
        <v>18</v>
      </c>
      <c r="V46" s="29" t="s">
        <v>254</v>
      </c>
      <c r="W46" s="33">
        <v>33</v>
      </c>
      <c r="X46" s="4"/>
    </row>
    <row r="47" spans="1:42" x14ac:dyDescent="0.25">
      <c r="A47" s="30"/>
      <c r="B47" s="30"/>
      <c r="C47" s="30"/>
      <c r="D47" s="30"/>
      <c r="E47" s="30"/>
      <c r="F47" s="30"/>
      <c r="G47" s="5"/>
      <c r="H47" s="28"/>
      <c r="I47" s="19"/>
      <c r="J47" s="59"/>
      <c r="K47" s="19">
        <f t="shared" si="5"/>
        <v>0</v>
      </c>
      <c r="L47" s="19">
        <f t="shared" si="0"/>
        <v>0</v>
      </c>
      <c r="M47" s="19">
        <f t="shared" si="6"/>
        <v>0</v>
      </c>
      <c r="N47" s="24"/>
      <c r="O47" s="19"/>
      <c r="P47" s="5"/>
      <c r="R47" s="4"/>
      <c r="S47" s="42">
        <v>45028</v>
      </c>
      <c r="T47" s="29" t="s">
        <v>344</v>
      </c>
      <c r="U47" s="29" t="s">
        <v>18</v>
      </c>
      <c r="V47" s="29" t="s">
        <v>345</v>
      </c>
      <c r="W47" s="33">
        <v>4.4800000000000004</v>
      </c>
      <c r="X47" s="4"/>
      <c r="AP47" s="12"/>
    </row>
    <row r="48" spans="1:42" x14ac:dyDescent="0.25">
      <c r="A48" s="30"/>
      <c r="B48" s="30"/>
      <c r="C48" s="30"/>
      <c r="D48" s="30"/>
      <c r="E48" s="30"/>
      <c r="F48" s="30"/>
      <c r="G48" s="5"/>
      <c r="H48" s="28"/>
      <c r="I48" s="19"/>
      <c r="J48" s="59"/>
      <c r="K48" s="19">
        <f t="shared" si="5"/>
        <v>0</v>
      </c>
      <c r="L48" s="19">
        <f t="shared" si="0"/>
        <v>0</v>
      </c>
      <c r="M48" s="19">
        <f t="shared" si="6"/>
        <v>0</v>
      </c>
      <c r="N48" s="24"/>
      <c r="O48" s="19"/>
      <c r="P48" s="5"/>
      <c r="R48" s="4"/>
      <c r="S48" s="42">
        <v>45028</v>
      </c>
      <c r="T48" s="29" t="s">
        <v>359</v>
      </c>
      <c r="U48" s="29" t="s">
        <v>18</v>
      </c>
      <c r="V48" s="29" t="s">
        <v>345</v>
      </c>
      <c r="W48" s="33">
        <v>28.7</v>
      </c>
      <c r="X48" s="4"/>
    </row>
    <row r="49" spans="1:24" x14ac:dyDescent="0.25">
      <c r="A49" s="30"/>
      <c r="B49" s="30"/>
      <c r="C49" s="30"/>
      <c r="D49" s="30"/>
      <c r="E49" s="30"/>
      <c r="F49" s="30"/>
      <c r="G49" s="5"/>
      <c r="H49" s="28"/>
      <c r="I49" s="19"/>
      <c r="J49" s="59"/>
      <c r="K49" s="19">
        <f t="shared" si="5"/>
        <v>0</v>
      </c>
      <c r="L49" s="19">
        <f t="shared" si="0"/>
        <v>0</v>
      </c>
      <c r="M49" s="19">
        <f t="shared" si="6"/>
        <v>0</v>
      </c>
      <c r="N49" s="24"/>
      <c r="O49" s="19"/>
      <c r="P49" s="5"/>
      <c r="R49" s="4"/>
      <c r="S49" s="42">
        <v>45028</v>
      </c>
      <c r="T49" s="29" t="s">
        <v>359</v>
      </c>
      <c r="U49" s="29" t="s">
        <v>18</v>
      </c>
      <c r="V49" s="29" t="s">
        <v>345</v>
      </c>
      <c r="W49" s="33">
        <v>55.48</v>
      </c>
      <c r="X49" s="4"/>
    </row>
    <row r="50" spans="1:24" x14ac:dyDescent="0.25">
      <c r="A50" s="30"/>
      <c r="B50" s="30"/>
      <c r="C50" s="30"/>
      <c r="D50" s="30"/>
      <c r="E50" s="30"/>
      <c r="F50" s="30"/>
      <c r="G50" s="5"/>
      <c r="H50" s="28"/>
      <c r="I50" s="19"/>
      <c r="J50" s="59"/>
      <c r="K50" s="19">
        <f t="shared" si="5"/>
        <v>0</v>
      </c>
      <c r="L50" s="19">
        <f t="shared" si="0"/>
        <v>0</v>
      </c>
      <c r="M50" s="19">
        <f t="shared" si="6"/>
        <v>0</v>
      </c>
      <c r="N50" s="24"/>
      <c r="O50" s="19"/>
      <c r="P50" s="5"/>
      <c r="R50" s="4"/>
      <c r="S50" s="42">
        <v>45028</v>
      </c>
      <c r="T50" s="29" t="s">
        <v>121</v>
      </c>
      <c r="U50" s="29" t="s">
        <v>18</v>
      </c>
      <c r="V50" s="29" t="s">
        <v>26</v>
      </c>
      <c r="W50" s="33">
        <v>8.9700000000000006</v>
      </c>
      <c r="X50" s="4"/>
    </row>
    <row r="51" spans="1:24" x14ac:dyDescent="0.25">
      <c r="A51" s="30"/>
      <c r="B51" s="30"/>
      <c r="C51" s="30"/>
      <c r="D51" s="30"/>
      <c r="E51" s="30"/>
      <c r="F51" s="30"/>
      <c r="G51" s="5"/>
      <c r="H51" s="28"/>
      <c r="I51" s="19"/>
      <c r="J51" s="59"/>
      <c r="K51" s="19">
        <f t="shared" si="5"/>
        <v>0</v>
      </c>
      <c r="L51" s="19">
        <f t="shared" si="0"/>
        <v>0</v>
      </c>
      <c r="M51" s="19">
        <f t="shared" si="6"/>
        <v>0</v>
      </c>
      <c r="N51" s="24"/>
      <c r="O51" s="19"/>
      <c r="P51" s="5"/>
      <c r="R51" s="4"/>
      <c r="S51" s="42">
        <v>45029</v>
      </c>
      <c r="T51" s="29" t="s">
        <v>121</v>
      </c>
      <c r="U51" s="29" t="s">
        <v>18</v>
      </c>
      <c r="V51" s="29" t="s">
        <v>26</v>
      </c>
      <c r="W51" s="33">
        <v>120.44</v>
      </c>
      <c r="X51" s="4"/>
    </row>
    <row r="52" spans="1:24" x14ac:dyDescent="0.25">
      <c r="A52" s="30"/>
      <c r="B52" s="30"/>
      <c r="C52" s="30"/>
      <c r="D52" s="30"/>
      <c r="E52" s="30"/>
      <c r="F52" s="30"/>
      <c r="G52" s="5"/>
      <c r="H52" s="28"/>
      <c r="I52" s="19"/>
      <c r="J52" s="59"/>
      <c r="K52" s="19">
        <f t="shared" si="5"/>
        <v>0</v>
      </c>
      <c r="L52" s="19">
        <f t="shared" si="0"/>
        <v>0</v>
      </c>
      <c r="M52" s="19">
        <f t="shared" si="6"/>
        <v>0</v>
      </c>
      <c r="N52" s="24"/>
      <c r="O52" s="19"/>
      <c r="P52" s="5"/>
      <c r="R52" s="4"/>
      <c r="S52" s="42">
        <v>45030</v>
      </c>
      <c r="T52" s="29" t="s">
        <v>377</v>
      </c>
      <c r="U52" s="29" t="s">
        <v>18</v>
      </c>
      <c r="V52" s="29"/>
      <c r="W52" s="33">
        <v>17.920000000000002</v>
      </c>
      <c r="X52" s="4"/>
    </row>
    <row r="53" spans="1:24" x14ac:dyDescent="0.25">
      <c r="A53" s="30"/>
      <c r="B53" s="30"/>
      <c r="C53" s="30"/>
      <c r="D53" s="30"/>
      <c r="E53" s="30"/>
      <c r="F53" s="30"/>
      <c r="G53" s="5"/>
      <c r="H53" s="28"/>
      <c r="I53" s="19"/>
      <c r="J53" s="59"/>
      <c r="K53" s="19">
        <f t="shared" si="5"/>
        <v>0</v>
      </c>
      <c r="L53" s="19">
        <f t="shared" si="0"/>
        <v>0</v>
      </c>
      <c r="M53" s="19">
        <f t="shared" si="6"/>
        <v>0</v>
      </c>
      <c r="N53" s="24"/>
      <c r="O53" s="19"/>
      <c r="P53" s="5"/>
      <c r="R53" s="4"/>
      <c r="S53" s="42">
        <v>45030</v>
      </c>
      <c r="T53" s="29" t="s">
        <v>115</v>
      </c>
      <c r="U53" s="29" t="s">
        <v>18</v>
      </c>
      <c r="V53" s="29" t="s">
        <v>90</v>
      </c>
      <c r="W53" s="33">
        <v>50.69</v>
      </c>
      <c r="X53" s="4"/>
    </row>
    <row r="54" spans="1:24" x14ac:dyDescent="0.25">
      <c r="A54" s="30"/>
      <c r="B54" s="30"/>
      <c r="C54" s="30"/>
      <c r="D54" s="30"/>
      <c r="E54" s="30"/>
      <c r="F54" s="30"/>
      <c r="G54" s="5"/>
      <c r="H54" s="28"/>
      <c r="I54" s="19"/>
      <c r="J54" s="59"/>
      <c r="K54" s="19">
        <f t="shared" si="5"/>
        <v>0</v>
      </c>
      <c r="L54" s="19">
        <f t="shared" si="0"/>
        <v>0</v>
      </c>
      <c r="M54" s="19">
        <f t="shared" si="6"/>
        <v>0</v>
      </c>
      <c r="N54" s="24"/>
      <c r="O54" s="19"/>
      <c r="P54" s="5"/>
      <c r="R54" s="4"/>
      <c r="S54" s="42">
        <v>45030</v>
      </c>
      <c r="T54" s="29" t="s">
        <v>378</v>
      </c>
      <c r="U54" s="29" t="s">
        <v>18</v>
      </c>
      <c r="V54" s="29" t="s">
        <v>40</v>
      </c>
      <c r="W54" s="33">
        <v>178.25</v>
      </c>
      <c r="X54" s="4"/>
    </row>
    <row r="55" spans="1:24" x14ac:dyDescent="0.25">
      <c r="A55" s="30"/>
      <c r="B55" s="30"/>
      <c r="C55" s="30"/>
      <c r="D55" s="30"/>
      <c r="E55" s="30"/>
      <c r="F55" s="30"/>
      <c r="G55" s="5"/>
      <c r="H55" s="28"/>
      <c r="I55" s="19"/>
      <c r="J55" s="59"/>
      <c r="K55" s="19">
        <f t="shared" si="5"/>
        <v>0</v>
      </c>
      <c r="L55" s="19">
        <f t="shared" si="0"/>
        <v>0</v>
      </c>
      <c r="M55" s="19">
        <f t="shared" si="6"/>
        <v>0</v>
      </c>
      <c r="N55" s="24"/>
      <c r="O55" s="19"/>
      <c r="P55" s="5"/>
      <c r="R55" s="4"/>
      <c r="S55" s="42">
        <v>45030</v>
      </c>
      <c r="T55" s="29" t="s">
        <v>379</v>
      </c>
      <c r="U55" s="29" t="s">
        <v>18</v>
      </c>
      <c r="V55" s="29" t="s">
        <v>254</v>
      </c>
      <c r="W55" s="33">
        <v>16.89</v>
      </c>
      <c r="X55" s="4"/>
    </row>
    <row r="56" spans="1:24" x14ac:dyDescent="0.25">
      <c r="A56" s="30"/>
      <c r="B56" s="30"/>
      <c r="C56" s="30"/>
      <c r="D56" s="30"/>
      <c r="E56" s="30"/>
      <c r="F56" s="30"/>
      <c r="G56" s="5"/>
      <c r="H56" s="28"/>
      <c r="I56" s="19"/>
      <c r="J56" s="59"/>
      <c r="K56" s="19">
        <f t="shared" si="5"/>
        <v>0</v>
      </c>
      <c r="L56" s="19">
        <f t="shared" si="0"/>
        <v>0</v>
      </c>
      <c r="M56" s="19">
        <f t="shared" si="6"/>
        <v>0</v>
      </c>
      <c r="N56" s="24"/>
      <c r="O56" s="19"/>
      <c r="P56" s="5"/>
      <c r="R56" s="4"/>
      <c r="S56" s="42">
        <v>45026</v>
      </c>
      <c r="T56" s="29" t="s">
        <v>380</v>
      </c>
      <c r="U56" s="29" t="s">
        <v>18</v>
      </c>
      <c r="V56" s="29" t="s">
        <v>345</v>
      </c>
      <c r="W56" s="33">
        <v>-7.84</v>
      </c>
      <c r="X56" s="4"/>
    </row>
    <row r="57" spans="1:24" x14ac:dyDescent="0.25">
      <c r="A57" s="30"/>
      <c r="B57" s="30"/>
      <c r="C57" s="30"/>
      <c r="D57" s="30"/>
      <c r="E57" s="30"/>
      <c r="F57" s="30"/>
      <c r="G57" s="5"/>
      <c r="H57" s="28"/>
      <c r="I57" s="19"/>
      <c r="J57" s="59"/>
      <c r="K57" s="19">
        <f t="shared" si="5"/>
        <v>0</v>
      </c>
      <c r="L57" s="19">
        <f t="shared" si="0"/>
        <v>0</v>
      </c>
      <c r="M57" s="19">
        <f t="shared" si="6"/>
        <v>0</v>
      </c>
      <c r="N57" s="24"/>
      <c r="O57" s="19"/>
      <c r="P57" s="5"/>
      <c r="R57" s="4"/>
      <c r="S57" s="42">
        <v>45031</v>
      </c>
      <c r="T57" s="29" t="s">
        <v>381</v>
      </c>
      <c r="U57" s="29" t="s">
        <v>18</v>
      </c>
      <c r="V57" s="29"/>
      <c r="W57" s="33">
        <v>8.4700000000000006</v>
      </c>
      <c r="X57" s="4"/>
    </row>
    <row r="58" spans="1:24" x14ac:dyDescent="0.25">
      <c r="A58" s="30"/>
      <c r="B58" s="30"/>
      <c r="C58" s="30"/>
      <c r="D58" s="30"/>
      <c r="E58" s="30"/>
      <c r="F58" s="30"/>
      <c r="G58" s="5"/>
      <c r="H58" s="28"/>
      <c r="I58" s="19"/>
      <c r="J58" s="59"/>
      <c r="K58" s="19">
        <f t="shared" si="5"/>
        <v>0</v>
      </c>
      <c r="L58" s="19">
        <f t="shared" si="0"/>
        <v>0</v>
      </c>
      <c r="M58" s="19">
        <f t="shared" si="6"/>
        <v>0</v>
      </c>
      <c r="N58" s="24"/>
      <c r="O58" s="19"/>
      <c r="P58" s="5"/>
      <c r="R58" s="4"/>
      <c r="S58" s="42">
        <v>45031</v>
      </c>
      <c r="T58" s="29" t="s">
        <v>382</v>
      </c>
      <c r="U58" s="29" t="s">
        <v>18</v>
      </c>
      <c r="V58" s="29" t="s">
        <v>59</v>
      </c>
      <c r="W58" s="33">
        <v>12.95</v>
      </c>
      <c r="X58" s="4"/>
    </row>
    <row r="59" spans="1:24" x14ac:dyDescent="0.25">
      <c r="A59" s="30"/>
      <c r="B59" s="30"/>
      <c r="C59" s="30"/>
      <c r="D59" s="30"/>
      <c r="E59" s="30"/>
      <c r="F59" s="30"/>
      <c r="R59" s="4"/>
      <c r="S59" s="42">
        <v>45031</v>
      </c>
      <c r="T59" s="29" t="s">
        <v>122</v>
      </c>
      <c r="U59" s="29" t="s">
        <v>18</v>
      </c>
      <c r="V59" s="29" t="s">
        <v>26</v>
      </c>
      <c r="W59" s="33">
        <v>5.14</v>
      </c>
      <c r="X59" s="4"/>
    </row>
    <row r="60" spans="1:24" x14ac:dyDescent="0.25">
      <c r="A60" s="30"/>
      <c r="B60" s="30"/>
      <c r="C60" s="30"/>
      <c r="D60" s="30"/>
      <c r="E60" s="30"/>
      <c r="F60" s="30"/>
      <c r="R60" s="4"/>
      <c r="S60" s="42">
        <v>45031</v>
      </c>
      <c r="T60" s="29" t="s">
        <v>383</v>
      </c>
      <c r="U60" s="29" t="s">
        <v>18</v>
      </c>
      <c r="V60" s="29" t="s">
        <v>33</v>
      </c>
      <c r="W60" s="33">
        <v>83.65</v>
      </c>
      <c r="X60" s="4"/>
    </row>
    <row r="61" spans="1:24" x14ac:dyDescent="0.25">
      <c r="A61" s="30"/>
      <c r="B61" s="30"/>
      <c r="C61" s="30"/>
      <c r="D61" s="30"/>
      <c r="E61" s="30"/>
      <c r="F61" s="30"/>
      <c r="R61" s="4"/>
      <c r="S61" s="42">
        <v>45032</v>
      </c>
      <c r="T61" s="29" t="s">
        <v>384</v>
      </c>
      <c r="U61" s="29" t="s">
        <v>18</v>
      </c>
      <c r="V61" s="29" t="s">
        <v>345</v>
      </c>
      <c r="W61" s="33">
        <v>-1.71</v>
      </c>
      <c r="X61" s="4"/>
    </row>
    <row r="62" spans="1:24" x14ac:dyDescent="0.25">
      <c r="A62" s="30"/>
      <c r="B62" s="30"/>
      <c r="C62" s="30"/>
      <c r="D62" s="30"/>
      <c r="E62" s="30"/>
      <c r="F62" s="30"/>
      <c r="R62" s="4"/>
      <c r="S62" s="42">
        <v>45032</v>
      </c>
      <c r="T62" s="29" t="s">
        <v>384</v>
      </c>
      <c r="U62" s="29" t="s">
        <v>18</v>
      </c>
      <c r="V62" s="29" t="s">
        <v>345</v>
      </c>
      <c r="W62" s="33">
        <v>-30.02</v>
      </c>
      <c r="X62" s="4"/>
    </row>
    <row r="63" spans="1:24" x14ac:dyDescent="0.25">
      <c r="A63" s="30"/>
      <c r="B63" s="30"/>
      <c r="C63" s="30"/>
      <c r="D63" s="30"/>
      <c r="E63" s="30"/>
      <c r="F63" s="30"/>
      <c r="R63" s="4"/>
      <c r="S63" s="42">
        <v>45032</v>
      </c>
      <c r="T63" s="29" t="s">
        <v>359</v>
      </c>
      <c r="U63" s="29" t="s">
        <v>18</v>
      </c>
      <c r="V63" s="29" t="s">
        <v>345</v>
      </c>
      <c r="W63" s="33">
        <v>95.45</v>
      </c>
      <c r="X63" s="4"/>
    </row>
    <row r="64" spans="1:24" x14ac:dyDescent="0.25">
      <c r="A64" s="30"/>
      <c r="B64" s="30"/>
      <c r="C64" s="30"/>
      <c r="D64" s="30"/>
      <c r="E64" s="30"/>
      <c r="F64" s="30"/>
      <c r="R64" s="4"/>
      <c r="S64" s="42">
        <v>45033</v>
      </c>
      <c r="T64" s="29" t="s">
        <v>385</v>
      </c>
      <c r="U64" s="29" t="s">
        <v>18</v>
      </c>
      <c r="V64" s="29" t="s">
        <v>33</v>
      </c>
      <c r="W64" s="33">
        <v>14.08</v>
      </c>
      <c r="X64" s="4"/>
    </row>
    <row r="65" spans="1:24" x14ac:dyDescent="0.25">
      <c r="A65" s="30"/>
      <c r="B65" s="30"/>
      <c r="C65" s="30"/>
      <c r="D65" s="30"/>
      <c r="E65" s="30"/>
      <c r="F65" s="30"/>
      <c r="R65" s="4"/>
      <c r="S65" s="42">
        <v>45033</v>
      </c>
      <c r="T65" s="29" t="s">
        <v>220</v>
      </c>
      <c r="U65" s="29" t="s">
        <v>18</v>
      </c>
      <c r="V65" s="29" t="s">
        <v>26</v>
      </c>
      <c r="W65" s="33">
        <v>21.45</v>
      </c>
      <c r="X65" s="4"/>
    </row>
    <row r="66" spans="1:24" x14ac:dyDescent="0.25">
      <c r="A66" s="30"/>
      <c r="B66" s="30"/>
      <c r="C66" s="30"/>
      <c r="D66" s="30"/>
      <c r="E66" s="30"/>
      <c r="F66" s="30"/>
      <c r="R66" s="4"/>
      <c r="S66" s="42">
        <v>45034</v>
      </c>
      <c r="T66" s="29" t="s">
        <v>386</v>
      </c>
      <c r="U66" s="29" t="s">
        <v>18</v>
      </c>
      <c r="V66" s="29" t="s">
        <v>59</v>
      </c>
      <c r="W66" s="33">
        <v>24</v>
      </c>
      <c r="X66" s="4"/>
    </row>
    <row r="67" spans="1:24" x14ac:dyDescent="0.25">
      <c r="A67" s="30"/>
      <c r="B67" s="30"/>
      <c r="C67" s="30"/>
      <c r="D67" s="30"/>
      <c r="E67" s="30"/>
      <c r="F67" s="30"/>
      <c r="R67" s="4"/>
      <c r="S67" s="42">
        <v>45034</v>
      </c>
      <c r="T67" s="29" t="s">
        <v>230</v>
      </c>
      <c r="U67" s="29" t="s">
        <v>18</v>
      </c>
      <c r="V67" s="29" t="s">
        <v>59</v>
      </c>
      <c r="W67" s="33">
        <v>15.64</v>
      </c>
      <c r="X67" s="4"/>
    </row>
    <row r="68" spans="1:24" x14ac:dyDescent="0.25">
      <c r="A68" s="30"/>
      <c r="B68" s="30"/>
      <c r="C68" s="30"/>
      <c r="D68" s="30"/>
      <c r="E68" s="30"/>
      <c r="F68" s="30"/>
      <c r="R68" s="4"/>
      <c r="S68" s="42">
        <v>45035</v>
      </c>
      <c r="T68" s="29" t="s">
        <v>387</v>
      </c>
      <c r="U68" s="29" t="s">
        <v>18</v>
      </c>
      <c r="V68" s="29" t="s">
        <v>254</v>
      </c>
      <c r="W68" s="33">
        <v>177.8</v>
      </c>
      <c r="X68" s="4"/>
    </row>
    <row r="69" spans="1:24" x14ac:dyDescent="0.25">
      <c r="A69" s="30"/>
      <c r="B69" s="30"/>
      <c r="C69" s="30"/>
      <c r="D69" s="30"/>
      <c r="E69" s="30"/>
      <c r="F69" s="30"/>
      <c r="R69" s="4"/>
      <c r="S69" s="42">
        <v>45035</v>
      </c>
      <c r="T69" s="29" t="s">
        <v>388</v>
      </c>
      <c r="U69" s="29" t="s">
        <v>18</v>
      </c>
      <c r="V69" s="29" t="s">
        <v>345</v>
      </c>
      <c r="W69" s="33">
        <v>-63.71</v>
      </c>
      <c r="X69" s="4"/>
    </row>
    <row r="70" spans="1:24" x14ac:dyDescent="0.25">
      <c r="A70" s="30"/>
      <c r="B70" s="30"/>
      <c r="C70" s="30"/>
      <c r="D70" s="30"/>
      <c r="E70" s="30"/>
      <c r="F70" s="30"/>
      <c r="R70" s="4"/>
      <c r="S70" s="42">
        <v>45035</v>
      </c>
      <c r="T70" s="29" t="s">
        <v>389</v>
      </c>
      <c r="U70" s="29" t="s">
        <v>18</v>
      </c>
      <c r="V70" s="29" t="s">
        <v>26</v>
      </c>
      <c r="W70" s="33">
        <v>-5.52</v>
      </c>
      <c r="X70" s="4"/>
    </row>
    <row r="71" spans="1:24" x14ac:dyDescent="0.25">
      <c r="A71" s="30"/>
      <c r="B71" s="30"/>
      <c r="C71" s="30"/>
      <c r="D71" s="30"/>
      <c r="E71" s="30"/>
      <c r="F71" s="30"/>
      <c r="R71" s="4"/>
      <c r="S71" s="42">
        <v>45035</v>
      </c>
      <c r="T71" s="29" t="s">
        <v>390</v>
      </c>
      <c r="U71" s="29" t="s">
        <v>18</v>
      </c>
      <c r="V71" s="29" t="s">
        <v>26</v>
      </c>
      <c r="W71" s="33">
        <v>98.62</v>
      </c>
      <c r="X71" s="4"/>
    </row>
    <row r="72" spans="1:24" x14ac:dyDescent="0.25">
      <c r="A72" s="30"/>
      <c r="B72" s="30"/>
      <c r="C72" s="30"/>
      <c r="D72" s="30"/>
      <c r="E72" s="30"/>
      <c r="F72" s="30"/>
      <c r="R72" s="4"/>
      <c r="S72" s="42">
        <v>45035</v>
      </c>
      <c r="T72" s="29" t="s">
        <v>391</v>
      </c>
      <c r="U72" s="29" t="s">
        <v>18</v>
      </c>
      <c r="V72" s="29" t="s">
        <v>45</v>
      </c>
      <c r="W72" s="33">
        <v>64.34</v>
      </c>
      <c r="X72" s="4"/>
    </row>
    <row r="73" spans="1:24" x14ac:dyDescent="0.25">
      <c r="A73" s="30"/>
      <c r="B73" s="30"/>
      <c r="C73" s="30"/>
      <c r="D73" s="30"/>
      <c r="E73" s="30"/>
      <c r="F73" s="30"/>
      <c r="R73" s="4"/>
      <c r="S73" s="42">
        <v>45036</v>
      </c>
      <c r="T73" s="29" t="s">
        <v>392</v>
      </c>
      <c r="U73" s="29" t="s">
        <v>18</v>
      </c>
      <c r="V73" s="29" t="s">
        <v>59</v>
      </c>
      <c r="W73" s="33">
        <v>37.43</v>
      </c>
      <c r="X73" s="4"/>
    </row>
    <row r="74" spans="1:24" x14ac:dyDescent="0.25">
      <c r="A74" s="30"/>
      <c r="B74" s="30"/>
      <c r="C74" s="30"/>
      <c r="D74" s="30"/>
      <c r="E74" s="30"/>
      <c r="F74" s="30"/>
      <c r="R74" s="4"/>
      <c r="S74" s="42">
        <v>45036</v>
      </c>
      <c r="T74" s="29" t="s">
        <v>393</v>
      </c>
      <c r="U74" s="29" t="s">
        <v>18</v>
      </c>
      <c r="V74" s="29" t="s">
        <v>40</v>
      </c>
      <c r="W74" s="33">
        <v>51.47</v>
      </c>
      <c r="X74" s="4"/>
    </row>
    <row r="75" spans="1:24" x14ac:dyDescent="0.25">
      <c r="A75" s="30"/>
      <c r="B75" s="30"/>
      <c r="C75" s="30"/>
      <c r="D75" s="30"/>
      <c r="E75" s="30"/>
      <c r="F75" s="30"/>
      <c r="R75" s="4"/>
      <c r="S75" s="42">
        <v>45036</v>
      </c>
      <c r="T75" s="29" t="s">
        <v>394</v>
      </c>
      <c r="U75" s="29" t="s">
        <v>18</v>
      </c>
      <c r="V75" s="29" t="s">
        <v>40</v>
      </c>
      <c r="W75" s="33">
        <v>38.6</v>
      </c>
      <c r="X75" s="4"/>
    </row>
    <row r="76" spans="1:24" x14ac:dyDescent="0.25">
      <c r="A76" s="30"/>
      <c r="B76" s="30"/>
      <c r="C76" s="30"/>
      <c r="D76" s="30"/>
      <c r="E76" s="30"/>
      <c r="F76" s="30"/>
      <c r="R76" s="4"/>
      <c r="S76" s="42">
        <v>45036</v>
      </c>
      <c r="T76" s="29" t="s">
        <v>347</v>
      </c>
      <c r="U76" s="29" t="s">
        <v>18</v>
      </c>
      <c r="V76" s="29" t="s">
        <v>345</v>
      </c>
      <c r="W76" s="33">
        <v>-12.85</v>
      </c>
      <c r="X76" s="4"/>
    </row>
    <row r="77" spans="1:24" x14ac:dyDescent="0.25">
      <c r="A77" s="30"/>
      <c r="B77" s="30"/>
      <c r="C77" s="30"/>
      <c r="D77" s="30"/>
      <c r="E77" s="30"/>
      <c r="F77" s="30"/>
      <c r="R77" s="4"/>
      <c r="S77" s="42">
        <v>45036</v>
      </c>
      <c r="T77" s="29" t="s">
        <v>395</v>
      </c>
      <c r="U77" s="29" t="s">
        <v>18</v>
      </c>
      <c r="V77" s="29" t="s">
        <v>33</v>
      </c>
      <c r="W77" s="33">
        <v>6</v>
      </c>
      <c r="X77" s="4"/>
    </row>
    <row r="78" spans="1:24" x14ac:dyDescent="0.25">
      <c r="A78" s="30"/>
      <c r="B78" s="30"/>
      <c r="C78" s="30"/>
      <c r="D78" s="30"/>
      <c r="E78" s="30"/>
      <c r="F78" s="30"/>
      <c r="R78" s="4"/>
      <c r="S78" s="42">
        <v>45037</v>
      </c>
      <c r="T78" s="29" t="s">
        <v>396</v>
      </c>
      <c r="U78" s="29" t="s">
        <v>18</v>
      </c>
      <c r="V78" s="29" t="s">
        <v>40</v>
      </c>
      <c r="W78" s="33">
        <v>6.41</v>
      </c>
      <c r="X78" s="4"/>
    </row>
    <row r="79" spans="1:24" x14ac:dyDescent="0.25">
      <c r="A79" s="30"/>
      <c r="B79" s="30"/>
      <c r="C79" s="30"/>
      <c r="D79" s="30"/>
      <c r="E79" s="30"/>
      <c r="F79" s="30"/>
      <c r="R79" s="4"/>
      <c r="S79" s="42">
        <v>45038</v>
      </c>
      <c r="T79" s="29" t="s">
        <v>104</v>
      </c>
      <c r="U79" s="29" t="s">
        <v>18</v>
      </c>
      <c r="V79" s="29" t="s">
        <v>33</v>
      </c>
      <c r="W79" s="33">
        <v>25.93</v>
      </c>
      <c r="X79" s="4"/>
    </row>
    <row r="80" spans="1:24" x14ac:dyDescent="0.25">
      <c r="A80" s="30"/>
      <c r="B80" s="30"/>
      <c r="C80" s="30"/>
      <c r="D80" s="30"/>
      <c r="E80" s="30"/>
      <c r="F80" s="30"/>
      <c r="R80" s="4"/>
      <c r="S80" s="42">
        <v>45038</v>
      </c>
      <c r="T80" s="29" t="s">
        <v>397</v>
      </c>
      <c r="U80" s="29" t="s">
        <v>18</v>
      </c>
      <c r="V80" s="29" t="s">
        <v>40</v>
      </c>
      <c r="W80" s="33">
        <v>38.6</v>
      </c>
      <c r="X80" s="4"/>
    </row>
    <row r="81" spans="1:24" x14ac:dyDescent="0.25">
      <c r="A81" s="30"/>
      <c r="B81" s="30"/>
      <c r="C81" s="30"/>
      <c r="D81" s="30"/>
      <c r="E81" s="30"/>
      <c r="F81" s="30"/>
      <c r="R81" s="4"/>
      <c r="S81" s="42">
        <v>45038</v>
      </c>
      <c r="T81" s="29" t="s">
        <v>398</v>
      </c>
      <c r="U81" s="29" t="s">
        <v>18</v>
      </c>
      <c r="V81" s="29"/>
      <c r="W81" s="33">
        <v>38.5</v>
      </c>
      <c r="X81" s="4"/>
    </row>
    <row r="82" spans="1:24" x14ac:dyDescent="0.25">
      <c r="A82" s="30"/>
      <c r="B82" s="30"/>
      <c r="C82" s="30"/>
      <c r="D82" s="30"/>
      <c r="E82" s="30"/>
      <c r="F82" s="30"/>
      <c r="R82" s="4"/>
      <c r="S82" s="42">
        <v>45038</v>
      </c>
      <c r="T82" s="29" t="s">
        <v>399</v>
      </c>
      <c r="U82" s="29" t="s">
        <v>18</v>
      </c>
      <c r="V82" s="29"/>
      <c r="W82" s="33">
        <v>10</v>
      </c>
      <c r="X82" s="4"/>
    </row>
    <row r="83" spans="1:24" x14ac:dyDescent="0.25">
      <c r="A83" s="30"/>
      <c r="B83" s="30"/>
      <c r="C83" s="30"/>
      <c r="D83" s="30"/>
      <c r="E83" s="30"/>
      <c r="F83" s="30"/>
      <c r="R83" s="4"/>
      <c r="S83" s="42">
        <v>45039</v>
      </c>
      <c r="T83" s="29" t="s">
        <v>400</v>
      </c>
      <c r="U83" s="29" t="s">
        <v>18</v>
      </c>
      <c r="V83" s="29" t="s">
        <v>59</v>
      </c>
      <c r="W83" s="33">
        <v>36.369999999999997</v>
      </c>
      <c r="X83" s="4"/>
    </row>
    <row r="84" spans="1:24" x14ac:dyDescent="0.25">
      <c r="R84" s="4"/>
      <c r="S84" s="42">
        <v>45039</v>
      </c>
      <c r="T84" s="29" t="s">
        <v>400</v>
      </c>
      <c r="U84" s="29" t="s">
        <v>18</v>
      </c>
      <c r="V84" s="29" t="s">
        <v>59</v>
      </c>
      <c r="W84" s="33">
        <v>12.31</v>
      </c>
      <c r="X84" s="4"/>
    </row>
    <row r="85" spans="1:24" x14ac:dyDescent="0.25">
      <c r="R85" s="4"/>
      <c r="S85" s="42">
        <v>45041</v>
      </c>
      <c r="T85" s="29" t="s">
        <v>401</v>
      </c>
      <c r="U85" s="29" t="s">
        <v>18</v>
      </c>
      <c r="V85" s="29" t="s">
        <v>26</v>
      </c>
      <c r="W85" s="33">
        <v>76.92</v>
      </c>
      <c r="X85" s="4"/>
    </row>
    <row r="86" spans="1:24" x14ac:dyDescent="0.25">
      <c r="R86" s="4"/>
      <c r="S86" s="42">
        <v>45041</v>
      </c>
      <c r="T86" s="29" t="s">
        <v>402</v>
      </c>
      <c r="U86" s="29" t="s">
        <v>18</v>
      </c>
      <c r="V86" s="29" t="s">
        <v>59</v>
      </c>
      <c r="W86" s="33">
        <v>18.3</v>
      </c>
      <c r="X86" s="4"/>
    </row>
    <row r="87" spans="1:24" x14ac:dyDescent="0.25">
      <c r="R87" s="4"/>
      <c r="S87" s="42">
        <v>45041</v>
      </c>
      <c r="T87" s="29" t="s">
        <v>121</v>
      </c>
      <c r="U87" s="29" t="s">
        <v>18</v>
      </c>
      <c r="V87" s="29" t="s">
        <v>26</v>
      </c>
      <c r="W87" s="33">
        <v>78.98</v>
      </c>
      <c r="X87" s="4"/>
    </row>
    <row r="88" spans="1:24" x14ac:dyDescent="0.25">
      <c r="R88" s="4"/>
      <c r="S88" s="42">
        <v>45041</v>
      </c>
      <c r="T88" s="29" t="s">
        <v>121</v>
      </c>
      <c r="U88" s="29" t="s">
        <v>18</v>
      </c>
      <c r="V88" s="29" t="s">
        <v>26</v>
      </c>
      <c r="W88" s="33">
        <v>34.26</v>
      </c>
      <c r="X88" s="4"/>
    </row>
    <row r="89" spans="1:24" x14ac:dyDescent="0.25">
      <c r="R89" s="4"/>
      <c r="S89" s="42">
        <v>45041</v>
      </c>
      <c r="T89" s="29" t="s">
        <v>403</v>
      </c>
      <c r="U89" s="29" t="s">
        <v>18</v>
      </c>
      <c r="V89" s="29" t="s">
        <v>254</v>
      </c>
      <c r="W89" s="33">
        <v>87.88</v>
      </c>
      <c r="X89" s="4"/>
    </row>
    <row r="90" spans="1:24" x14ac:dyDescent="0.25">
      <c r="R90" s="4"/>
      <c r="S90" s="42">
        <v>45042</v>
      </c>
      <c r="T90" s="29" t="s">
        <v>404</v>
      </c>
      <c r="U90" s="29" t="s">
        <v>18</v>
      </c>
      <c r="V90" s="29" t="s">
        <v>45</v>
      </c>
      <c r="W90" s="33">
        <v>18.43</v>
      </c>
      <c r="X90" s="4"/>
    </row>
    <row r="91" spans="1:24" x14ac:dyDescent="0.25">
      <c r="R91" s="4"/>
      <c r="S91" s="42">
        <v>45042</v>
      </c>
      <c r="T91" s="29" t="s">
        <v>387</v>
      </c>
      <c r="U91" s="29" t="s">
        <v>18</v>
      </c>
      <c r="V91" s="29" t="s">
        <v>254</v>
      </c>
      <c r="W91" s="33">
        <v>49.27</v>
      </c>
      <c r="X91" s="4"/>
    </row>
    <row r="92" spans="1:24" x14ac:dyDescent="0.25">
      <c r="R92" s="4"/>
      <c r="S92" s="42">
        <v>45042</v>
      </c>
      <c r="T92" s="29" t="s">
        <v>405</v>
      </c>
      <c r="U92" s="29" t="s">
        <v>18</v>
      </c>
      <c r="V92" s="29" t="s">
        <v>40</v>
      </c>
      <c r="W92" s="33">
        <v>171.59</v>
      </c>
      <c r="X92" s="4"/>
    </row>
    <row r="93" spans="1:24" x14ac:dyDescent="0.25">
      <c r="R93" s="4"/>
      <c r="S93" s="42">
        <v>45044</v>
      </c>
      <c r="T93" s="29" t="s">
        <v>406</v>
      </c>
      <c r="U93" s="29" t="s">
        <v>18</v>
      </c>
      <c r="V93" s="29" t="s">
        <v>345</v>
      </c>
      <c r="W93" s="33">
        <v>11.79</v>
      </c>
      <c r="X93" s="4"/>
    </row>
    <row r="94" spans="1:24" x14ac:dyDescent="0.25">
      <c r="R94" s="4"/>
      <c r="S94" s="42">
        <v>45044</v>
      </c>
      <c r="T94" s="29" t="s">
        <v>407</v>
      </c>
      <c r="U94" s="29" t="s">
        <v>18</v>
      </c>
      <c r="V94" s="29" t="s">
        <v>345</v>
      </c>
      <c r="W94" s="33">
        <v>5.12</v>
      </c>
      <c r="X94" s="4"/>
    </row>
    <row r="95" spans="1:24" x14ac:dyDescent="0.25">
      <c r="R95" s="4"/>
      <c r="S95" s="42">
        <v>45044</v>
      </c>
      <c r="T95" s="29" t="s">
        <v>119</v>
      </c>
      <c r="U95" s="29" t="s">
        <v>18</v>
      </c>
      <c r="V95" s="29" t="s">
        <v>90</v>
      </c>
      <c r="W95" s="33">
        <v>61.3</v>
      </c>
      <c r="X95" s="4"/>
    </row>
    <row r="96" spans="1:24" x14ac:dyDescent="0.25">
      <c r="R96" s="4"/>
      <c r="S96" s="42">
        <v>45044</v>
      </c>
      <c r="T96" s="29" t="s">
        <v>390</v>
      </c>
      <c r="U96" s="29" t="s">
        <v>18</v>
      </c>
      <c r="V96" s="29" t="s">
        <v>26</v>
      </c>
      <c r="W96" s="33">
        <v>13.89</v>
      </c>
      <c r="X96" s="4"/>
    </row>
    <row r="97" spans="18:24" x14ac:dyDescent="0.25">
      <c r="R97" s="4"/>
      <c r="S97" s="42">
        <v>45045</v>
      </c>
      <c r="T97" s="29" t="s">
        <v>408</v>
      </c>
      <c r="U97" s="29" t="s">
        <v>18</v>
      </c>
      <c r="V97" s="29" t="s">
        <v>26</v>
      </c>
      <c r="W97" s="33">
        <v>14.27</v>
      </c>
      <c r="X97" s="4"/>
    </row>
    <row r="98" spans="18:24" x14ac:dyDescent="0.25">
      <c r="R98" s="4"/>
      <c r="S98" s="42">
        <v>45045</v>
      </c>
      <c r="T98" s="29" t="s">
        <v>409</v>
      </c>
      <c r="U98" s="29" t="s">
        <v>18</v>
      </c>
      <c r="V98" s="29" t="s">
        <v>371</v>
      </c>
      <c r="W98" s="33">
        <v>530.89</v>
      </c>
      <c r="X98" s="4"/>
    </row>
    <row r="99" spans="18:24" x14ac:dyDescent="0.25">
      <c r="R99" s="4"/>
      <c r="S99" s="42">
        <v>45019</v>
      </c>
      <c r="T99" s="29" t="s">
        <v>410</v>
      </c>
      <c r="U99" s="29" t="s">
        <v>19</v>
      </c>
      <c r="V99" s="29" t="s">
        <v>88</v>
      </c>
      <c r="W99" s="33">
        <v>222</v>
      </c>
      <c r="X99" s="4"/>
    </row>
    <row r="100" spans="18:24" x14ac:dyDescent="0.25">
      <c r="R100" s="4"/>
      <c r="S100" s="42">
        <v>45019</v>
      </c>
      <c r="T100" s="29" t="s">
        <v>84</v>
      </c>
      <c r="U100" s="29" t="s">
        <v>19</v>
      </c>
      <c r="V100" s="29" t="s">
        <v>84</v>
      </c>
      <c r="W100" s="33">
        <v>160</v>
      </c>
      <c r="X100" s="4"/>
    </row>
    <row r="101" spans="18:24" x14ac:dyDescent="0.25">
      <c r="R101" s="4"/>
      <c r="S101" s="42">
        <v>45019</v>
      </c>
      <c r="T101" s="29" t="s">
        <v>411</v>
      </c>
      <c r="U101" s="29" t="s">
        <v>19</v>
      </c>
      <c r="V101" s="29" t="s">
        <v>82</v>
      </c>
      <c r="W101" s="33">
        <v>1247.79</v>
      </c>
      <c r="X101" s="4"/>
    </row>
    <row r="102" spans="18:24" x14ac:dyDescent="0.25">
      <c r="R102" s="4"/>
      <c r="S102" s="42">
        <v>45020</v>
      </c>
      <c r="T102" s="29" t="s">
        <v>154</v>
      </c>
      <c r="U102" s="29" t="s">
        <v>19</v>
      </c>
      <c r="V102" s="29" t="s">
        <v>92</v>
      </c>
      <c r="W102" s="33">
        <v>127.83</v>
      </c>
      <c r="X102" s="4"/>
    </row>
    <row r="103" spans="18:24" x14ac:dyDescent="0.25">
      <c r="S103" s="79">
        <v>45020</v>
      </c>
      <c r="T103" t="s">
        <v>412</v>
      </c>
      <c r="U103" t="s">
        <v>19</v>
      </c>
      <c r="V103" t="s">
        <v>45</v>
      </c>
      <c r="W103" s="17">
        <v>400</v>
      </c>
    </row>
    <row r="104" spans="18:24" x14ac:dyDescent="0.25">
      <c r="S104" s="79">
        <v>45035</v>
      </c>
      <c r="T104" t="s">
        <v>86</v>
      </c>
      <c r="U104" t="s">
        <v>19</v>
      </c>
      <c r="V104" t="s">
        <v>86</v>
      </c>
      <c r="W104" s="17">
        <v>45</v>
      </c>
    </row>
    <row r="105" spans="18:24" x14ac:dyDescent="0.25">
      <c r="S105" s="79">
        <v>45040</v>
      </c>
      <c r="T105" t="s">
        <v>272</v>
      </c>
      <c r="U105" t="s">
        <v>19</v>
      </c>
      <c r="V105" t="s">
        <v>94</v>
      </c>
      <c r="W105" s="17">
        <v>45</v>
      </c>
    </row>
    <row r="106" spans="18:24" x14ac:dyDescent="0.25">
      <c r="S106" s="79">
        <v>45041</v>
      </c>
      <c r="T106" t="s">
        <v>152</v>
      </c>
      <c r="U106" t="s">
        <v>19</v>
      </c>
      <c r="V106" t="s">
        <v>345</v>
      </c>
      <c r="W106" s="17">
        <v>96.4</v>
      </c>
    </row>
    <row r="107" spans="18:24" x14ac:dyDescent="0.25">
      <c r="S107" s="79">
        <v>45041</v>
      </c>
      <c r="T107" t="s">
        <v>413</v>
      </c>
      <c r="U107" t="s">
        <v>19</v>
      </c>
      <c r="V107" t="s">
        <v>59</v>
      </c>
      <c r="W107" s="17">
        <v>1.1000000000000001</v>
      </c>
    </row>
  </sheetData>
  <sheetProtection sort="0" autoFilter="0"/>
  <autoFilter ref="S7:W102" xr:uid="{812919A8-4864-4DC1-AFDD-0D53454A1DCF}">
    <sortState xmlns:xlrd2="http://schemas.microsoft.com/office/spreadsheetml/2017/richdata2" ref="S8:W102">
      <sortCondition ref="S7:S102"/>
    </sortState>
  </autoFilter>
  <conditionalFormatting sqref="H10:H21">
    <cfRule type="expression" dxfId="29" priority="6">
      <formula>N10="y"</formula>
    </cfRule>
  </conditionalFormatting>
  <conditionalFormatting sqref="I8:O58">
    <cfRule type="cellIs" dxfId="28" priority="1" operator="equal">
      <formula>0</formula>
    </cfRule>
  </conditionalFormatting>
  <conditionalFormatting sqref="M10:M58">
    <cfRule type="cellIs" dxfId="27" priority="4" operator="lessThan">
      <formula>0</formula>
    </cfRule>
  </conditionalFormatting>
  <dataValidations count="2">
    <dataValidation type="list" allowBlank="1" showErrorMessage="1" sqref="V8:V102" xr:uid="{1027E66C-6A19-41AF-90D1-8792616A1376}">
      <formula1>$H$9:$H$58</formula1>
    </dataValidation>
    <dataValidation type="list" errorStyle="information" allowBlank="1" sqref="U1:U1048576" xr:uid="{BBEF45F3-48F7-4F8E-AB8A-E161514E6ACF}">
      <formula1>$AI$7:$AI$14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5017-0596-4B25-BEDA-AEBE4F525649}">
  <dimension ref="A2:AP102"/>
  <sheetViews>
    <sheetView showGridLines="0" tabSelected="1" topLeftCell="H1" workbookViewId="0">
      <selection activeCell="M20" sqref="M20"/>
    </sheetView>
  </sheetViews>
  <sheetFormatPr defaultRowHeight="15" x14ac:dyDescent="0.25"/>
  <cols>
    <col min="2" max="2" width="2.42578125" customWidth="1"/>
    <col min="3" max="3" width="19.42578125" bestFit="1" customWidth="1"/>
    <col min="4" max="4" width="14.42578125" customWidth="1"/>
    <col min="5" max="5" width="2.42578125" customWidth="1"/>
    <col min="7" max="7" width="2.5703125" customWidth="1"/>
    <col min="8" max="8" width="19.140625" bestFit="1" customWidth="1"/>
    <col min="9" max="9" width="11.42578125" style="17" hidden="1" customWidth="1"/>
    <col min="10" max="13" width="11.42578125" style="17" customWidth="1"/>
    <col min="14" max="14" width="6.7109375" style="25" hidden="1" customWidth="1"/>
    <col min="15" max="15" width="11.42578125" style="17" hidden="1" customWidth="1"/>
    <col min="16" max="16" width="2.5703125" customWidth="1"/>
    <col min="18" max="18" width="2.5703125" customWidth="1"/>
    <col min="19" max="19" width="7.85546875" customWidth="1"/>
    <col min="20" max="20" width="31.42578125" customWidth="1"/>
    <col min="21" max="21" width="11.85546875" customWidth="1"/>
    <col min="22" max="22" width="30.42578125" customWidth="1"/>
    <col min="23" max="23" width="10.7109375" style="17" customWidth="1"/>
    <col min="24" max="24" width="2.5703125" customWidth="1"/>
    <col min="35" max="35" width="10.5703125" bestFit="1" customWidth="1"/>
    <col min="37" max="37" width="15.85546875" bestFit="1" customWidth="1"/>
    <col min="38" max="38" width="10.5703125" customWidth="1"/>
  </cols>
  <sheetData>
    <row r="2" spans="1:42" ht="46.5" x14ac:dyDescent="0.7">
      <c r="B2" s="27" t="s">
        <v>57</v>
      </c>
      <c r="C2" s="27"/>
      <c r="D2" s="2"/>
      <c r="N2" s="17"/>
    </row>
    <row r="3" spans="1:42" ht="26.25" x14ac:dyDescent="0.4">
      <c r="C3" s="2"/>
      <c r="D3" s="2"/>
      <c r="N3" s="17"/>
    </row>
    <row r="4" spans="1:42" x14ac:dyDescent="0.25">
      <c r="B4" s="20"/>
      <c r="C4" s="20"/>
      <c r="D4" s="20"/>
      <c r="E4" s="20"/>
      <c r="G4" s="8"/>
      <c r="H4" s="8"/>
      <c r="I4" s="18"/>
      <c r="J4" s="18"/>
      <c r="K4" s="18"/>
      <c r="L4" s="18"/>
      <c r="M4" s="18"/>
      <c r="N4" s="18"/>
      <c r="O4" s="18"/>
      <c r="P4" s="8"/>
      <c r="R4" s="9"/>
      <c r="S4" s="9"/>
      <c r="T4" s="9"/>
      <c r="U4" s="9"/>
      <c r="V4" s="9"/>
      <c r="W4" s="32"/>
      <c r="X4" s="9"/>
    </row>
    <row r="5" spans="1:42" ht="23.25" x14ac:dyDescent="0.35">
      <c r="B5" s="20"/>
      <c r="C5" s="21" t="s">
        <v>0</v>
      </c>
      <c r="D5" s="22"/>
      <c r="E5" s="20"/>
      <c r="G5" s="8"/>
      <c r="H5" s="10" t="s">
        <v>1</v>
      </c>
      <c r="I5" s="18" t="s">
        <v>2</v>
      </c>
      <c r="J5" s="18"/>
      <c r="K5" s="18"/>
      <c r="L5" s="18"/>
      <c r="M5" s="18"/>
      <c r="N5" s="18" t="s">
        <v>2</v>
      </c>
      <c r="O5" s="18" t="s">
        <v>2</v>
      </c>
      <c r="P5" s="8"/>
      <c r="R5" s="9"/>
      <c r="S5" s="11" t="s">
        <v>3</v>
      </c>
      <c r="T5" s="9"/>
      <c r="U5" s="9"/>
      <c r="V5" s="9"/>
      <c r="W5" s="32"/>
      <c r="X5" s="9"/>
    </row>
    <row r="6" spans="1:42" s="12" customFormat="1" ht="23.25" x14ac:dyDescent="0.25">
      <c r="B6" s="23"/>
      <c r="C6" s="21"/>
      <c r="D6" s="43"/>
      <c r="E6" s="23"/>
      <c r="G6" s="13"/>
      <c r="H6" s="10"/>
      <c r="I6" s="44"/>
      <c r="J6" s="44"/>
      <c r="K6" s="45">
        <f ca="1">SUM(K9:K58)</f>
        <v>3744.4</v>
      </c>
      <c r="L6" s="46">
        <f>SUM(L9:L58)</f>
        <v>3745.64</v>
      </c>
      <c r="M6" s="44"/>
      <c r="N6" s="44"/>
      <c r="O6" s="44"/>
      <c r="P6" s="13"/>
      <c r="R6" s="14"/>
      <c r="S6" s="11"/>
      <c r="T6" s="14"/>
      <c r="U6" s="14"/>
      <c r="V6" s="14"/>
      <c r="W6" s="46">
        <f>SUM(W8:W102)</f>
        <v>4136.33</v>
      </c>
      <c r="X6" s="14"/>
    </row>
    <row r="7" spans="1:42" s="12" customFormat="1" x14ac:dyDescent="0.25">
      <c r="B7" s="23"/>
      <c r="C7" s="23"/>
      <c r="D7" s="23"/>
      <c r="E7" s="23"/>
      <c r="G7" s="13"/>
      <c r="H7" s="35" t="s">
        <v>4</v>
      </c>
      <c r="I7" s="36" t="s">
        <v>5</v>
      </c>
      <c r="J7" s="36" t="s">
        <v>6</v>
      </c>
      <c r="K7" s="36" t="s">
        <v>7</v>
      </c>
      <c r="L7" s="36" t="s">
        <v>8</v>
      </c>
      <c r="M7" s="36" t="s">
        <v>9</v>
      </c>
      <c r="N7" s="36" t="s">
        <v>10</v>
      </c>
      <c r="O7" s="36" t="s">
        <v>11</v>
      </c>
      <c r="P7" s="37"/>
      <c r="Q7" s="38"/>
      <c r="R7" s="39"/>
      <c r="S7" s="40" t="s">
        <v>12</v>
      </c>
      <c r="T7" s="40" t="s">
        <v>13</v>
      </c>
      <c r="U7" s="40" t="s">
        <v>14</v>
      </c>
      <c r="V7" s="40" t="s">
        <v>4</v>
      </c>
      <c r="W7" s="41" t="s">
        <v>15</v>
      </c>
      <c r="X7" s="14"/>
      <c r="AI7" s="15" t="s">
        <v>14</v>
      </c>
      <c r="AK7" s="16" t="s">
        <v>16</v>
      </c>
      <c r="AL7" s="52" t="str">
        <f>VLOOKUP(B2,AK11:AL22,2,FALSE)</f>
        <v>Apr</v>
      </c>
    </row>
    <row r="8" spans="1:42" x14ac:dyDescent="0.25">
      <c r="B8" s="7"/>
      <c r="C8" s="7"/>
      <c r="D8" s="7"/>
      <c r="E8" s="7"/>
      <c r="G8" s="5"/>
      <c r="H8" s="5"/>
      <c r="I8" s="19"/>
      <c r="J8" s="58"/>
      <c r="K8" s="19"/>
      <c r="L8" s="19"/>
      <c r="M8" s="19"/>
      <c r="N8" s="24"/>
      <c r="O8" s="19"/>
      <c r="P8" s="5"/>
      <c r="R8" s="4"/>
      <c r="S8" s="42">
        <v>45047</v>
      </c>
      <c r="T8" s="29" t="s">
        <v>362</v>
      </c>
      <c r="U8" s="29" t="s">
        <v>18</v>
      </c>
      <c r="V8" s="29" t="s">
        <v>414</v>
      </c>
      <c r="W8" s="33">
        <v>70.78</v>
      </c>
      <c r="X8" s="4"/>
      <c r="AI8" s="1" t="s">
        <v>19</v>
      </c>
      <c r="AK8" s="3" t="s">
        <v>20</v>
      </c>
      <c r="AL8" s="51" t="str">
        <f>VLOOKUP(AL7,AL11:AM22,2,FALSE)</f>
        <v>AI14</v>
      </c>
    </row>
    <row r="9" spans="1:42" ht="15.75" x14ac:dyDescent="0.25">
      <c r="B9" s="7"/>
      <c r="C9" s="7" t="s">
        <v>21</v>
      </c>
      <c r="D9" s="55" cm="1">
        <f t="array" aca="1" ref="D9" ca="1">INDIRECT("Income!"&amp;AL8)</f>
        <v>6582.1900000000005</v>
      </c>
      <c r="E9" s="7"/>
      <c r="G9" s="5"/>
      <c r="H9" s="34" t="s">
        <v>22</v>
      </c>
      <c r="I9" s="19"/>
      <c r="J9" s="59"/>
      <c r="K9" s="19"/>
      <c r="L9" s="19"/>
      <c r="M9" s="19"/>
      <c r="N9" s="24"/>
      <c r="O9" s="19"/>
      <c r="P9" s="5"/>
      <c r="R9" s="4"/>
      <c r="S9" s="42">
        <v>45047</v>
      </c>
      <c r="T9" s="29" t="s">
        <v>147</v>
      </c>
      <c r="U9" s="29" t="s">
        <v>18</v>
      </c>
      <c r="V9" s="29" t="s">
        <v>94</v>
      </c>
      <c r="W9" s="33">
        <v>70.67</v>
      </c>
      <c r="X9" s="4"/>
      <c r="AI9" s="1" t="s">
        <v>25</v>
      </c>
    </row>
    <row r="10" spans="1:42" x14ac:dyDescent="0.25">
      <c r="B10" s="7"/>
      <c r="C10" s="7" t="s">
        <v>1</v>
      </c>
      <c r="D10" s="56">
        <f ca="1">K6</f>
        <v>3744.4</v>
      </c>
      <c r="E10" s="7"/>
      <c r="G10" s="5"/>
      <c r="H10" s="5" t="s">
        <v>26</v>
      </c>
      <c r="I10" s="18" cm="1">
        <f t="array" aca="1" ref="I10" ca="1">INDIRECT($AL$7&amp;"!"&amp;"O10")</f>
        <v>0</v>
      </c>
      <c r="J10" s="59"/>
      <c r="K10" s="19">
        <v>1000</v>
      </c>
      <c r="L10" s="19">
        <f t="shared" ref="L10:L36" si="0">SUMIF(V:V, H10, W:W)</f>
        <v>567.22</v>
      </c>
      <c r="M10" s="19">
        <f t="shared" ref="M10:M12" si="1">K10-L10</f>
        <v>432.78</v>
      </c>
      <c r="N10" s="26"/>
      <c r="O10" s="18"/>
      <c r="P10" s="5"/>
      <c r="R10" s="4"/>
      <c r="S10" s="42">
        <v>45047</v>
      </c>
      <c r="T10" s="29" t="s">
        <v>224</v>
      </c>
      <c r="U10" s="29" t="s">
        <v>18</v>
      </c>
      <c r="V10" s="29" t="s">
        <v>414</v>
      </c>
      <c r="W10" s="33">
        <v>150.13</v>
      </c>
      <c r="X10" s="4"/>
      <c r="AI10" s="1" t="s">
        <v>28</v>
      </c>
      <c r="AK10" s="3" t="s">
        <v>29</v>
      </c>
      <c r="AL10" s="3" t="s">
        <v>30</v>
      </c>
      <c r="AM10" s="3" t="s">
        <v>31</v>
      </c>
    </row>
    <row r="11" spans="1:42" x14ac:dyDescent="0.25">
      <c r="B11" s="7"/>
      <c r="C11" s="7" t="s">
        <v>32</v>
      </c>
      <c r="D11" s="57">
        <f>W6</f>
        <v>4136.33</v>
      </c>
      <c r="E11" s="7"/>
      <c r="G11" s="5"/>
      <c r="H11" s="5" t="s">
        <v>33</v>
      </c>
      <c r="I11" s="18" cm="1">
        <f t="array" aca="1" ref="I11" ca="1">INDIRECT($AL$7&amp;"!"&amp;"O11")</f>
        <v>108.14000000000001</v>
      </c>
      <c r="J11" s="59"/>
      <c r="K11" s="19">
        <f t="shared" ref="K11:K21" ca="1" si="2">SUM(I11:J11)</f>
        <v>108.14000000000001</v>
      </c>
      <c r="L11" s="19">
        <f t="shared" si="0"/>
        <v>125.59</v>
      </c>
      <c r="M11" s="19">
        <f t="shared" ca="1" si="1"/>
        <v>-17.449999999999989</v>
      </c>
      <c r="N11" s="26" t="s">
        <v>34</v>
      </c>
      <c r="O11" s="18">
        <f ca="1">IF(N11="y",M11,)</f>
        <v>-17.449999999999989</v>
      </c>
      <c r="P11" s="5"/>
      <c r="R11" s="4"/>
      <c r="S11" s="42">
        <v>45047</v>
      </c>
      <c r="T11" s="29" t="s">
        <v>301</v>
      </c>
      <c r="U11" s="29" t="s">
        <v>19</v>
      </c>
      <c r="V11" s="29" t="s">
        <v>88</v>
      </c>
      <c r="W11" s="33">
        <v>207</v>
      </c>
      <c r="X11" s="4"/>
      <c r="AI11" s="1" t="s">
        <v>36</v>
      </c>
      <c r="AK11" t="s">
        <v>37</v>
      </c>
      <c r="AL11" s="60" t="s">
        <v>38</v>
      </c>
      <c r="AM11" t="s">
        <v>39</v>
      </c>
      <c r="AP11" s="12"/>
    </row>
    <row r="12" spans="1:42" x14ac:dyDescent="0.25">
      <c r="B12" s="7"/>
      <c r="C12" s="7"/>
      <c r="D12" s="7"/>
      <c r="E12" s="7"/>
      <c r="G12" s="5"/>
      <c r="H12" s="5" t="s">
        <v>40</v>
      </c>
      <c r="I12" s="18" cm="1">
        <f t="array" aca="1" ref="I12" ca="1">INDIRECT($AL$7&amp;"!"&amp;"O12")</f>
        <v>-172.5200000000001</v>
      </c>
      <c r="J12" s="59">
        <v>280</v>
      </c>
      <c r="K12" s="19">
        <f t="shared" ca="1" si="2"/>
        <v>107.4799999999999</v>
      </c>
      <c r="L12" s="19">
        <f t="shared" si="0"/>
        <v>130.94</v>
      </c>
      <c r="M12" s="19">
        <f t="shared" ca="1" si="1"/>
        <v>-23.460000000000093</v>
      </c>
      <c r="N12" s="26" t="s">
        <v>34</v>
      </c>
      <c r="O12" s="18">
        <f t="shared" ref="O12:O21" ca="1" si="3">IF(N12="y",M12,)</f>
        <v>-23.460000000000093</v>
      </c>
      <c r="P12" s="5"/>
      <c r="R12" s="4"/>
      <c r="S12" s="42">
        <v>45048</v>
      </c>
      <c r="T12" s="29" t="s">
        <v>415</v>
      </c>
      <c r="U12" s="29" t="s">
        <v>18</v>
      </c>
      <c r="V12" s="29" t="s">
        <v>254</v>
      </c>
      <c r="W12" s="33">
        <v>17.100000000000001</v>
      </c>
      <c r="X12" s="4"/>
      <c r="AI12" s="1" t="s">
        <v>42</v>
      </c>
      <c r="AK12" t="s">
        <v>43</v>
      </c>
      <c r="AL12" t="s">
        <v>37</v>
      </c>
      <c r="AM12" t="s">
        <v>44</v>
      </c>
    </row>
    <row r="13" spans="1:42" x14ac:dyDescent="0.25">
      <c r="A13" s="30"/>
      <c r="B13" s="30"/>
      <c r="C13" s="30"/>
      <c r="D13" s="30"/>
      <c r="E13" s="30"/>
      <c r="F13" s="30"/>
      <c r="G13" s="5"/>
      <c r="H13" s="5" t="s">
        <v>45</v>
      </c>
      <c r="I13" s="18" cm="1">
        <f t="array" aca="1" ref="I13" ca="1">INDIRECT($AL$7&amp;"!"&amp;"O13")</f>
        <v>34.430000000000064</v>
      </c>
      <c r="J13" s="59">
        <v>200</v>
      </c>
      <c r="K13" s="19">
        <f t="shared" ca="1" si="2"/>
        <v>234.43000000000006</v>
      </c>
      <c r="L13" s="19">
        <f t="shared" si="0"/>
        <v>184.95000000000002</v>
      </c>
      <c r="M13" s="19">
        <f ca="1">K13-L13</f>
        <v>49.480000000000047</v>
      </c>
      <c r="N13" s="26" t="s">
        <v>34</v>
      </c>
      <c r="O13" s="18">
        <f t="shared" ca="1" si="3"/>
        <v>49.480000000000047</v>
      </c>
      <c r="P13" s="5"/>
      <c r="R13" s="4"/>
      <c r="S13" s="42">
        <v>45048</v>
      </c>
      <c r="T13" s="29" t="s">
        <v>112</v>
      </c>
      <c r="U13" s="29" t="s">
        <v>18</v>
      </c>
      <c r="V13" s="29" t="s">
        <v>26</v>
      </c>
      <c r="W13" s="33">
        <v>327.79</v>
      </c>
      <c r="X13" s="4"/>
      <c r="AI13" s="1" t="s">
        <v>18</v>
      </c>
      <c r="AK13" t="s">
        <v>48</v>
      </c>
      <c r="AL13" t="s">
        <v>43</v>
      </c>
      <c r="AM13" t="s">
        <v>49</v>
      </c>
    </row>
    <row r="14" spans="1:42" x14ac:dyDescent="0.25">
      <c r="A14" s="30"/>
      <c r="B14" s="30"/>
      <c r="C14" s="30"/>
      <c r="D14" s="30"/>
      <c r="E14" s="30"/>
      <c r="F14" s="30"/>
      <c r="G14" s="5"/>
      <c r="H14" s="5" t="s">
        <v>50</v>
      </c>
      <c r="I14" s="18" cm="1">
        <f t="array" aca="1" ref="I14" ca="1">INDIRECT($AL$7&amp;"!"&amp;"O14")</f>
        <v>158.96</v>
      </c>
      <c r="J14" s="59"/>
      <c r="K14" s="19">
        <f t="shared" ca="1" si="2"/>
        <v>158.96</v>
      </c>
      <c r="L14" s="19">
        <f t="shared" si="0"/>
        <v>119.77</v>
      </c>
      <c r="M14" s="19">
        <f t="shared" ref="M14:M21" ca="1" si="4">K14-L14</f>
        <v>39.190000000000012</v>
      </c>
      <c r="N14" s="26" t="s">
        <v>34</v>
      </c>
      <c r="O14" s="18">
        <f t="shared" ca="1" si="3"/>
        <v>39.190000000000012</v>
      </c>
      <c r="P14" s="5"/>
      <c r="R14" s="4"/>
      <c r="S14" s="42">
        <v>45048</v>
      </c>
      <c r="T14" s="29" t="s">
        <v>416</v>
      </c>
      <c r="U14" s="29" t="s">
        <v>18</v>
      </c>
      <c r="V14" s="29" t="s">
        <v>254</v>
      </c>
      <c r="W14" s="33">
        <v>7.5</v>
      </c>
      <c r="X14" s="4"/>
      <c r="AI14" s="1" t="s">
        <v>52</v>
      </c>
      <c r="AK14" t="s">
        <v>53</v>
      </c>
      <c r="AL14" t="s">
        <v>48</v>
      </c>
      <c r="AM14" t="s">
        <v>54</v>
      </c>
    </row>
    <row r="15" spans="1:42" x14ac:dyDescent="0.25">
      <c r="A15" s="30"/>
      <c r="B15" s="30"/>
      <c r="C15" s="30"/>
      <c r="D15" s="30"/>
      <c r="E15" s="30"/>
      <c r="F15" s="30"/>
      <c r="G15" s="5"/>
      <c r="H15" s="5" t="s">
        <v>254</v>
      </c>
      <c r="I15" s="18" cm="1">
        <f t="array" aca="1" ref="I15" ca="1">INDIRECT($AL$7&amp;"!"&amp;"O15")</f>
        <v>-157.97999999999996</v>
      </c>
      <c r="J15" s="59"/>
      <c r="K15" s="19">
        <f t="shared" ca="1" si="2"/>
        <v>-157.97999999999996</v>
      </c>
      <c r="L15" s="19">
        <f t="shared" si="0"/>
        <v>121.5</v>
      </c>
      <c r="M15" s="19">
        <f t="shared" ca="1" si="4"/>
        <v>-279.47999999999996</v>
      </c>
      <c r="N15" s="26" t="s">
        <v>34</v>
      </c>
      <c r="O15" s="18">
        <f t="shared" ca="1" si="3"/>
        <v>-279.47999999999996</v>
      </c>
      <c r="P15" s="5"/>
      <c r="R15" s="4"/>
      <c r="S15" s="42">
        <v>45048</v>
      </c>
      <c r="T15" s="29" t="s">
        <v>417</v>
      </c>
      <c r="U15" s="29" t="s">
        <v>18</v>
      </c>
      <c r="V15" s="29"/>
      <c r="W15" s="33">
        <v>4.28</v>
      </c>
      <c r="X15" s="4"/>
      <c r="AK15" t="s">
        <v>57</v>
      </c>
      <c r="AL15" t="s">
        <v>53</v>
      </c>
      <c r="AM15" t="s">
        <v>58</v>
      </c>
      <c r="AP15" s="12"/>
    </row>
    <row r="16" spans="1:42" x14ac:dyDescent="0.25">
      <c r="A16" s="30"/>
      <c r="B16" s="30"/>
      <c r="C16" s="53"/>
      <c r="D16" s="30"/>
      <c r="E16" s="30"/>
      <c r="F16" s="30"/>
      <c r="G16" s="5"/>
      <c r="H16" s="5" t="s">
        <v>59</v>
      </c>
      <c r="I16" s="18" cm="1">
        <f t="array" aca="1" ref="I16" ca="1">INDIRECT($AL$7&amp;"!"&amp;"O16")</f>
        <v>8.3899999999999864</v>
      </c>
      <c r="J16" s="59"/>
      <c r="K16" s="19">
        <f t="shared" ca="1" si="2"/>
        <v>8.3899999999999864</v>
      </c>
      <c r="L16" s="19">
        <f t="shared" si="0"/>
        <v>59.76</v>
      </c>
      <c r="M16" s="19">
        <f t="shared" ca="1" si="4"/>
        <v>-51.370000000000012</v>
      </c>
      <c r="N16" s="26" t="s">
        <v>34</v>
      </c>
      <c r="O16" s="18">
        <f t="shared" ca="1" si="3"/>
        <v>-51.370000000000012</v>
      </c>
      <c r="P16" s="5"/>
      <c r="R16" s="4"/>
      <c r="S16" s="42">
        <v>45048</v>
      </c>
      <c r="T16" s="29" t="s">
        <v>82</v>
      </c>
      <c r="U16" s="29" t="s">
        <v>19</v>
      </c>
      <c r="V16" s="29" t="s">
        <v>82</v>
      </c>
      <c r="W16" s="33">
        <v>1247.79</v>
      </c>
      <c r="X16" s="4"/>
      <c r="AK16" t="s">
        <v>61</v>
      </c>
      <c r="AL16" t="s">
        <v>57</v>
      </c>
      <c r="AM16" t="s">
        <v>62</v>
      </c>
    </row>
    <row r="17" spans="1:42" x14ac:dyDescent="0.25">
      <c r="A17" s="30"/>
      <c r="B17" s="30"/>
      <c r="C17" s="53"/>
      <c r="D17" s="30"/>
      <c r="E17" s="30"/>
      <c r="F17" s="30"/>
      <c r="G17" s="5"/>
      <c r="H17" s="5"/>
      <c r="I17" s="18" cm="1">
        <f t="array" aca="1" ref="I17" ca="1">INDIRECT($AL$7&amp;"!"&amp;"O17")</f>
        <v>0</v>
      </c>
      <c r="J17" s="59"/>
      <c r="K17" s="19">
        <f t="shared" ca="1" si="2"/>
        <v>0</v>
      </c>
      <c r="L17" s="19">
        <f t="shared" si="0"/>
        <v>0</v>
      </c>
      <c r="M17" s="19">
        <f t="shared" ca="1" si="4"/>
        <v>0</v>
      </c>
      <c r="N17" s="26"/>
      <c r="O17" s="18">
        <f t="shared" si="3"/>
        <v>0</v>
      </c>
      <c r="P17" s="5"/>
      <c r="R17" s="4"/>
      <c r="S17" s="42">
        <v>45048</v>
      </c>
      <c r="T17" s="29" t="s">
        <v>84</v>
      </c>
      <c r="U17" s="29" t="s">
        <v>19</v>
      </c>
      <c r="V17" s="29" t="s">
        <v>84</v>
      </c>
      <c r="W17" s="33">
        <v>160</v>
      </c>
      <c r="X17" s="4"/>
      <c r="AK17" t="s">
        <v>64</v>
      </c>
      <c r="AL17" t="s">
        <v>61</v>
      </c>
      <c r="AM17" t="s">
        <v>65</v>
      </c>
    </row>
    <row r="18" spans="1:42" x14ac:dyDescent="0.25">
      <c r="A18" s="30"/>
      <c r="B18" s="30"/>
      <c r="D18" s="30"/>
      <c r="E18" s="30"/>
      <c r="F18" s="30"/>
      <c r="G18" s="5"/>
      <c r="H18" s="5"/>
      <c r="I18" s="18" cm="1">
        <f t="array" aca="1" ref="I18" ca="1">INDIRECT($AL$7&amp;"!"&amp;"O18")</f>
        <v>0</v>
      </c>
      <c r="J18" s="59"/>
      <c r="K18" s="19">
        <f t="shared" ca="1" si="2"/>
        <v>0</v>
      </c>
      <c r="L18" s="19">
        <f t="shared" si="0"/>
        <v>0</v>
      </c>
      <c r="M18" s="19">
        <f t="shared" ca="1" si="4"/>
        <v>0</v>
      </c>
      <c r="N18" s="26"/>
      <c r="O18" s="18">
        <f t="shared" si="3"/>
        <v>0</v>
      </c>
      <c r="P18" s="5"/>
      <c r="R18" s="4"/>
      <c r="S18" s="42">
        <v>45048</v>
      </c>
      <c r="T18" s="29" t="s">
        <v>418</v>
      </c>
      <c r="U18" s="29" t="s">
        <v>19</v>
      </c>
      <c r="V18" s="29" t="s">
        <v>90</v>
      </c>
      <c r="W18" s="33">
        <v>56.17</v>
      </c>
      <c r="X18" s="4"/>
      <c r="AK18" t="s">
        <v>67</v>
      </c>
      <c r="AL18" t="s">
        <v>64</v>
      </c>
      <c r="AM18" t="s">
        <v>68</v>
      </c>
    </row>
    <row r="19" spans="1:42" x14ac:dyDescent="0.25">
      <c r="A19" s="30"/>
      <c r="B19" s="30"/>
      <c r="C19" s="30"/>
      <c r="D19" s="30"/>
      <c r="E19" s="30"/>
      <c r="F19" s="30"/>
      <c r="G19" s="5"/>
      <c r="H19" s="5"/>
      <c r="I19" s="18" cm="1">
        <f t="array" aca="1" ref="I19" ca="1">INDIRECT($AL$7&amp;"!"&amp;"O19")</f>
        <v>0</v>
      </c>
      <c r="J19" s="59"/>
      <c r="K19" s="19">
        <f t="shared" ca="1" si="2"/>
        <v>0</v>
      </c>
      <c r="L19" s="19">
        <f t="shared" si="0"/>
        <v>0</v>
      </c>
      <c r="M19" s="19">
        <f t="shared" ca="1" si="4"/>
        <v>0</v>
      </c>
      <c r="N19" s="26"/>
      <c r="O19" s="18">
        <f t="shared" si="3"/>
        <v>0</v>
      </c>
      <c r="P19" s="5"/>
      <c r="R19" s="4"/>
      <c r="S19" s="42">
        <v>45049</v>
      </c>
      <c r="T19" s="29" t="s">
        <v>419</v>
      </c>
      <c r="U19" s="29" t="s">
        <v>18</v>
      </c>
      <c r="V19" s="29" t="s">
        <v>26</v>
      </c>
      <c r="W19" s="33">
        <v>12.96</v>
      </c>
      <c r="X19" s="4"/>
      <c r="AK19" t="s">
        <v>70</v>
      </c>
      <c r="AL19" t="s">
        <v>67</v>
      </c>
      <c r="AM19" t="s">
        <v>71</v>
      </c>
      <c r="AP19" s="12"/>
    </row>
    <row r="20" spans="1:42" x14ac:dyDescent="0.25">
      <c r="A20" s="30"/>
      <c r="B20" s="30"/>
      <c r="C20" s="30" t="s">
        <v>420</v>
      </c>
      <c r="D20" s="30"/>
      <c r="E20" s="30"/>
      <c r="F20" s="30"/>
      <c r="G20" s="5"/>
      <c r="H20" s="5"/>
      <c r="I20" s="18" cm="1">
        <f t="array" aca="1" ref="I20" ca="1">INDIRECT($AL$7&amp;"!"&amp;"O20")</f>
        <v>0</v>
      </c>
      <c r="J20" s="59"/>
      <c r="K20" s="19">
        <f t="shared" ca="1" si="2"/>
        <v>0</v>
      </c>
      <c r="L20" s="19">
        <f t="shared" si="0"/>
        <v>0</v>
      </c>
      <c r="M20" s="19">
        <f t="shared" ca="1" si="4"/>
        <v>0</v>
      </c>
      <c r="N20" s="26"/>
      <c r="O20" s="18">
        <f t="shared" si="3"/>
        <v>0</v>
      </c>
      <c r="P20" s="5"/>
      <c r="R20" s="4"/>
      <c r="S20" s="42">
        <v>45049</v>
      </c>
      <c r="T20" s="29" t="s">
        <v>421</v>
      </c>
      <c r="U20" s="29" t="s">
        <v>18</v>
      </c>
      <c r="V20" s="29" t="s">
        <v>26</v>
      </c>
      <c r="W20" s="33">
        <v>2.63</v>
      </c>
      <c r="X20" s="4"/>
      <c r="AK20" t="s">
        <v>72</v>
      </c>
      <c r="AL20" t="s">
        <v>70</v>
      </c>
      <c r="AM20" t="s">
        <v>73</v>
      </c>
    </row>
    <row r="21" spans="1:42" x14ac:dyDescent="0.25">
      <c r="A21" s="30"/>
      <c r="B21" s="30"/>
      <c r="C21" s="3"/>
      <c r="D21" s="31"/>
      <c r="E21" s="30"/>
      <c r="F21" s="30"/>
      <c r="G21" s="5"/>
      <c r="H21" s="5"/>
      <c r="I21" s="18" cm="1">
        <f t="array" aca="1" ref="I21" ca="1">INDIRECT($AL$7&amp;"!"&amp;"O21")</f>
        <v>0</v>
      </c>
      <c r="J21" s="59"/>
      <c r="K21" s="19">
        <f t="shared" ca="1" si="2"/>
        <v>0</v>
      </c>
      <c r="L21" s="19">
        <f t="shared" si="0"/>
        <v>0</v>
      </c>
      <c r="M21" s="19">
        <f t="shared" ca="1" si="4"/>
        <v>0</v>
      </c>
      <c r="N21" s="26"/>
      <c r="O21" s="18">
        <f t="shared" si="3"/>
        <v>0</v>
      </c>
      <c r="P21" s="5"/>
      <c r="R21" s="4"/>
      <c r="S21" s="42">
        <v>45049</v>
      </c>
      <c r="T21" s="29" t="s">
        <v>422</v>
      </c>
      <c r="U21" s="29" t="s">
        <v>18</v>
      </c>
      <c r="V21" s="29" t="s">
        <v>423</v>
      </c>
      <c r="W21" s="33">
        <v>21.25</v>
      </c>
      <c r="X21" s="4"/>
      <c r="AK21" t="s">
        <v>76</v>
      </c>
      <c r="AL21" t="s">
        <v>72</v>
      </c>
      <c r="AM21" t="s">
        <v>77</v>
      </c>
      <c r="AN21" s="50"/>
    </row>
    <row r="22" spans="1:42" ht="15.75" x14ac:dyDescent="0.25">
      <c r="A22" s="30"/>
      <c r="B22" s="30"/>
      <c r="D22" s="30"/>
      <c r="E22" s="30"/>
      <c r="F22" s="30"/>
      <c r="G22" s="5"/>
      <c r="H22" s="34" t="s">
        <v>78</v>
      </c>
      <c r="I22" s="19"/>
      <c r="J22" s="59"/>
      <c r="K22" s="19"/>
      <c r="L22" s="19">
        <f t="shared" si="0"/>
        <v>0</v>
      </c>
      <c r="M22" s="19"/>
      <c r="N22" s="24"/>
      <c r="O22" s="19"/>
      <c r="P22" s="5"/>
      <c r="R22" s="4"/>
      <c r="S22" s="42">
        <v>45049</v>
      </c>
      <c r="T22" s="29" t="s">
        <v>424</v>
      </c>
      <c r="U22" s="29" t="s">
        <v>18</v>
      </c>
      <c r="V22" s="29" t="s">
        <v>40</v>
      </c>
      <c r="W22" s="33">
        <v>42.5</v>
      </c>
      <c r="X22" s="4"/>
      <c r="AK22" t="s">
        <v>80</v>
      </c>
      <c r="AL22" t="s">
        <v>76</v>
      </c>
      <c r="AM22" t="s">
        <v>81</v>
      </c>
      <c r="AN22" s="50"/>
    </row>
    <row r="23" spans="1:42" x14ac:dyDescent="0.25">
      <c r="A23" s="30"/>
      <c r="B23" s="30"/>
      <c r="C23" s="30"/>
      <c r="D23" s="30"/>
      <c r="E23" s="30"/>
      <c r="F23" s="30"/>
      <c r="G23" s="5"/>
      <c r="H23" s="5" t="s">
        <v>82</v>
      </c>
      <c r="I23" s="19"/>
      <c r="J23" s="59">
        <v>1194.0999999999999</v>
      </c>
      <c r="K23" s="19">
        <f>J23</f>
        <v>1194.0999999999999</v>
      </c>
      <c r="L23" s="19">
        <f t="shared" si="0"/>
        <v>1247.79</v>
      </c>
      <c r="M23" s="19">
        <f>K23-L23</f>
        <v>-53.690000000000055</v>
      </c>
      <c r="N23" s="24"/>
      <c r="O23" s="19"/>
      <c r="P23" s="5"/>
      <c r="R23" s="4"/>
      <c r="S23" s="42">
        <v>45049</v>
      </c>
      <c r="T23" s="29" t="s">
        <v>355</v>
      </c>
      <c r="U23" s="29" t="s">
        <v>18</v>
      </c>
      <c r="V23" s="29" t="s">
        <v>99</v>
      </c>
      <c r="W23" s="33">
        <v>24.64</v>
      </c>
      <c r="X23" s="4"/>
      <c r="AP23" s="12"/>
    </row>
    <row r="24" spans="1:42" x14ac:dyDescent="0.25">
      <c r="A24" s="30"/>
      <c r="B24" s="30"/>
      <c r="C24" s="30"/>
      <c r="D24" s="30"/>
      <c r="E24" s="30"/>
      <c r="F24" s="30"/>
      <c r="G24" s="5"/>
      <c r="H24" s="5" t="s">
        <v>84</v>
      </c>
      <c r="I24" s="19"/>
      <c r="J24" s="59">
        <v>160</v>
      </c>
      <c r="K24" s="19">
        <f t="shared" ref="K24:K58" si="5">J24</f>
        <v>160</v>
      </c>
      <c r="L24" s="19">
        <f t="shared" si="0"/>
        <v>160</v>
      </c>
      <c r="M24" s="19">
        <f t="shared" ref="M24:M58" si="6">K24-L24</f>
        <v>0</v>
      </c>
      <c r="N24" s="24"/>
      <c r="O24" s="19"/>
      <c r="P24" s="5"/>
      <c r="R24" s="4"/>
      <c r="S24" s="42">
        <v>45049</v>
      </c>
      <c r="T24" s="29" t="s">
        <v>121</v>
      </c>
      <c r="U24" s="29" t="s">
        <v>18</v>
      </c>
      <c r="V24" s="29" t="s">
        <v>26</v>
      </c>
      <c r="W24" s="33">
        <v>105.25</v>
      </c>
      <c r="X24" s="4"/>
    </row>
    <row r="25" spans="1:42" x14ac:dyDescent="0.25">
      <c r="A25" s="30"/>
      <c r="B25" s="30"/>
      <c r="C25" s="30" t="s">
        <v>425</v>
      </c>
      <c r="D25" s="30"/>
      <c r="E25" s="30"/>
      <c r="F25" s="30"/>
      <c r="G25" s="5"/>
      <c r="H25" s="5" t="s">
        <v>86</v>
      </c>
      <c r="I25" s="19"/>
      <c r="J25" s="59">
        <v>45</v>
      </c>
      <c r="K25" s="19">
        <f t="shared" si="5"/>
        <v>45</v>
      </c>
      <c r="L25" s="19">
        <f t="shared" si="0"/>
        <v>45</v>
      </c>
      <c r="M25" s="19">
        <f t="shared" si="6"/>
        <v>0</v>
      </c>
      <c r="N25" s="24"/>
      <c r="O25" s="19"/>
      <c r="P25" s="5"/>
      <c r="R25" s="4"/>
      <c r="S25" s="42">
        <v>45049</v>
      </c>
      <c r="T25" s="29" t="s">
        <v>154</v>
      </c>
      <c r="U25" s="29" t="s">
        <v>19</v>
      </c>
      <c r="V25" s="29" t="s">
        <v>92</v>
      </c>
      <c r="W25" s="33">
        <v>127.83</v>
      </c>
      <c r="X25" s="4"/>
      <c r="AI25" s="63">
        <f>SUM(L23:L35)</f>
        <v>2123.5699999999997</v>
      </c>
    </row>
    <row r="26" spans="1:42" x14ac:dyDescent="0.25">
      <c r="A26" s="30"/>
      <c r="B26" s="30"/>
      <c r="C26" s="30"/>
      <c r="D26" s="30"/>
      <c r="E26" s="30"/>
      <c r="F26" s="30"/>
      <c r="G26" s="5"/>
      <c r="H26" s="5" t="s">
        <v>88</v>
      </c>
      <c r="I26" s="19"/>
      <c r="J26" s="59">
        <v>222</v>
      </c>
      <c r="K26" s="19">
        <f>J26</f>
        <v>222</v>
      </c>
      <c r="L26" s="19">
        <f t="shared" si="0"/>
        <v>207</v>
      </c>
      <c r="M26" s="19">
        <f t="shared" si="6"/>
        <v>15</v>
      </c>
      <c r="N26" s="24"/>
      <c r="O26" s="19"/>
      <c r="P26" s="5"/>
      <c r="R26" s="4"/>
      <c r="S26" s="42">
        <v>45049</v>
      </c>
      <c r="T26" s="29" t="s">
        <v>426</v>
      </c>
      <c r="U26" s="29" t="s">
        <v>19</v>
      </c>
      <c r="V26" s="29" t="s">
        <v>40</v>
      </c>
      <c r="W26" s="33">
        <v>81</v>
      </c>
      <c r="X26" s="4"/>
    </row>
    <row r="27" spans="1:42" x14ac:dyDescent="0.25">
      <c r="A27" s="30"/>
      <c r="B27" s="30"/>
      <c r="C27" s="30"/>
      <c r="D27" s="30"/>
      <c r="E27" s="30"/>
      <c r="F27" s="30"/>
      <c r="G27" s="5"/>
      <c r="H27" s="5" t="s">
        <v>90</v>
      </c>
      <c r="I27" s="19"/>
      <c r="J27" s="59">
        <v>200</v>
      </c>
      <c r="K27" s="19">
        <f t="shared" si="5"/>
        <v>200</v>
      </c>
      <c r="L27" s="19">
        <f t="shared" si="0"/>
        <v>195.64</v>
      </c>
      <c r="M27" s="19">
        <f t="shared" si="6"/>
        <v>4.3600000000000136</v>
      </c>
      <c r="N27" s="24"/>
      <c r="O27" s="19"/>
      <c r="P27" s="5"/>
      <c r="R27" s="4"/>
      <c r="S27" s="42">
        <v>45049</v>
      </c>
      <c r="T27" s="29" t="s">
        <v>427</v>
      </c>
      <c r="U27" s="29" t="s">
        <v>19</v>
      </c>
      <c r="V27" s="29" t="s">
        <v>26</v>
      </c>
      <c r="W27" s="33">
        <v>2.63</v>
      </c>
      <c r="X27" s="4"/>
      <c r="AP27" s="12"/>
    </row>
    <row r="28" spans="1:42" x14ac:dyDescent="0.25">
      <c r="A28" s="30"/>
      <c r="B28" s="30"/>
      <c r="C28" s="30"/>
      <c r="D28" s="30"/>
      <c r="E28" s="30"/>
      <c r="F28" s="30"/>
      <c r="G28" s="5"/>
      <c r="H28" s="5" t="s">
        <v>92</v>
      </c>
      <c r="I28" s="19"/>
      <c r="J28" s="59">
        <v>88.75</v>
      </c>
      <c r="K28" s="19">
        <f t="shared" si="5"/>
        <v>88.75</v>
      </c>
      <c r="L28" s="19">
        <f t="shared" si="0"/>
        <v>127.83</v>
      </c>
      <c r="M28" s="19">
        <f t="shared" si="6"/>
        <v>-39.08</v>
      </c>
      <c r="N28" s="24"/>
      <c r="O28" s="19"/>
      <c r="P28" s="5"/>
      <c r="R28" s="4"/>
      <c r="S28" s="42">
        <v>45049</v>
      </c>
      <c r="T28" s="29" t="s">
        <v>419</v>
      </c>
      <c r="U28" s="29" t="s">
        <v>19</v>
      </c>
      <c r="V28" s="29" t="s">
        <v>26</v>
      </c>
      <c r="W28" s="33">
        <v>12.96</v>
      </c>
      <c r="X28" s="4"/>
    </row>
    <row r="29" spans="1:42" x14ac:dyDescent="0.25">
      <c r="A29" s="30"/>
      <c r="B29" s="30"/>
      <c r="C29" s="30"/>
      <c r="D29" s="30"/>
      <c r="E29" s="30"/>
      <c r="F29" s="30"/>
      <c r="G29" s="5"/>
      <c r="H29" s="5" t="s">
        <v>94</v>
      </c>
      <c r="I29" s="19"/>
      <c r="J29" s="59">
        <v>58</v>
      </c>
      <c r="K29" s="19">
        <f t="shared" si="5"/>
        <v>58</v>
      </c>
      <c r="L29" s="19">
        <f t="shared" si="0"/>
        <v>115.67</v>
      </c>
      <c r="M29" s="19">
        <f t="shared" si="6"/>
        <v>-57.67</v>
      </c>
      <c r="N29" s="24"/>
      <c r="O29" s="19"/>
      <c r="P29" s="5"/>
      <c r="R29" s="4"/>
      <c r="S29" s="42">
        <v>45050</v>
      </c>
      <c r="T29" s="29" t="s">
        <v>347</v>
      </c>
      <c r="U29" s="29" t="s">
        <v>19</v>
      </c>
      <c r="V29" s="29" t="s">
        <v>414</v>
      </c>
      <c r="W29" s="33">
        <v>7.48</v>
      </c>
      <c r="X29" s="4"/>
    </row>
    <row r="30" spans="1:42" x14ac:dyDescent="0.25">
      <c r="A30" s="30"/>
      <c r="B30" s="30"/>
      <c r="C30" s="30"/>
      <c r="D30" s="30"/>
      <c r="E30" s="30"/>
      <c r="F30" s="30"/>
      <c r="G30" s="5"/>
      <c r="H30" s="5" t="s">
        <v>96</v>
      </c>
      <c r="I30" s="19"/>
      <c r="J30" s="59">
        <v>75.02</v>
      </c>
      <c r="K30" s="19">
        <f t="shared" si="5"/>
        <v>75.02</v>
      </c>
      <c r="L30" s="19">
        <f t="shared" si="0"/>
        <v>0</v>
      </c>
      <c r="M30" s="19">
        <f t="shared" si="6"/>
        <v>75.02</v>
      </c>
      <c r="N30" s="24"/>
      <c r="O30" s="19"/>
      <c r="P30" s="5"/>
      <c r="R30" s="4"/>
      <c r="S30" s="42">
        <v>45050</v>
      </c>
      <c r="T30" s="29" t="s">
        <v>428</v>
      </c>
      <c r="U30" s="29" t="s">
        <v>18</v>
      </c>
      <c r="V30" s="29" t="s">
        <v>40</v>
      </c>
      <c r="W30" s="33">
        <v>7.44</v>
      </c>
      <c r="X30" s="4"/>
    </row>
    <row r="31" spans="1:42" x14ac:dyDescent="0.25">
      <c r="A31" s="30"/>
      <c r="B31" s="30"/>
      <c r="C31" s="30"/>
      <c r="D31" s="30"/>
      <c r="E31" s="30"/>
      <c r="F31" s="30"/>
      <c r="G31" s="5"/>
      <c r="H31" s="5" t="s">
        <v>99</v>
      </c>
      <c r="I31" s="19"/>
      <c r="J31" s="59">
        <v>16.079999999999998</v>
      </c>
      <c r="K31" s="19">
        <f t="shared" si="5"/>
        <v>16.079999999999998</v>
      </c>
      <c r="L31" s="19">
        <f t="shared" si="0"/>
        <v>24.64</v>
      </c>
      <c r="M31" s="19">
        <f t="shared" si="6"/>
        <v>-8.5600000000000023</v>
      </c>
      <c r="N31" s="24"/>
      <c r="O31" s="19"/>
      <c r="P31" s="5"/>
      <c r="R31" s="4"/>
      <c r="S31" s="42">
        <v>45051</v>
      </c>
      <c r="T31" s="29" t="s">
        <v>224</v>
      </c>
      <c r="U31" s="29" t="s">
        <v>19</v>
      </c>
      <c r="V31" s="29" t="s">
        <v>414</v>
      </c>
      <c r="W31" s="33">
        <v>13.92</v>
      </c>
      <c r="X31" s="4"/>
      <c r="AP31" s="12"/>
    </row>
    <row r="32" spans="1:42" x14ac:dyDescent="0.25">
      <c r="A32" s="30"/>
      <c r="B32" s="30"/>
      <c r="C32" s="30"/>
      <c r="D32" s="30"/>
      <c r="E32" s="30"/>
      <c r="F32" s="30"/>
      <c r="G32" s="5"/>
      <c r="H32" s="5" t="s">
        <v>103</v>
      </c>
      <c r="I32" s="19"/>
      <c r="J32" s="59">
        <v>100</v>
      </c>
      <c r="K32" s="19">
        <f t="shared" si="5"/>
        <v>100</v>
      </c>
      <c r="L32" s="19">
        <f t="shared" si="0"/>
        <v>0</v>
      </c>
      <c r="M32" s="19">
        <f t="shared" si="6"/>
        <v>100</v>
      </c>
      <c r="N32" s="24"/>
      <c r="O32" s="19"/>
      <c r="P32" s="5"/>
      <c r="R32" s="4"/>
      <c r="S32" s="42">
        <v>45051</v>
      </c>
      <c r="T32" s="29" t="s">
        <v>415</v>
      </c>
      <c r="U32" s="29" t="s">
        <v>18</v>
      </c>
      <c r="V32" s="29" t="s">
        <v>254</v>
      </c>
      <c r="W32" s="33">
        <v>18.34</v>
      </c>
      <c r="X32" s="4"/>
    </row>
    <row r="33" spans="1:42" x14ac:dyDescent="0.25">
      <c r="A33" s="30"/>
      <c r="B33" s="30"/>
      <c r="C33" s="30"/>
      <c r="D33" s="30"/>
      <c r="E33" s="30"/>
      <c r="F33" s="30"/>
      <c r="G33" s="5"/>
      <c r="H33" s="5" t="s">
        <v>17</v>
      </c>
      <c r="I33" s="19"/>
      <c r="J33" s="59">
        <v>16.03</v>
      </c>
      <c r="K33" s="19">
        <f t="shared" si="5"/>
        <v>16.03</v>
      </c>
      <c r="L33" s="19">
        <f t="shared" si="0"/>
        <v>0</v>
      </c>
      <c r="M33" s="19">
        <f t="shared" si="6"/>
        <v>16.03</v>
      </c>
      <c r="N33" s="24"/>
      <c r="O33" s="19"/>
      <c r="P33" s="5"/>
      <c r="R33" s="4"/>
      <c r="S33" s="42">
        <v>45051</v>
      </c>
      <c r="T33" s="29" t="s">
        <v>429</v>
      </c>
      <c r="U33" s="29" t="s">
        <v>18</v>
      </c>
      <c r="V33" s="29" t="s">
        <v>430</v>
      </c>
      <c r="W33" s="33">
        <v>-198.41</v>
      </c>
      <c r="X33" s="4"/>
    </row>
    <row r="34" spans="1:42" x14ac:dyDescent="0.25">
      <c r="A34" s="30"/>
      <c r="B34" s="30"/>
      <c r="C34" s="30"/>
      <c r="D34" s="30"/>
      <c r="E34" s="30"/>
      <c r="F34" s="30"/>
      <c r="G34" s="5"/>
      <c r="H34" s="5"/>
      <c r="I34" s="19"/>
      <c r="J34" s="59"/>
      <c r="K34" s="19">
        <f t="shared" si="5"/>
        <v>0</v>
      </c>
      <c r="L34" s="19">
        <f t="shared" si="0"/>
        <v>0</v>
      </c>
      <c r="M34" s="19">
        <f t="shared" si="6"/>
        <v>0</v>
      </c>
      <c r="N34" s="24"/>
      <c r="O34" s="19"/>
      <c r="P34" s="5"/>
      <c r="R34" s="4"/>
      <c r="S34" s="42">
        <v>45051</v>
      </c>
      <c r="T34" s="29" t="s">
        <v>431</v>
      </c>
      <c r="U34" s="29" t="s">
        <v>18</v>
      </c>
      <c r="V34" s="29" t="s">
        <v>50</v>
      </c>
      <c r="W34" s="33">
        <v>119.77</v>
      </c>
      <c r="X34" s="4"/>
    </row>
    <row r="35" spans="1:42" x14ac:dyDescent="0.25">
      <c r="A35" s="30"/>
      <c r="B35" s="30"/>
      <c r="C35" s="30"/>
      <c r="D35" s="30"/>
      <c r="E35" s="30"/>
      <c r="F35" s="30"/>
      <c r="G35" s="5"/>
      <c r="H35" s="6"/>
      <c r="I35" s="19"/>
      <c r="J35" s="59"/>
      <c r="K35" s="19">
        <f t="shared" si="5"/>
        <v>0</v>
      </c>
      <c r="L35" s="19">
        <f t="shared" si="0"/>
        <v>0</v>
      </c>
      <c r="M35" s="19">
        <f t="shared" si="6"/>
        <v>0</v>
      </c>
      <c r="N35" s="24"/>
      <c r="O35" s="19"/>
      <c r="P35" s="5"/>
      <c r="R35" s="4"/>
      <c r="S35" s="42">
        <v>45052</v>
      </c>
      <c r="T35" s="29" t="s">
        <v>224</v>
      </c>
      <c r="U35" s="29" t="s">
        <v>19</v>
      </c>
      <c r="V35" s="29" t="s">
        <v>414</v>
      </c>
      <c r="W35" s="33">
        <v>60.4</v>
      </c>
      <c r="X35" s="4"/>
      <c r="AP35" s="12"/>
    </row>
    <row r="36" spans="1:42" ht="15.75" x14ac:dyDescent="0.25">
      <c r="A36" s="30"/>
      <c r="B36" s="30"/>
      <c r="C36" s="30"/>
      <c r="D36" s="30"/>
      <c r="E36" s="30"/>
      <c r="F36" s="30"/>
      <c r="G36" s="5"/>
      <c r="H36" s="34" t="s">
        <v>109</v>
      </c>
      <c r="I36" s="19"/>
      <c r="J36" s="59"/>
      <c r="K36" s="19">
        <f t="shared" si="5"/>
        <v>0</v>
      </c>
      <c r="L36" s="19">
        <f t="shared" si="0"/>
        <v>0</v>
      </c>
      <c r="M36" s="19">
        <f t="shared" si="6"/>
        <v>0</v>
      </c>
      <c r="N36" s="24"/>
      <c r="O36" s="19"/>
      <c r="P36" s="5"/>
      <c r="R36" s="4"/>
      <c r="S36" s="42">
        <v>45052</v>
      </c>
      <c r="T36" s="29" t="s">
        <v>224</v>
      </c>
      <c r="U36" s="29" t="s">
        <v>19</v>
      </c>
      <c r="V36" s="29" t="s">
        <v>414</v>
      </c>
      <c r="W36" s="33">
        <v>16.579999999999998</v>
      </c>
      <c r="X36" s="4"/>
    </row>
    <row r="37" spans="1:42" x14ac:dyDescent="0.25">
      <c r="A37" s="30"/>
      <c r="B37" s="30"/>
      <c r="C37" s="30"/>
      <c r="D37" s="30"/>
      <c r="E37" s="30"/>
      <c r="F37" s="30"/>
      <c r="G37" s="5"/>
      <c r="H37" s="28"/>
      <c r="I37" s="19"/>
      <c r="J37" s="59"/>
      <c r="K37" s="19"/>
      <c r="L37" s="19"/>
      <c r="M37" s="19"/>
      <c r="N37" s="24"/>
      <c r="O37" s="19"/>
      <c r="P37" s="5"/>
      <c r="R37" s="4"/>
      <c r="S37" s="42">
        <v>45052</v>
      </c>
      <c r="T37" s="29" t="s">
        <v>224</v>
      </c>
      <c r="U37" s="29" t="s">
        <v>19</v>
      </c>
      <c r="V37" s="29" t="s">
        <v>414</v>
      </c>
      <c r="W37" s="33">
        <v>13.92</v>
      </c>
      <c r="X37" s="4"/>
    </row>
    <row r="38" spans="1:42" x14ac:dyDescent="0.25">
      <c r="A38" s="30"/>
      <c r="B38" s="30"/>
      <c r="C38" s="30"/>
      <c r="D38" s="30"/>
      <c r="E38" s="30"/>
      <c r="F38" s="30"/>
      <c r="G38" s="5"/>
      <c r="H38" s="28"/>
      <c r="I38" s="19"/>
      <c r="J38" s="59"/>
      <c r="K38" s="19">
        <f t="shared" si="5"/>
        <v>0</v>
      </c>
      <c r="L38" s="19">
        <f t="shared" ref="L38:L58" si="7">SUMIF(V:V, H38, W:W)</f>
        <v>0</v>
      </c>
      <c r="M38" s="19">
        <f t="shared" si="6"/>
        <v>0</v>
      </c>
      <c r="N38" s="24"/>
      <c r="O38" s="19"/>
      <c r="P38" s="5"/>
      <c r="R38" s="4"/>
      <c r="S38" s="42">
        <v>45052</v>
      </c>
      <c r="T38" s="29" t="s">
        <v>432</v>
      </c>
      <c r="U38" s="29" t="s">
        <v>18</v>
      </c>
      <c r="V38" s="29" t="s">
        <v>254</v>
      </c>
      <c r="W38" s="33">
        <v>12.49</v>
      </c>
      <c r="X38" s="4"/>
    </row>
    <row r="39" spans="1:42" x14ac:dyDescent="0.25">
      <c r="A39" s="30"/>
      <c r="B39" s="30"/>
      <c r="C39" s="30"/>
      <c r="D39" s="30"/>
      <c r="E39" s="30"/>
      <c r="F39" s="30"/>
      <c r="G39" s="5"/>
      <c r="H39" s="28" t="s">
        <v>414</v>
      </c>
      <c r="I39" s="19"/>
      <c r="J39" s="59"/>
      <c r="K39" s="19">
        <f t="shared" si="5"/>
        <v>0</v>
      </c>
      <c r="L39" s="19">
        <f t="shared" si="7"/>
        <v>474.5</v>
      </c>
      <c r="M39" s="19">
        <f t="shared" si="6"/>
        <v>-474.5</v>
      </c>
      <c r="N39" s="24"/>
      <c r="O39" s="19"/>
      <c r="P39" s="5"/>
      <c r="R39" s="4"/>
      <c r="S39" s="42">
        <v>45052</v>
      </c>
      <c r="T39" s="29" t="s">
        <v>224</v>
      </c>
      <c r="U39" s="29" t="s">
        <v>18</v>
      </c>
      <c r="V39" s="29"/>
      <c r="W39" s="33">
        <v>13.92</v>
      </c>
      <c r="X39" s="4"/>
      <c r="AP39" s="12"/>
    </row>
    <row r="40" spans="1:42" x14ac:dyDescent="0.25">
      <c r="A40" s="30"/>
      <c r="B40" s="30"/>
      <c r="C40" s="30"/>
      <c r="D40" s="30"/>
      <c r="E40" s="30"/>
      <c r="F40" s="30"/>
      <c r="G40" s="5"/>
      <c r="H40" s="28" t="s">
        <v>423</v>
      </c>
      <c r="I40" s="19"/>
      <c r="J40" s="59">
        <v>40</v>
      </c>
      <c r="K40" s="19">
        <f t="shared" si="5"/>
        <v>40</v>
      </c>
      <c r="L40" s="19">
        <f t="shared" si="7"/>
        <v>21.25</v>
      </c>
      <c r="M40" s="19">
        <f t="shared" si="6"/>
        <v>18.75</v>
      </c>
      <c r="N40" s="24"/>
      <c r="O40" s="19"/>
      <c r="P40" s="5"/>
      <c r="R40" s="4"/>
      <c r="S40" s="42">
        <v>45052</v>
      </c>
      <c r="T40" s="29" t="s">
        <v>224</v>
      </c>
      <c r="U40" s="29" t="s">
        <v>18</v>
      </c>
      <c r="V40" s="29"/>
      <c r="W40" s="33">
        <v>60.4</v>
      </c>
      <c r="X40" s="4"/>
    </row>
    <row r="41" spans="1:42" x14ac:dyDescent="0.25">
      <c r="A41" s="30"/>
      <c r="B41" s="30"/>
      <c r="C41" s="30"/>
      <c r="D41" s="30"/>
      <c r="E41" s="30"/>
      <c r="F41" s="30"/>
      <c r="G41" s="5"/>
      <c r="H41" s="28" t="s">
        <v>433</v>
      </c>
      <c r="I41" s="19"/>
      <c r="J41" s="59">
        <v>40</v>
      </c>
      <c r="K41" s="19">
        <f t="shared" si="5"/>
        <v>40</v>
      </c>
      <c r="L41" s="19">
        <f t="shared" si="7"/>
        <v>0</v>
      </c>
      <c r="M41" s="19">
        <f t="shared" si="6"/>
        <v>40</v>
      </c>
      <c r="N41" s="24"/>
      <c r="O41" s="19"/>
      <c r="P41" s="5"/>
      <c r="R41" s="4"/>
      <c r="S41" s="42">
        <v>45052</v>
      </c>
      <c r="T41" s="29" t="s">
        <v>224</v>
      </c>
      <c r="U41" s="29" t="s">
        <v>18</v>
      </c>
      <c r="V41" s="29"/>
      <c r="W41" s="33">
        <v>16.579999999999998</v>
      </c>
      <c r="X41" s="4"/>
    </row>
    <row r="42" spans="1:42" x14ac:dyDescent="0.25">
      <c r="A42" s="30"/>
      <c r="B42" s="30"/>
      <c r="C42" s="30"/>
      <c r="D42" s="30"/>
      <c r="E42" s="30"/>
      <c r="F42" s="30"/>
      <c r="G42" s="5"/>
      <c r="H42" s="28" t="s">
        <v>430</v>
      </c>
      <c r="I42" s="19"/>
      <c r="J42" s="59"/>
      <c r="K42" s="19">
        <f t="shared" si="5"/>
        <v>0</v>
      </c>
      <c r="L42" s="19">
        <f t="shared" si="7"/>
        <v>-198.41</v>
      </c>
      <c r="M42" s="19">
        <f t="shared" si="6"/>
        <v>198.41</v>
      </c>
      <c r="N42" s="24"/>
      <c r="O42" s="19"/>
      <c r="P42" s="5"/>
      <c r="R42" s="4"/>
      <c r="S42" s="42">
        <v>45053</v>
      </c>
      <c r="T42" s="29" t="s">
        <v>224</v>
      </c>
      <c r="U42" s="29" t="s">
        <v>18</v>
      </c>
      <c r="V42" s="29"/>
      <c r="W42" s="33">
        <v>-13.92</v>
      </c>
      <c r="X42" s="4"/>
    </row>
    <row r="43" spans="1:42" x14ac:dyDescent="0.25">
      <c r="A43" s="30"/>
      <c r="B43" s="30"/>
      <c r="C43" s="30"/>
      <c r="D43" s="30"/>
      <c r="E43" s="30"/>
      <c r="F43" s="30"/>
      <c r="G43" s="5"/>
      <c r="H43" s="28"/>
      <c r="I43" s="19"/>
      <c r="J43" s="59"/>
      <c r="K43" s="19">
        <f t="shared" si="5"/>
        <v>0</v>
      </c>
      <c r="L43" s="19">
        <f t="shared" si="7"/>
        <v>0</v>
      </c>
      <c r="M43" s="19">
        <f t="shared" si="6"/>
        <v>0</v>
      </c>
      <c r="N43" s="24"/>
      <c r="O43" s="19"/>
      <c r="P43" s="5"/>
      <c r="R43" s="4"/>
      <c r="S43" s="42">
        <v>45055</v>
      </c>
      <c r="T43" s="29" t="s">
        <v>434</v>
      </c>
      <c r="U43" s="29" t="s">
        <v>19</v>
      </c>
      <c r="V43" s="29" t="s">
        <v>33</v>
      </c>
      <c r="W43" s="33">
        <v>12.96</v>
      </c>
      <c r="X43" s="4"/>
      <c r="AP43" s="12"/>
    </row>
    <row r="44" spans="1:42" x14ac:dyDescent="0.25">
      <c r="A44" s="30"/>
      <c r="B44" s="30"/>
      <c r="C44" s="30"/>
      <c r="D44" s="30"/>
      <c r="E44" s="30"/>
      <c r="F44" s="30"/>
      <c r="G44" s="5"/>
      <c r="H44" s="28" t="s">
        <v>435</v>
      </c>
      <c r="I44" s="19"/>
      <c r="J44" s="59">
        <v>30</v>
      </c>
      <c r="K44" s="19">
        <f t="shared" si="5"/>
        <v>30</v>
      </c>
      <c r="L44" s="19">
        <f t="shared" si="7"/>
        <v>15</v>
      </c>
      <c r="M44" s="19">
        <f t="shared" si="6"/>
        <v>15</v>
      </c>
      <c r="N44" s="24"/>
      <c r="O44" s="19"/>
      <c r="P44" s="5"/>
      <c r="R44" s="4"/>
      <c r="S44" s="42">
        <v>45056</v>
      </c>
      <c r="T44" s="29" t="s">
        <v>224</v>
      </c>
      <c r="U44" s="29" t="s">
        <v>19</v>
      </c>
      <c r="V44" s="29"/>
      <c r="W44" s="33">
        <v>85.78</v>
      </c>
      <c r="X44" s="4"/>
    </row>
    <row r="45" spans="1:42" x14ac:dyDescent="0.25">
      <c r="A45" s="30"/>
      <c r="B45" s="30"/>
      <c r="C45" s="30"/>
      <c r="D45" s="30"/>
      <c r="E45" s="30"/>
      <c r="F45" s="30"/>
      <c r="G45" s="5"/>
      <c r="H45" s="28"/>
      <c r="I45" s="19"/>
      <c r="J45" s="59"/>
      <c r="K45" s="19">
        <f t="shared" si="5"/>
        <v>0</v>
      </c>
      <c r="L45" s="19">
        <f t="shared" si="7"/>
        <v>0</v>
      </c>
      <c r="M45" s="19">
        <f t="shared" si="6"/>
        <v>0</v>
      </c>
      <c r="N45" s="24"/>
      <c r="O45" s="19"/>
      <c r="P45" s="5"/>
      <c r="R45" s="4"/>
      <c r="S45" s="42">
        <v>45056</v>
      </c>
      <c r="T45" s="29" t="s">
        <v>224</v>
      </c>
      <c r="U45" s="29" t="s">
        <v>19</v>
      </c>
      <c r="V45" s="29"/>
      <c r="W45" s="33">
        <v>127.54</v>
      </c>
      <c r="X45" s="4"/>
    </row>
    <row r="46" spans="1:42" x14ac:dyDescent="0.25">
      <c r="A46" s="30"/>
      <c r="B46" s="30"/>
      <c r="C46" s="30"/>
      <c r="D46" s="30"/>
      <c r="E46" s="30"/>
      <c r="F46" s="30"/>
      <c r="G46" s="5"/>
      <c r="H46" s="28"/>
      <c r="I46" s="19"/>
      <c r="J46" s="59"/>
      <c r="K46" s="19">
        <f t="shared" si="5"/>
        <v>0</v>
      </c>
      <c r="L46" s="19">
        <f t="shared" si="7"/>
        <v>0</v>
      </c>
      <c r="M46" s="19">
        <f t="shared" si="6"/>
        <v>0</v>
      </c>
      <c r="N46" s="24"/>
      <c r="O46" s="19"/>
      <c r="P46" s="5"/>
      <c r="R46" s="4"/>
      <c r="S46" s="42">
        <v>45057</v>
      </c>
      <c r="T46" s="29" t="s">
        <v>224</v>
      </c>
      <c r="U46" s="29" t="s">
        <v>19</v>
      </c>
      <c r="V46" s="29"/>
      <c r="W46" s="33">
        <v>-85.78</v>
      </c>
      <c r="X46" s="4"/>
    </row>
    <row r="47" spans="1:42" x14ac:dyDescent="0.25">
      <c r="A47" s="30"/>
      <c r="B47" s="30"/>
      <c r="C47" s="30"/>
      <c r="D47" s="30"/>
      <c r="E47" s="30"/>
      <c r="F47" s="30"/>
      <c r="G47" s="5"/>
      <c r="H47" s="28"/>
      <c r="I47" s="19"/>
      <c r="J47" s="59"/>
      <c r="K47" s="19">
        <f t="shared" si="5"/>
        <v>0</v>
      </c>
      <c r="L47" s="19">
        <f t="shared" si="7"/>
        <v>0</v>
      </c>
      <c r="M47" s="19">
        <f t="shared" si="6"/>
        <v>0</v>
      </c>
      <c r="N47" s="24"/>
      <c r="O47" s="19"/>
      <c r="P47" s="5"/>
      <c r="R47" s="4"/>
      <c r="S47" s="42">
        <v>45058</v>
      </c>
      <c r="T47" s="29" t="s">
        <v>436</v>
      </c>
      <c r="U47" s="29" t="s">
        <v>19</v>
      </c>
      <c r="V47" s="29"/>
      <c r="W47" s="33">
        <v>17.149999999999999</v>
      </c>
      <c r="X47" s="4"/>
      <c r="AP47" s="12"/>
    </row>
    <row r="48" spans="1:42" x14ac:dyDescent="0.25">
      <c r="A48" s="30"/>
      <c r="B48" s="30"/>
      <c r="C48" s="30"/>
      <c r="D48" s="30"/>
      <c r="E48" s="30"/>
      <c r="F48" s="30"/>
      <c r="G48" s="5"/>
      <c r="H48" s="28"/>
      <c r="I48" s="19"/>
      <c r="J48" s="59"/>
      <c r="K48" s="19">
        <f t="shared" si="5"/>
        <v>0</v>
      </c>
      <c r="L48" s="19">
        <f t="shared" si="7"/>
        <v>0</v>
      </c>
      <c r="M48" s="19">
        <f t="shared" si="6"/>
        <v>0</v>
      </c>
      <c r="N48" s="24"/>
      <c r="O48" s="19"/>
      <c r="P48" s="5"/>
      <c r="R48" s="4"/>
      <c r="S48" s="42">
        <v>45058</v>
      </c>
      <c r="T48" s="29" t="s">
        <v>437</v>
      </c>
      <c r="U48" s="29" t="s">
        <v>19</v>
      </c>
      <c r="V48" s="29"/>
      <c r="W48" s="33">
        <v>92.84</v>
      </c>
      <c r="X48" s="4"/>
    </row>
    <row r="49" spans="1:24" x14ac:dyDescent="0.25">
      <c r="A49" s="30"/>
      <c r="B49" s="30"/>
      <c r="C49" s="30"/>
      <c r="D49" s="30"/>
      <c r="E49" s="30"/>
      <c r="F49" s="30"/>
      <c r="G49" s="5"/>
      <c r="H49" s="28"/>
      <c r="I49" s="19"/>
      <c r="J49" s="59"/>
      <c r="K49" s="19">
        <f t="shared" si="5"/>
        <v>0</v>
      </c>
      <c r="L49" s="19">
        <f t="shared" si="7"/>
        <v>0</v>
      </c>
      <c r="M49" s="19">
        <f t="shared" si="6"/>
        <v>0</v>
      </c>
      <c r="N49" s="24"/>
      <c r="O49" s="19"/>
      <c r="P49" s="5"/>
      <c r="R49" s="4"/>
      <c r="S49" s="42">
        <v>45058</v>
      </c>
      <c r="T49" s="29" t="s">
        <v>121</v>
      </c>
      <c r="U49" s="29" t="s">
        <v>19</v>
      </c>
      <c r="V49" s="29"/>
      <c r="W49" s="33">
        <v>71.900000000000006</v>
      </c>
      <c r="X49" s="4"/>
    </row>
    <row r="50" spans="1:24" x14ac:dyDescent="0.25">
      <c r="A50" s="30"/>
      <c r="B50" s="30"/>
      <c r="C50" s="30"/>
      <c r="D50" s="30"/>
      <c r="E50" s="30"/>
      <c r="F50" s="30"/>
      <c r="G50" s="5"/>
      <c r="H50" s="28"/>
      <c r="I50" s="19"/>
      <c r="J50" s="59"/>
      <c r="K50" s="19">
        <f t="shared" si="5"/>
        <v>0</v>
      </c>
      <c r="L50" s="19">
        <f t="shared" si="7"/>
        <v>0</v>
      </c>
      <c r="M50" s="19">
        <f t="shared" si="6"/>
        <v>0</v>
      </c>
      <c r="N50" s="24"/>
      <c r="O50" s="19"/>
      <c r="P50" s="5"/>
      <c r="R50" s="4"/>
      <c r="S50" s="42">
        <v>45058</v>
      </c>
      <c r="T50" s="29" t="s">
        <v>418</v>
      </c>
      <c r="U50" s="29" t="s">
        <v>19</v>
      </c>
      <c r="V50" s="29" t="s">
        <v>90</v>
      </c>
      <c r="W50" s="33">
        <v>66.849999999999994</v>
      </c>
      <c r="X50" s="4"/>
    </row>
    <row r="51" spans="1:24" x14ac:dyDescent="0.25">
      <c r="A51" s="30"/>
      <c r="B51" s="30"/>
      <c r="C51" s="30"/>
      <c r="D51" s="30"/>
      <c r="E51" s="30"/>
      <c r="F51" s="30"/>
      <c r="G51" s="5"/>
      <c r="H51" s="28"/>
      <c r="I51" s="19"/>
      <c r="J51" s="59"/>
      <c r="K51" s="19">
        <f t="shared" si="5"/>
        <v>0</v>
      </c>
      <c r="L51" s="19">
        <f t="shared" si="7"/>
        <v>0</v>
      </c>
      <c r="M51" s="19">
        <f t="shared" si="6"/>
        <v>0</v>
      </c>
      <c r="N51" s="24"/>
      <c r="O51" s="19"/>
      <c r="P51" s="5"/>
      <c r="R51" s="4"/>
      <c r="S51" s="42">
        <v>45058</v>
      </c>
      <c r="T51" s="29" t="s">
        <v>438</v>
      </c>
      <c r="U51" s="29" t="s">
        <v>19</v>
      </c>
      <c r="V51" s="29" t="s">
        <v>59</v>
      </c>
      <c r="W51" s="33">
        <v>27.6</v>
      </c>
      <c r="X51" s="4"/>
    </row>
    <row r="52" spans="1:24" x14ac:dyDescent="0.25">
      <c r="A52" s="30"/>
      <c r="B52" s="30"/>
      <c r="C52" s="30"/>
      <c r="D52" s="30"/>
      <c r="E52" s="30"/>
      <c r="F52" s="30"/>
      <c r="G52" s="5"/>
      <c r="H52" s="28"/>
      <c r="I52" s="19"/>
      <c r="J52" s="59"/>
      <c r="K52" s="19">
        <f t="shared" si="5"/>
        <v>0</v>
      </c>
      <c r="L52" s="19">
        <f t="shared" si="7"/>
        <v>0</v>
      </c>
      <c r="M52" s="19">
        <f t="shared" si="6"/>
        <v>0</v>
      </c>
      <c r="N52" s="24"/>
      <c r="O52" s="19"/>
      <c r="P52" s="5"/>
      <c r="R52" s="4"/>
      <c r="S52" s="42">
        <v>45058</v>
      </c>
      <c r="T52" s="29" t="s">
        <v>439</v>
      </c>
      <c r="U52" s="29" t="s">
        <v>19</v>
      </c>
      <c r="V52" s="29" t="s">
        <v>59</v>
      </c>
      <c r="W52" s="33">
        <v>32.159999999999997</v>
      </c>
      <c r="X52" s="4"/>
    </row>
    <row r="53" spans="1:24" x14ac:dyDescent="0.25">
      <c r="A53" s="30"/>
      <c r="B53" s="30"/>
      <c r="C53" s="30"/>
      <c r="D53" s="30"/>
      <c r="E53" s="30"/>
      <c r="F53" s="30"/>
      <c r="G53" s="5"/>
      <c r="H53" s="28"/>
      <c r="I53" s="19"/>
      <c r="J53" s="59"/>
      <c r="K53" s="19">
        <f t="shared" si="5"/>
        <v>0</v>
      </c>
      <c r="L53" s="19">
        <f t="shared" si="7"/>
        <v>0</v>
      </c>
      <c r="M53" s="19">
        <f t="shared" si="6"/>
        <v>0</v>
      </c>
      <c r="N53" s="24"/>
      <c r="O53" s="19"/>
      <c r="P53" s="5"/>
      <c r="R53" s="4"/>
      <c r="S53" s="42">
        <v>45060</v>
      </c>
      <c r="T53" s="29" t="s">
        <v>440</v>
      </c>
      <c r="U53" s="29" t="s">
        <v>19</v>
      </c>
      <c r="V53" s="29" t="s">
        <v>435</v>
      </c>
      <c r="W53" s="33">
        <v>15</v>
      </c>
      <c r="X53" s="4"/>
    </row>
    <row r="54" spans="1:24" x14ac:dyDescent="0.25">
      <c r="A54" s="30"/>
      <c r="B54" s="30"/>
      <c r="C54" s="30"/>
      <c r="D54" s="30"/>
      <c r="E54" s="30"/>
      <c r="F54" s="30"/>
      <c r="G54" s="5"/>
      <c r="H54" s="28"/>
      <c r="I54" s="19"/>
      <c r="J54" s="59"/>
      <c r="K54" s="19">
        <f t="shared" si="5"/>
        <v>0</v>
      </c>
      <c r="L54" s="19">
        <f t="shared" si="7"/>
        <v>0</v>
      </c>
      <c r="M54" s="19">
        <f t="shared" si="6"/>
        <v>0</v>
      </c>
      <c r="N54" s="24"/>
      <c r="O54" s="19"/>
      <c r="P54" s="5"/>
      <c r="R54" s="4"/>
      <c r="S54" s="42">
        <v>45062</v>
      </c>
      <c r="T54" s="29" t="s">
        <v>441</v>
      </c>
      <c r="U54" s="29" t="s">
        <v>19</v>
      </c>
      <c r="V54" s="29" t="s">
        <v>33</v>
      </c>
      <c r="W54" s="33">
        <v>52.7</v>
      </c>
      <c r="X54" s="4"/>
    </row>
    <row r="55" spans="1:24" x14ac:dyDescent="0.25">
      <c r="A55" s="30"/>
      <c r="B55" s="30"/>
      <c r="C55" s="30"/>
      <c r="D55" s="30"/>
      <c r="E55" s="30"/>
      <c r="F55" s="30"/>
      <c r="G55" s="5"/>
      <c r="H55" s="28"/>
      <c r="I55" s="19"/>
      <c r="J55" s="59"/>
      <c r="K55" s="19">
        <f t="shared" si="5"/>
        <v>0</v>
      </c>
      <c r="L55" s="19">
        <f t="shared" si="7"/>
        <v>0</v>
      </c>
      <c r="M55" s="19">
        <f t="shared" si="6"/>
        <v>0</v>
      </c>
      <c r="N55" s="24"/>
      <c r="O55" s="19"/>
      <c r="P55" s="5"/>
      <c r="R55" s="4"/>
      <c r="S55" s="42">
        <v>45062</v>
      </c>
      <c r="T55" s="29" t="s">
        <v>442</v>
      </c>
      <c r="U55" s="29" t="s">
        <v>19</v>
      </c>
      <c r="V55" s="29" t="s">
        <v>33</v>
      </c>
      <c r="W55" s="33">
        <v>16.12</v>
      </c>
      <c r="X55" s="4"/>
    </row>
    <row r="56" spans="1:24" x14ac:dyDescent="0.25">
      <c r="A56" s="30"/>
      <c r="B56" s="30"/>
      <c r="C56" s="30"/>
      <c r="D56" s="30"/>
      <c r="E56" s="30"/>
      <c r="F56" s="30"/>
      <c r="G56" s="5"/>
      <c r="H56" s="28"/>
      <c r="I56" s="19"/>
      <c r="J56" s="59"/>
      <c r="K56" s="19">
        <f t="shared" si="5"/>
        <v>0</v>
      </c>
      <c r="L56" s="19">
        <f t="shared" si="7"/>
        <v>0</v>
      </c>
      <c r="M56" s="19">
        <f t="shared" si="6"/>
        <v>0</v>
      </c>
      <c r="N56" s="24"/>
      <c r="O56" s="19"/>
      <c r="P56" s="5"/>
      <c r="R56" s="4"/>
      <c r="S56" s="42">
        <v>45063</v>
      </c>
      <c r="T56" s="29" t="s">
        <v>86</v>
      </c>
      <c r="U56" s="29" t="s">
        <v>19</v>
      </c>
      <c r="V56" s="29" t="s">
        <v>86</v>
      </c>
      <c r="W56" s="33">
        <v>45</v>
      </c>
      <c r="X56" s="4"/>
    </row>
    <row r="57" spans="1:24" x14ac:dyDescent="0.25">
      <c r="A57" s="30"/>
      <c r="B57" s="30"/>
      <c r="C57" s="30"/>
      <c r="D57" s="30"/>
      <c r="E57" s="30"/>
      <c r="F57" s="30"/>
      <c r="G57" s="5"/>
      <c r="H57" s="28"/>
      <c r="I57" s="19"/>
      <c r="J57" s="59"/>
      <c r="K57" s="19">
        <f t="shared" si="5"/>
        <v>0</v>
      </c>
      <c r="L57" s="19">
        <f t="shared" si="7"/>
        <v>0</v>
      </c>
      <c r="M57" s="19">
        <f t="shared" si="6"/>
        <v>0</v>
      </c>
      <c r="N57" s="24"/>
      <c r="O57" s="19"/>
      <c r="P57" s="5"/>
      <c r="R57" s="4"/>
      <c r="S57" s="42">
        <v>45064</v>
      </c>
      <c r="T57" s="29" t="s">
        <v>443</v>
      </c>
      <c r="U57" s="29" t="s">
        <v>18</v>
      </c>
      <c r="V57" s="29" t="s">
        <v>45</v>
      </c>
      <c r="W57" s="33">
        <v>107.98</v>
      </c>
      <c r="X57" s="4"/>
    </row>
    <row r="58" spans="1:24" x14ac:dyDescent="0.25">
      <c r="A58" s="30"/>
      <c r="B58" s="30"/>
      <c r="C58" s="30"/>
      <c r="D58" s="30"/>
      <c r="E58" s="30"/>
      <c r="F58" s="30"/>
      <c r="G58" s="5"/>
      <c r="H58" s="28"/>
      <c r="I58" s="19"/>
      <c r="J58" s="59"/>
      <c r="K58" s="19">
        <f t="shared" si="5"/>
        <v>0</v>
      </c>
      <c r="L58" s="19">
        <f t="shared" si="7"/>
        <v>0</v>
      </c>
      <c r="M58" s="19">
        <f t="shared" si="6"/>
        <v>0</v>
      </c>
      <c r="N58" s="24"/>
      <c r="O58" s="19"/>
      <c r="P58" s="5"/>
      <c r="R58" s="4"/>
      <c r="S58" s="42">
        <v>45064</v>
      </c>
      <c r="T58" s="29" t="s">
        <v>152</v>
      </c>
      <c r="U58" s="29" t="s">
        <v>19</v>
      </c>
      <c r="V58" s="29" t="s">
        <v>414</v>
      </c>
      <c r="W58" s="33">
        <v>62.18</v>
      </c>
      <c r="X58" s="4"/>
    </row>
    <row r="59" spans="1:24" x14ac:dyDescent="0.25">
      <c r="A59" s="30"/>
      <c r="B59" s="30"/>
      <c r="C59" s="30"/>
      <c r="D59" s="30"/>
      <c r="E59" s="30"/>
      <c r="F59" s="30"/>
      <c r="R59" s="4"/>
      <c r="S59" s="42">
        <v>45065</v>
      </c>
      <c r="T59" s="29" t="s">
        <v>418</v>
      </c>
      <c r="U59" s="29" t="s">
        <v>19</v>
      </c>
      <c r="V59" s="29" t="s">
        <v>90</v>
      </c>
      <c r="W59" s="33">
        <v>72.62</v>
      </c>
      <c r="X59" s="4"/>
    </row>
    <row r="60" spans="1:24" x14ac:dyDescent="0.25">
      <c r="A60" s="30"/>
      <c r="B60" s="30"/>
      <c r="C60" s="30"/>
      <c r="D60" s="30"/>
      <c r="E60" s="30"/>
      <c r="F60" s="30"/>
      <c r="R60" s="4"/>
      <c r="S60" s="42">
        <v>45066</v>
      </c>
      <c r="T60" s="29" t="s">
        <v>104</v>
      </c>
      <c r="U60" s="29" t="s">
        <v>19</v>
      </c>
      <c r="V60" s="29" t="s">
        <v>33</v>
      </c>
      <c r="W60" s="33">
        <v>22.68</v>
      </c>
      <c r="X60" s="4"/>
    </row>
    <row r="61" spans="1:24" x14ac:dyDescent="0.25">
      <c r="A61" s="30"/>
      <c r="B61" s="30"/>
      <c r="C61" s="30"/>
      <c r="D61" s="30"/>
      <c r="E61" s="30"/>
      <c r="F61" s="30"/>
      <c r="R61" s="4"/>
      <c r="S61" s="42">
        <v>45069</v>
      </c>
      <c r="T61" s="29" t="s">
        <v>121</v>
      </c>
      <c r="U61" s="29" t="s">
        <v>19</v>
      </c>
      <c r="V61" s="29" t="s">
        <v>26</v>
      </c>
      <c r="W61" s="33">
        <v>103</v>
      </c>
      <c r="X61" s="4"/>
    </row>
    <row r="62" spans="1:24" x14ac:dyDescent="0.25">
      <c r="A62" s="30"/>
      <c r="B62" s="30"/>
      <c r="C62" s="30"/>
      <c r="D62" s="30"/>
      <c r="E62" s="30"/>
      <c r="F62" s="30"/>
      <c r="R62" s="4"/>
      <c r="S62" s="42">
        <v>45069</v>
      </c>
      <c r="T62" s="29" t="s">
        <v>444</v>
      </c>
      <c r="U62" s="29" t="s">
        <v>19</v>
      </c>
      <c r="V62" s="29" t="s">
        <v>45</v>
      </c>
      <c r="W62" s="33">
        <v>40</v>
      </c>
      <c r="X62" s="4"/>
    </row>
    <row r="63" spans="1:24" x14ac:dyDescent="0.25">
      <c r="A63" s="30"/>
      <c r="B63" s="30"/>
      <c r="C63" s="30"/>
      <c r="D63" s="30"/>
      <c r="E63" s="30"/>
      <c r="F63" s="30"/>
      <c r="R63" s="4"/>
      <c r="S63" s="42">
        <v>45069</v>
      </c>
      <c r="T63" s="29" t="s">
        <v>445</v>
      </c>
      <c r="U63" s="29" t="s">
        <v>19</v>
      </c>
      <c r="V63" s="29" t="s">
        <v>254</v>
      </c>
      <c r="W63" s="33">
        <v>66.069999999999993</v>
      </c>
      <c r="X63" s="4"/>
    </row>
    <row r="64" spans="1:24" x14ac:dyDescent="0.25">
      <c r="A64" s="30"/>
      <c r="B64" s="30"/>
      <c r="C64" s="30"/>
      <c r="D64" s="30"/>
      <c r="E64" s="30"/>
      <c r="F64" s="30"/>
      <c r="R64" s="4"/>
      <c r="S64" s="42">
        <v>45070</v>
      </c>
      <c r="T64" s="29" t="s">
        <v>272</v>
      </c>
      <c r="U64" s="29" t="s">
        <v>19</v>
      </c>
      <c r="V64" s="29" t="s">
        <v>94</v>
      </c>
      <c r="W64" s="33">
        <v>45</v>
      </c>
      <c r="X64" s="4"/>
    </row>
    <row r="65" spans="1:24" x14ac:dyDescent="0.25">
      <c r="A65" s="30"/>
      <c r="B65" s="30"/>
      <c r="C65" s="30"/>
      <c r="D65" s="30"/>
      <c r="E65" s="30"/>
      <c r="F65" s="30"/>
      <c r="R65" s="4"/>
      <c r="S65" s="42">
        <v>45070</v>
      </c>
      <c r="T65" s="29" t="s">
        <v>97</v>
      </c>
      <c r="U65" s="29" t="s">
        <v>19</v>
      </c>
      <c r="V65" s="29" t="s">
        <v>33</v>
      </c>
      <c r="W65" s="33">
        <v>21.13</v>
      </c>
      <c r="X65" s="4"/>
    </row>
    <row r="66" spans="1:24" x14ac:dyDescent="0.25">
      <c r="A66" s="30"/>
      <c r="B66" s="30"/>
      <c r="C66" s="30"/>
      <c r="D66" s="30"/>
      <c r="E66" s="30"/>
      <c r="F66" s="30"/>
      <c r="R66" s="4"/>
      <c r="S66" s="42">
        <v>45071</v>
      </c>
      <c r="T66" s="29" t="s">
        <v>446</v>
      </c>
      <c r="U66" s="29" t="s">
        <v>19</v>
      </c>
      <c r="V66" s="29" t="s">
        <v>414</v>
      </c>
      <c r="W66" s="33">
        <v>25.54</v>
      </c>
      <c r="X66" s="4"/>
    </row>
    <row r="67" spans="1:24" x14ac:dyDescent="0.25">
      <c r="A67" s="30"/>
      <c r="B67" s="30"/>
      <c r="C67" s="30"/>
      <c r="D67" s="30"/>
      <c r="E67" s="30"/>
      <c r="F67" s="30"/>
      <c r="R67" s="4"/>
      <c r="S67" s="42"/>
      <c r="T67" s="29" t="s">
        <v>447</v>
      </c>
      <c r="U67" s="29"/>
      <c r="V67" s="29" t="s">
        <v>414</v>
      </c>
      <c r="W67" s="33">
        <v>38.58</v>
      </c>
      <c r="X67" s="4"/>
    </row>
    <row r="68" spans="1:24" x14ac:dyDescent="0.25">
      <c r="A68" s="30"/>
      <c r="B68" s="30"/>
      <c r="C68" s="30"/>
      <c r="D68" s="30"/>
      <c r="E68" s="30"/>
      <c r="F68" s="30"/>
      <c r="R68" s="4"/>
      <c r="S68" s="42"/>
      <c r="T68" s="29"/>
      <c r="U68" s="29"/>
      <c r="V68" s="29"/>
      <c r="W68" s="33"/>
      <c r="X68" s="4"/>
    </row>
    <row r="69" spans="1:24" x14ac:dyDescent="0.25">
      <c r="A69" s="30"/>
      <c r="B69" s="30"/>
      <c r="C69" s="30"/>
      <c r="D69" s="30"/>
      <c r="E69" s="30"/>
      <c r="F69" s="30"/>
      <c r="R69" s="4"/>
      <c r="S69" s="29"/>
      <c r="T69" s="29" t="s">
        <v>448</v>
      </c>
      <c r="U69" s="29" t="s">
        <v>18</v>
      </c>
      <c r="V69" s="29" t="s">
        <v>414</v>
      </c>
      <c r="W69" s="33">
        <v>14.99</v>
      </c>
      <c r="X69" s="4"/>
    </row>
    <row r="70" spans="1:24" x14ac:dyDescent="0.25">
      <c r="A70" s="30"/>
      <c r="B70" s="30"/>
      <c r="C70" s="30"/>
      <c r="D70" s="30"/>
      <c r="E70" s="30"/>
      <c r="F70" s="30"/>
      <c r="R70" s="4"/>
      <c r="S70" s="29"/>
      <c r="T70" s="29" t="s">
        <v>449</v>
      </c>
      <c r="U70" s="29" t="s">
        <v>18</v>
      </c>
      <c r="V70" s="29" t="s">
        <v>45</v>
      </c>
      <c r="W70" s="33">
        <v>30.02</v>
      </c>
      <c r="X70" s="4"/>
    </row>
    <row r="71" spans="1:24" x14ac:dyDescent="0.25">
      <c r="A71" s="30"/>
      <c r="B71" s="30"/>
      <c r="C71" s="30"/>
      <c r="D71" s="30"/>
      <c r="E71" s="30"/>
      <c r="F71" s="30"/>
      <c r="R71" s="4"/>
      <c r="S71" s="29"/>
      <c r="T71" s="29" t="s">
        <v>450</v>
      </c>
      <c r="U71" s="29" t="s">
        <v>18</v>
      </c>
      <c r="V71" s="29" t="s">
        <v>45</v>
      </c>
      <c r="W71" s="33">
        <v>6.95</v>
      </c>
      <c r="X71" s="4"/>
    </row>
    <row r="72" spans="1:24" x14ac:dyDescent="0.25">
      <c r="A72" s="30"/>
      <c r="B72" s="30"/>
      <c r="C72" s="30"/>
      <c r="D72" s="30"/>
      <c r="E72" s="30"/>
      <c r="F72" s="30"/>
      <c r="R72" s="4"/>
      <c r="S72" s="29"/>
      <c r="T72" s="29"/>
      <c r="U72" s="29"/>
      <c r="V72" s="29"/>
      <c r="W72" s="33"/>
      <c r="X72" s="4"/>
    </row>
    <row r="73" spans="1:24" x14ac:dyDescent="0.25">
      <c r="A73" s="30"/>
      <c r="B73" s="30"/>
      <c r="C73" s="30"/>
      <c r="D73" s="30"/>
      <c r="E73" s="30"/>
      <c r="F73" s="30"/>
      <c r="R73" s="4"/>
      <c r="S73" s="29"/>
      <c r="T73" s="29"/>
      <c r="U73" s="29"/>
      <c r="V73" s="29"/>
      <c r="W73" s="33"/>
      <c r="X73" s="4"/>
    </row>
    <row r="74" spans="1:24" x14ac:dyDescent="0.25">
      <c r="A74" s="30"/>
      <c r="B74" s="30"/>
      <c r="C74" s="30"/>
      <c r="D74" s="30"/>
      <c r="E74" s="30"/>
      <c r="F74" s="30"/>
      <c r="R74" s="4"/>
      <c r="S74" s="29"/>
      <c r="T74" s="29"/>
      <c r="U74" s="29"/>
      <c r="V74" s="29"/>
      <c r="W74" s="33"/>
      <c r="X74" s="4"/>
    </row>
    <row r="75" spans="1:24" x14ac:dyDescent="0.25">
      <c r="A75" s="30"/>
      <c r="B75" s="30"/>
      <c r="C75" s="30"/>
      <c r="D75" s="30"/>
      <c r="E75" s="30"/>
      <c r="F75" s="30"/>
      <c r="R75" s="4"/>
      <c r="S75" s="29"/>
      <c r="T75" s="29"/>
      <c r="U75" s="29"/>
      <c r="V75" s="29"/>
      <c r="W75" s="33"/>
      <c r="X75" s="4"/>
    </row>
    <row r="76" spans="1:24" x14ac:dyDescent="0.25">
      <c r="A76" s="30"/>
      <c r="B76" s="30"/>
      <c r="C76" s="30"/>
      <c r="D76" s="30"/>
      <c r="E76" s="30"/>
      <c r="F76" s="30"/>
      <c r="R76" s="4"/>
      <c r="S76" s="29"/>
      <c r="T76" s="29"/>
      <c r="U76" s="29"/>
      <c r="V76" s="29"/>
      <c r="W76" s="33"/>
      <c r="X76" s="4"/>
    </row>
    <row r="77" spans="1:24" x14ac:dyDescent="0.25">
      <c r="A77" s="30"/>
      <c r="B77" s="30"/>
      <c r="C77" s="30"/>
      <c r="D77" s="30"/>
      <c r="E77" s="30"/>
      <c r="F77" s="30"/>
      <c r="R77" s="4"/>
      <c r="S77" s="29"/>
      <c r="T77" s="29"/>
      <c r="U77" s="29"/>
      <c r="V77" s="29"/>
      <c r="W77" s="33"/>
      <c r="X77" s="4"/>
    </row>
    <row r="78" spans="1:24" x14ac:dyDescent="0.25">
      <c r="A78" s="30"/>
      <c r="B78" s="30"/>
      <c r="C78" s="30"/>
      <c r="D78" s="30"/>
      <c r="E78" s="30"/>
      <c r="F78" s="30"/>
      <c r="R78" s="4"/>
      <c r="S78" s="29"/>
      <c r="T78" s="29"/>
      <c r="U78" s="29"/>
      <c r="V78" s="29"/>
      <c r="W78" s="33"/>
      <c r="X78" s="4"/>
    </row>
    <row r="79" spans="1:24" x14ac:dyDescent="0.25">
      <c r="A79" s="30"/>
      <c r="B79" s="30"/>
      <c r="C79" s="30"/>
      <c r="D79" s="30"/>
      <c r="E79" s="30"/>
      <c r="F79" s="30"/>
      <c r="R79" s="4"/>
      <c r="S79" s="29"/>
      <c r="T79" s="29"/>
      <c r="U79" s="29"/>
      <c r="V79" s="29"/>
      <c r="W79" s="33"/>
      <c r="X79" s="4"/>
    </row>
    <row r="80" spans="1:24" x14ac:dyDescent="0.25">
      <c r="A80" s="30"/>
      <c r="B80" s="30"/>
      <c r="C80" s="30"/>
      <c r="D80" s="30"/>
      <c r="E80" s="30"/>
      <c r="F80" s="30"/>
      <c r="R80" s="4"/>
      <c r="S80" s="29"/>
      <c r="T80" s="29"/>
      <c r="U80" s="29"/>
      <c r="V80" s="29"/>
      <c r="W80" s="33"/>
      <c r="X80" s="4"/>
    </row>
    <row r="81" spans="1:24" x14ac:dyDescent="0.25">
      <c r="A81" s="30"/>
      <c r="B81" s="30"/>
      <c r="C81" s="30"/>
      <c r="D81" s="30"/>
      <c r="E81" s="30"/>
      <c r="F81" s="30"/>
      <c r="R81" s="4"/>
      <c r="S81" s="29"/>
      <c r="T81" s="29"/>
      <c r="U81" s="29"/>
      <c r="V81" s="29"/>
      <c r="W81" s="33"/>
      <c r="X81" s="4"/>
    </row>
    <row r="82" spans="1:24" x14ac:dyDescent="0.25">
      <c r="A82" s="30"/>
      <c r="B82" s="30"/>
      <c r="C82" s="30"/>
      <c r="D82" s="30"/>
      <c r="E82" s="30"/>
      <c r="F82" s="30"/>
      <c r="R82" s="4"/>
      <c r="S82" s="29"/>
      <c r="T82" s="29"/>
      <c r="U82" s="29"/>
      <c r="V82" s="29"/>
      <c r="W82" s="33"/>
      <c r="X82" s="4"/>
    </row>
    <row r="83" spans="1:24" x14ac:dyDescent="0.25">
      <c r="A83" s="30"/>
      <c r="B83" s="30"/>
      <c r="C83" s="30"/>
      <c r="D83" s="30"/>
      <c r="E83" s="30"/>
      <c r="F83" s="30"/>
      <c r="R83" s="4"/>
      <c r="S83" s="29"/>
      <c r="T83" s="29"/>
      <c r="U83" s="29"/>
      <c r="V83" s="29"/>
      <c r="W83" s="33"/>
      <c r="X83" s="4"/>
    </row>
    <row r="84" spans="1:24" x14ac:dyDescent="0.25">
      <c r="R84" s="4"/>
      <c r="S84" s="29"/>
      <c r="T84" s="29"/>
      <c r="U84" s="29"/>
      <c r="V84" s="29"/>
      <c r="W84" s="33"/>
      <c r="X84" s="4"/>
    </row>
    <row r="85" spans="1:24" x14ac:dyDescent="0.25">
      <c r="R85" s="4"/>
      <c r="S85" s="29"/>
      <c r="T85" s="29"/>
      <c r="U85" s="29"/>
      <c r="V85" s="29"/>
      <c r="W85" s="33"/>
      <c r="X85" s="4"/>
    </row>
    <row r="86" spans="1:24" x14ac:dyDescent="0.25">
      <c r="R86" s="4"/>
      <c r="S86" s="29"/>
      <c r="T86" s="29"/>
      <c r="U86" s="29"/>
      <c r="V86" s="29"/>
      <c r="W86" s="33"/>
      <c r="X86" s="4"/>
    </row>
    <row r="87" spans="1:24" x14ac:dyDescent="0.25">
      <c r="R87" s="4"/>
      <c r="S87" s="29"/>
      <c r="T87" s="29"/>
      <c r="U87" s="29"/>
      <c r="V87" s="29"/>
      <c r="W87" s="33"/>
      <c r="X87" s="4"/>
    </row>
    <row r="88" spans="1:24" x14ac:dyDescent="0.25">
      <c r="R88" s="4"/>
      <c r="S88" s="29"/>
      <c r="T88" s="29"/>
      <c r="U88" s="29"/>
      <c r="V88" s="29"/>
      <c r="W88" s="33"/>
      <c r="X88" s="4"/>
    </row>
    <row r="89" spans="1:24" x14ac:dyDescent="0.25">
      <c r="R89" s="4"/>
      <c r="S89" s="29"/>
      <c r="T89" s="29"/>
      <c r="U89" s="29"/>
      <c r="V89" s="29"/>
      <c r="W89" s="33"/>
      <c r="X89" s="4"/>
    </row>
    <row r="90" spans="1:24" x14ac:dyDescent="0.25">
      <c r="R90" s="4"/>
      <c r="S90" s="29"/>
      <c r="T90" s="29"/>
      <c r="U90" s="29"/>
      <c r="V90" s="29"/>
      <c r="W90" s="33"/>
      <c r="X90" s="4"/>
    </row>
    <row r="91" spans="1:24" x14ac:dyDescent="0.25">
      <c r="R91" s="4"/>
      <c r="S91" s="29"/>
      <c r="T91" s="29"/>
      <c r="U91" s="29"/>
      <c r="V91" s="29"/>
      <c r="W91" s="33"/>
      <c r="X91" s="4"/>
    </row>
    <row r="92" spans="1:24" x14ac:dyDescent="0.25">
      <c r="R92" s="4"/>
      <c r="S92" s="29"/>
      <c r="T92" s="29"/>
      <c r="U92" s="29"/>
      <c r="V92" s="29"/>
      <c r="W92" s="33"/>
      <c r="X92" s="4"/>
    </row>
    <row r="93" spans="1:24" x14ac:dyDescent="0.25">
      <c r="R93" s="4"/>
      <c r="S93" s="29"/>
      <c r="T93" s="29"/>
      <c r="U93" s="29"/>
      <c r="V93" s="29"/>
      <c r="W93" s="33"/>
      <c r="X93" s="4"/>
    </row>
    <row r="94" spans="1:24" x14ac:dyDescent="0.25">
      <c r="R94" s="4"/>
      <c r="S94" s="29"/>
      <c r="T94" s="29"/>
      <c r="U94" s="29"/>
      <c r="V94" s="29"/>
      <c r="W94" s="33"/>
      <c r="X94" s="4"/>
    </row>
    <row r="95" spans="1:24" x14ac:dyDescent="0.25">
      <c r="R95" s="4"/>
      <c r="S95" s="29"/>
      <c r="T95" s="29"/>
      <c r="U95" s="29"/>
      <c r="V95" s="29"/>
      <c r="W95" s="33"/>
      <c r="X95" s="4"/>
    </row>
    <row r="96" spans="1:24" x14ac:dyDescent="0.25">
      <c r="R96" s="4"/>
      <c r="S96" s="29"/>
      <c r="T96" s="29"/>
      <c r="U96" s="29"/>
      <c r="V96" s="29"/>
      <c r="W96" s="33"/>
      <c r="X96" s="4"/>
    </row>
    <row r="97" spans="18:24" x14ac:dyDescent="0.25">
      <c r="R97" s="4"/>
      <c r="S97" s="29"/>
      <c r="T97" s="29"/>
      <c r="U97" s="29"/>
      <c r="V97" s="29"/>
      <c r="W97" s="33"/>
      <c r="X97" s="4"/>
    </row>
    <row r="98" spans="18:24" x14ac:dyDescent="0.25">
      <c r="R98" s="4"/>
      <c r="S98" s="29"/>
      <c r="T98" s="29"/>
      <c r="U98" s="29"/>
      <c r="V98" s="29"/>
      <c r="W98" s="33"/>
      <c r="X98" s="4"/>
    </row>
    <row r="99" spans="18:24" x14ac:dyDescent="0.25">
      <c r="R99" s="4"/>
      <c r="S99" s="29"/>
      <c r="T99" s="29"/>
      <c r="U99" s="29"/>
      <c r="V99" s="29"/>
      <c r="W99" s="33"/>
      <c r="X99" s="4"/>
    </row>
    <row r="100" spans="18:24" x14ac:dyDescent="0.25">
      <c r="R100" s="4"/>
      <c r="S100" s="29"/>
      <c r="T100" s="29"/>
      <c r="U100" s="29"/>
      <c r="V100" s="29"/>
      <c r="W100" s="33"/>
      <c r="X100" s="4"/>
    </row>
    <row r="101" spans="18:24" x14ac:dyDescent="0.25">
      <c r="R101" s="4"/>
      <c r="S101" s="29"/>
      <c r="T101" s="29"/>
      <c r="U101" s="29"/>
      <c r="V101" s="29"/>
      <c r="W101" s="33"/>
      <c r="X101" s="4"/>
    </row>
    <row r="102" spans="18:24" x14ac:dyDescent="0.25">
      <c r="R102" s="4"/>
      <c r="S102" s="29"/>
      <c r="T102" s="29"/>
      <c r="U102" s="29"/>
      <c r="V102" s="29"/>
      <c r="W102" s="33"/>
      <c r="X102" s="4"/>
    </row>
  </sheetData>
  <sheetProtection sort="0" autoFilter="0"/>
  <autoFilter ref="S7:W102" xr:uid="{812919A8-4864-4DC1-AFDD-0D53454A1DCF}">
    <sortState xmlns:xlrd2="http://schemas.microsoft.com/office/spreadsheetml/2017/richdata2" ref="S8:W102">
      <sortCondition ref="S7:S102"/>
    </sortState>
  </autoFilter>
  <conditionalFormatting sqref="H10:H21">
    <cfRule type="expression" dxfId="26" priority="6">
      <formula>N10="y"</formula>
    </cfRule>
  </conditionalFormatting>
  <conditionalFormatting sqref="I8:O58">
    <cfRule type="cellIs" dxfId="25" priority="1" operator="equal">
      <formula>0</formula>
    </cfRule>
  </conditionalFormatting>
  <conditionalFormatting sqref="M10:M58">
    <cfRule type="cellIs" dxfId="24" priority="4" operator="lessThan">
      <formula>0</formula>
    </cfRule>
  </conditionalFormatting>
  <dataValidations count="2">
    <dataValidation type="list" allowBlank="1" showErrorMessage="1" sqref="V8:V102" xr:uid="{602281DA-2DDD-476B-A220-2DB324CCA4E8}">
      <formula1>$H$9:$H$58</formula1>
    </dataValidation>
    <dataValidation type="list" errorStyle="information" allowBlank="1" sqref="U1:U1048576" xr:uid="{E2E1EF18-3F00-4E34-8FB9-9404F22A3F6F}">
      <formula1>$AI$7:$AI$14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A1D7-D660-4DBD-8EF6-144A2F059E74}">
  <dimension ref="A2:AP102"/>
  <sheetViews>
    <sheetView showGridLines="0" topLeftCell="G2" workbookViewId="0">
      <selection activeCell="K12" sqref="K12"/>
    </sheetView>
  </sheetViews>
  <sheetFormatPr defaultRowHeight="15" x14ac:dyDescent="0.25"/>
  <cols>
    <col min="2" max="2" width="2.42578125" customWidth="1"/>
    <col min="3" max="3" width="19.42578125" bestFit="1" customWidth="1"/>
    <col min="4" max="4" width="14.42578125" customWidth="1"/>
    <col min="5" max="5" width="2.42578125" customWidth="1"/>
    <col min="7" max="7" width="2.5703125" customWidth="1"/>
    <col min="8" max="8" width="19.140625" bestFit="1" customWidth="1"/>
    <col min="9" max="9" width="11.42578125" style="17" hidden="1" customWidth="1"/>
    <col min="10" max="13" width="11.42578125" style="17" customWidth="1"/>
    <col min="14" max="14" width="6.7109375" style="25" hidden="1" customWidth="1"/>
    <col min="15" max="15" width="11.42578125" style="17" hidden="1" customWidth="1"/>
    <col min="16" max="16" width="2.5703125" customWidth="1"/>
    <col min="18" max="18" width="2.5703125" customWidth="1"/>
    <col min="19" max="19" width="7.85546875" customWidth="1"/>
    <col min="20" max="20" width="31.42578125" customWidth="1"/>
    <col min="21" max="21" width="11.85546875" customWidth="1"/>
    <col min="22" max="22" width="30.42578125" customWidth="1"/>
    <col min="23" max="23" width="10.7109375" style="17" customWidth="1"/>
    <col min="24" max="24" width="2.5703125" customWidth="1"/>
    <col min="35" max="35" width="10.5703125" bestFit="1" customWidth="1"/>
    <col min="37" max="37" width="15.85546875" bestFit="1" customWidth="1"/>
    <col min="38" max="38" width="10.5703125" customWidth="1"/>
  </cols>
  <sheetData>
    <row r="2" spans="1:42" ht="46.5" x14ac:dyDescent="0.7">
      <c r="B2" s="27" t="s">
        <v>61</v>
      </c>
      <c r="C2" s="27"/>
      <c r="D2" s="2"/>
      <c r="N2" s="17"/>
    </row>
    <row r="3" spans="1:42" ht="26.25" x14ac:dyDescent="0.4">
      <c r="C3" s="2"/>
      <c r="D3" s="2"/>
      <c r="N3" s="17"/>
    </row>
    <row r="4" spans="1:42" x14ac:dyDescent="0.25">
      <c r="B4" s="20"/>
      <c r="C4" s="20"/>
      <c r="D4" s="20"/>
      <c r="E4" s="20"/>
      <c r="G4" s="8"/>
      <c r="H4" s="8"/>
      <c r="I4" s="18"/>
      <c r="J4" s="18"/>
      <c r="K4" s="18"/>
      <c r="L4" s="18"/>
      <c r="M4" s="18"/>
      <c r="N4" s="18"/>
      <c r="O4" s="18"/>
      <c r="P4" s="8"/>
      <c r="R4" s="9"/>
      <c r="S4" s="9"/>
      <c r="T4" s="9"/>
      <c r="U4" s="9"/>
      <c r="V4" s="9"/>
      <c r="W4" s="32"/>
      <c r="X4" s="9"/>
    </row>
    <row r="5" spans="1:42" ht="23.25" x14ac:dyDescent="0.35">
      <c r="B5" s="20"/>
      <c r="C5" s="21" t="s">
        <v>0</v>
      </c>
      <c r="D5" s="22"/>
      <c r="E5" s="20"/>
      <c r="G5" s="8"/>
      <c r="H5" s="10" t="s">
        <v>1</v>
      </c>
      <c r="I5" s="18" t="s">
        <v>2</v>
      </c>
      <c r="J5" s="18"/>
      <c r="K5" s="18"/>
      <c r="L5" s="18"/>
      <c r="M5" s="18"/>
      <c r="N5" s="18" t="s">
        <v>2</v>
      </c>
      <c r="O5" s="18" t="s">
        <v>2</v>
      </c>
      <c r="P5" s="8"/>
      <c r="R5" s="9"/>
      <c r="S5" s="11" t="s">
        <v>3</v>
      </c>
      <c r="T5" s="9"/>
      <c r="U5" s="9"/>
      <c r="V5" s="9"/>
      <c r="W5" s="32"/>
      <c r="X5" s="9"/>
    </row>
    <row r="6" spans="1:42" s="12" customFormat="1" ht="23.25" x14ac:dyDescent="0.25">
      <c r="B6" s="23"/>
      <c r="C6" s="21"/>
      <c r="D6" s="43"/>
      <c r="E6" s="23"/>
      <c r="G6" s="13"/>
      <c r="H6" s="10"/>
      <c r="I6" s="44"/>
      <c r="J6" s="44"/>
      <c r="K6" s="45">
        <f ca="1">SUM(K9:K58)</f>
        <v>2191.8900000000003</v>
      </c>
      <c r="L6" s="46">
        <f>SUM(L9:L58)</f>
        <v>3714.45</v>
      </c>
      <c r="M6" s="44"/>
      <c r="N6" s="44"/>
      <c r="O6" s="44"/>
      <c r="P6" s="13"/>
      <c r="R6" s="14"/>
      <c r="S6" s="11"/>
      <c r="T6" s="14"/>
      <c r="U6" s="14"/>
      <c r="V6" s="14"/>
      <c r="W6" s="46">
        <f>SUM(W8:W102)</f>
        <v>6573.3200000000006</v>
      </c>
      <c r="X6" s="14"/>
    </row>
    <row r="7" spans="1:42" s="12" customFormat="1" x14ac:dyDescent="0.25">
      <c r="B7" s="23"/>
      <c r="C7" s="23"/>
      <c r="D7" s="23"/>
      <c r="E7" s="23"/>
      <c r="G7" s="13"/>
      <c r="H7" s="35" t="s">
        <v>4</v>
      </c>
      <c r="I7" s="36" t="s">
        <v>5</v>
      </c>
      <c r="J7" s="36" t="s">
        <v>6</v>
      </c>
      <c r="K7" s="36" t="s">
        <v>7</v>
      </c>
      <c r="L7" s="36" t="s">
        <v>8</v>
      </c>
      <c r="M7" s="36" t="s">
        <v>9</v>
      </c>
      <c r="N7" s="36" t="s">
        <v>10</v>
      </c>
      <c r="O7" s="36" t="s">
        <v>11</v>
      </c>
      <c r="P7" s="37"/>
      <c r="Q7" s="38"/>
      <c r="R7" s="39"/>
      <c r="S7" s="40" t="s">
        <v>12</v>
      </c>
      <c r="T7" s="40" t="s">
        <v>13</v>
      </c>
      <c r="U7" s="40" t="s">
        <v>14</v>
      </c>
      <c r="V7" s="40" t="s">
        <v>4</v>
      </c>
      <c r="W7" s="41" t="s">
        <v>15</v>
      </c>
      <c r="X7" s="14"/>
      <c r="AI7" s="15" t="s">
        <v>14</v>
      </c>
      <c r="AK7" s="16" t="s">
        <v>16</v>
      </c>
      <c r="AL7" s="52" t="str">
        <f>VLOOKUP(B2,AK11:AL22,2,FALSE)</f>
        <v>May</v>
      </c>
    </row>
    <row r="8" spans="1:42" x14ac:dyDescent="0.25">
      <c r="B8" s="7"/>
      <c r="C8" s="7"/>
      <c r="D8" s="7"/>
      <c r="E8" s="7"/>
      <c r="G8" s="5"/>
      <c r="H8" s="5"/>
      <c r="I8" s="19"/>
      <c r="J8" s="58"/>
      <c r="K8" s="19"/>
      <c r="L8" s="19"/>
      <c r="M8" s="19"/>
      <c r="N8" s="24"/>
      <c r="O8" s="19"/>
      <c r="P8" s="5"/>
      <c r="R8" s="4"/>
      <c r="S8" s="42"/>
      <c r="T8" s="29" t="s">
        <v>451</v>
      </c>
      <c r="U8" s="29"/>
      <c r="V8" s="29" t="s">
        <v>265</v>
      </c>
      <c r="W8" s="33">
        <v>40.29</v>
      </c>
      <c r="X8" s="4"/>
      <c r="AI8" s="1" t="s">
        <v>19</v>
      </c>
      <c r="AK8" s="3" t="s">
        <v>20</v>
      </c>
      <c r="AL8" s="51" t="str">
        <f>VLOOKUP(AL7,AL11:AM22,2,FALSE)</f>
        <v>G28</v>
      </c>
    </row>
    <row r="9" spans="1:42" ht="15.75" x14ac:dyDescent="0.25">
      <c r="B9" s="7"/>
      <c r="C9" s="7" t="s">
        <v>21</v>
      </c>
      <c r="D9" s="55" cm="1">
        <f t="array" aca="1" ref="D9" ca="1">INDIRECT("Income!"&amp;AL8)</f>
        <v>6582.1900000000005</v>
      </c>
      <c r="E9" s="7"/>
      <c r="G9" s="5"/>
      <c r="H9" s="34" t="s">
        <v>22</v>
      </c>
      <c r="I9" s="19"/>
      <c r="J9" s="59"/>
      <c r="K9" s="19"/>
      <c r="L9" s="19"/>
      <c r="M9" s="19"/>
      <c r="N9" s="24"/>
      <c r="O9" s="19"/>
      <c r="P9" s="5"/>
      <c r="R9" s="4"/>
      <c r="S9" s="42"/>
      <c r="T9" s="29" t="s">
        <v>452</v>
      </c>
      <c r="U9" s="29" t="s">
        <v>28</v>
      </c>
      <c r="V9" s="29" t="s">
        <v>45</v>
      </c>
      <c r="W9" s="33">
        <v>10</v>
      </c>
      <c r="X9" s="4"/>
      <c r="AI9" s="1" t="s">
        <v>25</v>
      </c>
    </row>
    <row r="10" spans="1:42" x14ac:dyDescent="0.25">
      <c r="B10" s="7"/>
      <c r="C10" s="7" t="s">
        <v>1</v>
      </c>
      <c r="D10" s="56">
        <f ca="1">K6</f>
        <v>2191.8900000000003</v>
      </c>
      <c r="E10" s="7"/>
      <c r="G10" s="5"/>
      <c r="H10" s="5" t="s">
        <v>26</v>
      </c>
      <c r="I10" s="18" cm="1">
        <f t="array" aca="1" ref="I10" ca="1">INDIRECT($AL$7&amp;"!"&amp;"O10")</f>
        <v>0</v>
      </c>
      <c r="J10" s="59"/>
      <c r="K10" s="19">
        <f t="shared" ref="K10:K21" ca="1" si="0">SUM(I10:J10)</f>
        <v>0</v>
      </c>
      <c r="L10" s="19">
        <f t="shared" ref="L10:L58" si="1">SUMIF(V:V, H10, W:W)</f>
        <v>578.08999999999992</v>
      </c>
      <c r="M10" s="19">
        <f t="shared" ref="M10:M12" ca="1" si="2">K10-L10</f>
        <v>-578.08999999999992</v>
      </c>
      <c r="N10" s="26"/>
      <c r="O10" s="18"/>
      <c r="P10" s="5"/>
      <c r="R10" s="4"/>
      <c r="S10" s="42"/>
      <c r="T10" s="29" t="s">
        <v>453</v>
      </c>
      <c r="U10" s="29" t="s">
        <v>18</v>
      </c>
      <c r="V10" s="29" t="s">
        <v>90</v>
      </c>
      <c r="W10" s="33">
        <v>97.59</v>
      </c>
      <c r="X10" s="4"/>
      <c r="AI10" s="1" t="s">
        <v>28</v>
      </c>
      <c r="AK10" s="3" t="s">
        <v>29</v>
      </c>
      <c r="AL10" s="3" t="s">
        <v>30</v>
      </c>
      <c r="AM10" s="3" t="s">
        <v>31</v>
      </c>
    </row>
    <row r="11" spans="1:42" x14ac:dyDescent="0.25">
      <c r="B11" s="7"/>
      <c r="C11" s="7" t="s">
        <v>32</v>
      </c>
      <c r="D11" s="57">
        <f>W6</f>
        <v>6573.3200000000006</v>
      </c>
      <c r="E11" s="7"/>
      <c r="G11" s="5"/>
      <c r="H11" s="5" t="s">
        <v>33</v>
      </c>
      <c r="I11" s="18" cm="1">
        <f t="array" aca="1" ref="I11" ca="1">INDIRECT($AL$7&amp;"!"&amp;"O11")</f>
        <v>-17.449999999999989</v>
      </c>
      <c r="J11" s="59"/>
      <c r="K11" s="19">
        <f t="shared" ca="1" si="0"/>
        <v>-17.449999999999989</v>
      </c>
      <c r="L11" s="19">
        <f t="shared" si="1"/>
        <v>139.73000000000002</v>
      </c>
      <c r="M11" s="19">
        <f t="shared" ca="1" si="2"/>
        <v>-157.18</v>
      </c>
      <c r="N11" s="26" t="s">
        <v>34</v>
      </c>
      <c r="O11" s="18">
        <f ca="1">IF(N11="y",M11,)</f>
        <v>-157.18</v>
      </c>
      <c r="P11" s="5"/>
      <c r="R11" s="4"/>
      <c r="S11" s="42"/>
      <c r="T11" s="29" t="s">
        <v>451</v>
      </c>
      <c r="U11" s="29" t="s">
        <v>18</v>
      </c>
      <c r="V11" s="29"/>
      <c r="W11" s="33">
        <v>30.02</v>
      </c>
      <c r="X11" s="4"/>
      <c r="AI11" s="1" t="s">
        <v>36</v>
      </c>
      <c r="AK11" t="s">
        <v>37</v>
      </c>
      <c r="AL11" s="60" t="s">
        <v>38</v>
      </c>
      <c r="AM11" t="s">
        <v>39</v>
      </c>
      <c r="AP11" s="12"/>
    </row>
    <row r="12" spans="1:42" x14ac:dyDescent="0.25">
      <c r="B12" s="7"/>
      <c r="C12" s="7"/>
      <c r="D12" s="7"/>
      <c r="E12" s="7"/>
      <c r="G12" s="5"/>
      <c r="H12" s="5" t="s">
        <v>40</v>
      </c>
      <c r="I12" s="18" cm="1">
        <f t="array" aca="1" ref="I12" ca="1">INDIRECT($AL$7&amp;"!"&amp;"O12")</f>
        <v>-23.460000000000093</v>
      </c>
      <c r="J12" s="59">
        <v>280</v>
      </c>
      <c r="K12" s="19">
        <f t="shared" ca="1" si="0"/>
        <v>256.53999999999991</v>
      </c>
      <c r="L12" s="19">
        <f t="shared" si="1"/>
        <v>116.42</v>
      </c>
      <c r="M12" s="19">
        <f t="shared" ca="1" si="2"/>
        <v>140.11999999999989</v>
      </c>
      <c r="N12" s="26" t="s">
        <v>34</v>
      </c>
      <c r="O12" s="18">
        <f t="shared" ref="O12:O21" ca="1" si="3">IF(N12="y",M12,)</f>
        <v>140.11999999999989</v>
      </c>
      <c r="P12" s="5"/>
      <c r="R12" s="4"/>
      <c r="S12" s="29"/>
      <c r="T12" s="29" t="s">
        <v>454</v>
      </c>
      <c r="U12" s="29" t="s">
        <v>18</v>
      </c>
      <c r="V12" s="29" t="s">
        <v>59</v>
      </c>
      <c r="W12" s="33">
        <v>4.28</v>
      </c>
      <c r="X12" s="4"/>
      <c r="AI12" s="1" t="s">
        <v>42</v>
      </c>
      <c r="AK12" t="s">
        <v>43</v>
      </c>
      <c r="AL12" t="s">
        <v>37</v>
      </c>
      <c r="AM12" t="s">
        <v>44</v>
      </c>
    </row>
    <row r="13" spans="1:42" x14ac:dyDescent="0.25">
      <c r="A13" s="30"/>
      <c r="B13" s="30"/>
      <c r="C13" s="30"/>
      <c r="D13" s="30"/>
      <c r="E13" s="30"/>
      <c r="F13" s="30"/>
      <c r="G13" s="5"/>
      <c r="H13" s="5" t="s">
        <v>45</v>
      </c>
      <c r="I13" s="18" cm="1">
        <f t="array" aca="1" ref="I13" ca="1">INDIRECT($AL$7&amp;"!"&amp;"O13")</f>
        <v>49.480000000000047</v>
      </c>
      <c r="J13" s="59">
        <v>200</v>
      </c>
      <c r="K13" s="19">
        <f t="shared" ca="1" si="0"/>
        <v>249.48000000000005</v>
      </c>
      <c r="L13" s="19">
        <f t="shared" si="1"/>
        <v>30</v>
      </c>
      <c r="M13" s="19">
        <f ca="1">K13-L13</f>
        <v>219.48000000000005</v>
      </c>
      <c r="N13" s="26" t="s">
        <v>34</v>
      </c>
      <c r="O13" s="18">
        <f t="shared" ca="1" si="3"/>
        <v>219.48000000000005</v>
      </c>
      <c r="P13" s="5"/>
      <c r="R13" s="4"/>
      <c r="S13" s="29"/>
      <c r="T13" s="29" t="s">
        <v>455</v>
      </c>
      <c r="U13" s="29" t="s">
        <v>18</v>
      </c>
      <c r="V13" s="29"/>
      <c r="W13" s="33">
        <v>6.95</v>
      </c>
      <c r="X13" s="4"/>
      <c r="AI13" s="1" t="s">
        <v>18</v>
      </c>
      <c r="AK13" t="s">
        <v>48</v>
      </c>
      <c r="AL13" t="s">
        <v>43</v>
      </c>
      <c r="AM13" t="s">
        <v>49</v>
      </c>
    </row>
    <row r="14" spans="1:42" x14ac:dyDescent="0.25">
      <c r="A14" s="30"/>
      <c r="B14" s="30"/>
      <c r="C14" s="30"/>
      <c r="D14" s="30"/>
      <c r="E14" s="30"/>
      <c r="F14" s="30"/>
      <c r="G14" s="5"/>
      <c r="H14" s="5" t="s">
        <v>50</v>
      </c>
      <c r="I14" s="18" cm="1">
        <f t="array" aca="1" ref="I14" ca="1">INDIRECT($AL$7&amp;"!"&amp;"O14")</f>
        <v>39.190000000000012</v>
      </c>
      <c r="J14" s="59"/>
      <c r="K14" s="19">
        <f t="shared" ca="1" si="0"/>
        <v>39.190000000000012</v>
      </c>
      <c r="L14" s="19">
        <f t="shared" si="1"/>
        <v>0</v>
      </c>
      <c r="M14" s="19">
        <f t="shared" ref="M14:M21" ca="1" si="4">K14-L14</f>
        <v>39.190000000000012</v>
      </c>
      <c r="N14" s="26" t="s">
        <v>34</v>
      </c>
      <c r="O14" s="18">
        <f t="shared" ca="1" si="3"/>
        <v>39.190000000000012</v>
      </c>
      <c r="P14" s="5"/>
      <c r="R14" s="4"/>
      <c r="S14" s="29"/>
      <c r="T14" s="29" t="s">
        <v>242</v>
      </c>
      <c r="U14" s="29" t="s">
        <v>18</v>
      </c>
      <c r="V14" s="29"/>
      <c r="W14" s="33">
        <v>38.4</v>
      </c>
      <c r="X14" s="4"/>
      <c r="AI14" s="1" t="s">
        <v>52</v>
      </c>
      <c r="AK14" t="s">
        <v>53</v>
      </c>
      <c r="AL14" t="s">
        <v>48</v>
      </c>
      <c r="AM14" t="s">
        <v>54</v>
      </c>
    </row>
    <row r="15" spans="1:42" x14ac:dyDescent="0.25">
      <c r="A15" s="30"/>
      <c r="B15" s="30"/>
      <c r="C15" s="30"/>
      <c r="D15" s="30"/>
      <c r="E15" s="30"/>
      <c r="F15" s="30"/>
      <c r="G15" s="5"/>
      <c r="H15" s="5" t="s">
        <v>254</v>
      </c>
      <c r="I15" s="18" cm="1">
        <f t="array" aca="1" ref="I15" ca="1">INDIRECT($AL$7&amp;"!"&amp;"O15")</f>
        <v>-279.47999999999996</v>
      </c>
      <c r="J15" s="59"/>
      <c r="K15" s="19">
        <f t="shared" ca="1" si="0"/>
        <v>-279.47999999999996</v>
      </c>
      <c r="L15" s="19">
        <f t="shared" si="1"/>
        <v>0</v>
      </c>
      <c r="M15" s="19">
        <f t="shared" ca="1" si="4"/>
        <v>-279.47999999999996</v>
      </c>
      <c r="N15" s="26" t="s">
        <v>34</v>
      </c>
      <c r="O15" s="18">
        <f t="shared" ca="1" si="3"/>
        <v>-279.47999999999996</v>
      </c>
      <c r="P15" s="5"/>
      <c r="R15" s="4"/>
      <c r="S15" s="29"/>
      <c r="T15" s="29" t="s">
        <v>456</v>
      </c>
      <c r="U15" s="29" t="s">
        <v>18</v>
      </c>
      <c r="V15" s="29"/>
      <c r="W15" s="33">
        <v>24.64</v>
      </c>
      <c r="X15" s="4"/>
      <c r="AK15" t="s">
        <v>57</v>
      </c>
      <c r="AL15" t="s">
        <v>53</v>
      </c>
      <c r="AM15" t="s">
        <v>58</v>
      </c>
      <c r="AP15" s="12"/>
    </row>
    <row r="16" spans="1:42" x14ac:dyDescent="0.25">
      <c r="A16" s="30"/>
      <c r="B16" s="30"/>
      <c r="C16" s="53"/>
      <c r="D16" s="30"/>
      <c r="E16" s="30"/>
      <c r="F16" s="30"/>
      <c r="G16" s="5"/>
      <c r="H16" s="5" t="s">
        <v>59</v>
      </c>
      <c r="I16" s="18" cm="1">
        <f t="array" aca="1" ref="I16" ca="1">INDIRECT($AL$7&amp;"!"&amp;"O16")</f>
        <v>-51.370000000000012</v>
      </c>
      <c r="J16" s="59"/>
      <c r="K16" s="19">
        <f t="shared" ca="1" si="0"/>
        <v>-51.370000000000012</v>
      </c>
      <c r="L16" s="19">
        <f t="shared" si="1"/>
        <v>107.36</v>
      </c>
      <c r="M16" s="19">
        <f t="shared" ca="1" si="4"/>
        <v>-158.73000000000002</v>
      </c>
      <c r="N16" s="26" t="s">
        <v>34</v>
      </c>
      <c r="O16" s="18">
        <f t="shared" ca="1" si="3"/>
        <v>-158.73000000000002</v>
      </c>
      <c r="P16" s="5"/>
      <c r="R16" s="4"/>
      <c r="S16" s="29"/>
      <c r="T16" s="29" t="s">
        <v>457</v>
      </c>
      <c r="U16" s="29" t="s">
        <v>18</v>
      </c>
      <c r="V16" s="29" t="s">
        <v>33</v>
      </c>
      <c r="W16" s="33">
        <v>20.54</v>
      </c>
      <c r="X16" s="4"/>
      <c r="AK16" t="s">
        <v>61</v>
      </c>
      <c r="AL16" t="s">
        <v>57</v>
      </c>
      <c r="AM16" t="s">
        <v>62</v>
      </c>
    </row>
    <row r="17" spans="1:42" x14ac:dyDescent="0.25">
      <c r="A17" s="30"/>
      <c r="B17" s="30"/>
      <c r="C17" s="53"/>
      <c r="D17" s="30"/>
      <c r="E17" s="30"/>
      <c r="F17" s="30"/>
      <c r="G17" s="5"/>
      <c r="H17" s="5"/>
      <c r="I17" s="18" cm="1">
        <f t="array" aca="1" ref="I17" ca="1">INDIRECT($AL$7&amp;"!"&amp;"O17")</f>
        <v>0</v>
      </c>
      <c r="J17" s="59"/>
      <c r="K17" s="19">
        <f t="shared" ca="1" si="0"/>
        <v>0</v>
      </c>
      <c r="L17" s="19">
        <f t="shared" si="1"/>
        <v>0</v>
      </c>
      <c r="M17" s="19">
        <f t="shared" ca="1" si="4"/>
        <v>0</v>
      </c>
      <c r="N17" s="26"/>
      <c r="O17" s="18">
        <f t="shared" si="3"/>
        <v>0</v>
      </c>
      <c r="P17" s="5"/>
      <c r="R17" s="4"/>
      <c r="S17" s="29"/>
      <c r="T17" s="29" t="s">
        <v>458</v>
      </c>
      <c r="U17" s="29" t="s">
        <v>18</v>
      </c>
      <c r="V17" s="29" t="s">
        <v>59</v>
      </c>
      <c r="W17" s="33">
        <v>6.97</v>
      </c>
      <c r="X17" s="4"/>
      <c r="AK17" t="s">
        <v>64</v>
      </c>
      <c r="AL17" t="s">
        <v>61</v>
      </c>
      <c r="AM17" t="s">
        <v>65</v>
      </c>
    </row>
    <row r="18" spans="1:42" x14ac:dyDescent="0.25">
      <c r="A18" s="30"/>
      <c r="B18" s="30"/>
      <c r="C18" s="30"/>
      <c r="D18" s="30"/>
      <c r="E18" s="30"/>
      <c r="F18" s="30"/>
      <c r="G18" s="5"/>
      <c r="H18" s="5"/>
      <c r="I18" s="18" cm="1">
        <f t="array" aca="1" ref="I18" ca="1">INDIRECT($AL$7&amp;"!"&amp;"O18")</f>
        <v>0</v>
      </c>
      <c r="J18" s="59"/>
      <c r="K18" s="19">
        <f t="shared" ca="1" si="0"/>
        <v>0</v>
      </c>
      <c r="L18" s="19">
        <f t="shared" si="1"/>
        <v>0</v>
      </c>
      <c r="M18" s="19">
        <f t="shared" ca="1" si="4"/>
        <v>0</v>
      </c>
      <c r="N18" s="26"/>
      <c r="O18" s="18">
        <f t="shared" si="3"/>
        <v>0</v>
      </c>
      <c r="P18" s="5"/>
      <c r="R18" s="4"/>
      <c r="S18" s="29"/>
      <c r="T18" s="29" t="s">
        <v>121</v>
      </c>
      <c r="U18" s="29" t="s">
        <v>18</v>
      </c>
      <c r="V18" s="29"/>
      <c r="W18" s="33">
        <v>62.65</v>
      </c>
      <c r="X18" s="4"/>
      <c r="AK18" t="s">
        <v>67</v>
      </c>
      <c r="AL18" t="s">
        <v>64</v>
      </c>
      <c r="AM18" t="s">
        <v>68</v>
      </c>
    </row>
    <row r="19" spans="1:42" x14ac:dyDescent="0.25">
      <c r="A19" s="30"/>
      <c r="B19" s="30"/>
      <c r="C19" s="30"/>
      <c r="D19" s="30"/>
      <c r="E19" s="30"/>
      <c r="F19" s="30"/>
      <c r="G19" s="5"/>
      <c r="H19" s="5"/>
      <c r="I19" s="18" cm="1">
        <f t="array" aca="1" ref="I19" ca="1">INDIRECT($AL$7&amp;"!"&amp;"O19")</f>
        <v>0</v>
      </c>
      <c r="J19" s="59"/>
      <c r="K19" s="19">
        <f t="shared" ca="1" si="0"/>
        <v>0</v>
      </c>
      <c r="L19" s="19">
        <f t="shared" si="1"/>
        <v>0</v>
      </c>
      <c r="M19" s="19">
        <f t="shared" ca="1" si="4"/>
        <v>0</v>
      </c>
      <c r="N19" s="26"/>
      <c r="O19" s="18">
        <f t="shared" si="3"/>
        <v>0</v>
      </c>
      <c r="P19" s="5"/>
      <c r="R19" s="4"/>
      <c r="S19" s="29"/>
      <c r="T19" s="29" t="s">
        <v>459</v>
      </c>
      <c r="U19" s="29" t="s">
        <v>18</v>
      </c>
      <c r="V19" s="29" t="s">
        <v>45</v>
      </c>
      <c r="W19" s="33">
        <v>20</v>
      </c>
      <c r="X19" s="4"/>
      <c r="AK19" t="s">
        <v>70</v>
      </c>
      <c r="AL19" t="s">
        <v>67</v>
      </c>
      <c r="AM19" t="s">
        <v>71</v>
      </c>
      <c r="AP19" s="12"/>
    </row>
    <row r="20" spans="1:42" x14ac:dyDescent="0.25">
      <c r="A20" s="30"/>
      <c r="B20" s="30"/>
      <c r="C20" s="30"/>
      <c r="D20" s="30"/>
      <c r="E20" s="30"/>
      <c r="F20" s="30"/>
      <c r="G20" s="5"/>
      <c r="H20" s="5"/>
      <c r="I20" s="18" cm="1">
        <f t="array" aca="1" ref="I20" ca="1">INDIRECT($AL$7&amp;"!"&amp;"O20")</f>
        <v>0</v>
      </c>
      <c r="J20" s="59"/>
      <c r="K20" s="19">
        <f t="shared" ca="1" si="0"/>
        <v>0</v>
      </c>
      <c r="L20" s="19">
        <f t="shared" si="1"/>
        <v>0</v>
      </c>
      <c r="M20" s="19">
        <f t="shared" ca="1" si="4"/>
        <v>0</v>
      </c>
      <c r="N20" s="26"/>
      <c r="O20" s="18">
        <f t="shared" si="3"/>
        <v>0</v>
      </c>
      <c r="P20" s="5"/>
      <c r="R20" s="4"/>
      <c r="S20" s="29"/>
      <c r="T20" s="29" t="s">
        <v>459</v>
      </c>
      <c r="U20" s="29" t="s">
        <v>18</v>
      </c>
      <c r="V20" s="29" t="s">
        <v>460</v>
      </c>
      <c r="W20" s="33">
        <v>20</v>
      </c>
      <c r="X20" s="4"/>
      <c r="AK20" t="s">
        <v>72</v>
      </c>
      <c r="AL20" t="s">
        <v>70</v>
      </c>
      <c r="AM20" t="s">
        <v>73</v>
      </c>
    </row>
    <row r="21" spans="1:42" x14ac:dyDescent="0.25">
      <c r="A21" s="30"/>
      <c r="B21" s="30"/>
      <c r="C21" s="3"/>
      <c r="D21" s="31"/>
      <c r="E21" s="30"/>
      <c r="F21" s="30"/>
      <c r="G21" s="5"/>
      <c r="H21" s="5"/>
      <c r="I21" s="18" cm="1">
        <f t="array" aca="1" ref="I21" ca="1">INDIRECT($AL$7&amp;"!"&amp;"O21")</f>
        <v>0</v>
      </c>
      <c r="J21" s="59"/>
      <c r="K21" s="19">
        <f t="shared" ca="1" si="0"/>
        <v>0</v>
      </c>
      <c r="L21" s="19">
        <f t="shared" si="1"/>
        <v>0</v>
      </c>
      <c r="M21" s="19">
        <f t="shared" ca="1" si="4"/>
        <v>0</v>
      </c>
      <c r="N21" s="26"/>
      <c r="O21" s="18">
        <f t="shared" si="3"/>
        <v>0</v>
      </c>
      <c r="P21" s="5"/>
      <c r="R21" s="4"/>
      <c r="S21" s="29"/>
      <c r="T21" s="29" t="s">
        <v>121</v>
      </c>
      <c r="U21" s="29" t="s">
        <v>18</v>
      </c>
      <c r="V21" s="29" t="s">
        <v>26</v>
      </c>
      <c r="W21" s="33">
        <v>107.12</v>
      </c>
      <c r="X21" s="4"/>
      <c r="AK21" t="s">
        <v>76</v>
      </c>
      <c r="AL21" t="s">
        <v>72</v>
      </c>
      <c r="AM21" t="s">
        <v>77</v>
      </c>
      <c r="AN21" s="50"/>
    </row>
    <row r="22" spans="1:42" ht="15.75" x14ac:dyDescent="0.25">
      <c r="A22" s="30"/>
      <c r="B22" s="30"/>
      <c r="D22" s="30"/>
      <c r="E22" s="30"/>
      <c r="F22" s="30"/>
      <c r="G22" s="5"/>
      <c r="H22" s="34" t="s">
        <v>78</v>
      </c>
      <c r="I22" s="19"/>
      <c r="J22" s="59"/>
      <c r="K22" s="19"/>
      <c r="L22" s="19">
        <f t="shared" si="1"/>
        <v>0</v>
      </c>
      <c r="M22" s="19"/>
      <c r="N22" s="24"/>
      <c r="O22" s="19"/>
      <c r="P22" s="5"/>
      <c r="R22" s="4"/>
      <c r="S22" s="29"/>
      <c r="T22" s="29" t="s">
        <v>152</v>
      </c>
      <c r="U22" s="29" t="s">
        <v>18</v>
      </c>
      <c r="V22" s="29"/>
      <c r="W22" s="33">
        <v>38.159999999999997</v>
      </c>
      <c r="X22" s="4"/>
      <c r="AK22" t="s">
        <v>80</v>
      </c>
      <c r="AL22" t="s">
        <v>76</v>
      </c>
      <c r="AM22" t="s">
        <v>81</v>
      </c>
      <c r="AN22" s="50"/>
    </row>
    <row r="23" spans="1:42" x14ac:dyDescent="0.25">
      <c r="A23" s="30"/>
      <c r="B23" s="30"/>
      <c r="C23" s="30"/>
      <c r="D23" s="30"/>
      <c r="E23" s="30"/>
      <c r="F23" s="30"/>
      <c r="G23" s="5"/>
      <c r="H23" s="5" t="s">
        <v>82</v>
      </c>
      <c r="I23" s="19"/>
      <c r="J23" s="59">
        <v>1194.0999999999999</v>
      </c>
      <c r="K23" s="19">
        <f>J23</f>
        <v>1194.0999999999999</v>
      </c>
      <c r="L23" s="19">
        <f t="shared" si="1"/>
        <v>0</v>
      </c>
      <c r="M23" s="19">
        <f>K23-L23</f>
        <v>1194.0999999999999</v>
      </c>
      <c r="N23" s="24"/>
      <c r="O23" s="19"/>
      <c r="P23" s="5"/>
      <c r="R23" s="4"/>
      <c r="S23" s="29"/>
      <c r="T23" s="29" t="s">
        <v>461</v>
      </c>
      <c r="U23" s="29" t="s">
        <v>18</v>
      </c>
      <c r="V23" s="29"/>
      <c r="W23" s="33">
        <v>60.77</v>
      </c>
      <c r="X23" s="4"/>
      <c r="AP23" s="12"/>
    </row>
    <row r="24" spans="1:42" x14ac:dyDescent="0.25">
      <c r="A24" s="30"/>
      <c r="B24" s="30"/>
      <c r="C24" s="30"/>
      <c r="D24" s="30"/>
      <c r="E24" s="30"/>
      <c r="F24" s="30"/>
      <c r="G24" s="5"/>
      <c r="H24" s="5" t="s">
        <v>84</v>
      </c>
      <c r="I24" s="19"/>
      <c r="J24" s="59">
        <v>160</v>
      </c>
      <c r="K24" s="19">
        <f t="shared" ref="K24:K58" si="5">J24</f>
        <v>160</v>
      </c>
      <c r="L24" s="19">
        <f t="shared" si="1"/>
        <v>0</v>
      </c>
      <c r="M24" s="19">
        <f t="shared" ref="M24:M58" si="6">K24-L24</f>
        <v>160</v>
      </c>
      <c r="N24" s="24"/>
      <c r="O24" s="19"/>
      <c r="P24" s="5"/>
      <c r="R24" s="4"/>
      <c r="S24" s="29"/>
      <c r="T24" s="29" t="s">
        <v>462</v>
      </c>
      <c r="U24" s="29" t="s">
        <v>18</v>
      </c>
      <c r="V24" s="29" t="s">
        <v>33</v>
      </c>
      <c r="W24" s="33">
        <v>8.0299999999999994</v>
      </c>
      <c r="X24" s="4"/>
    </row>
    <row r="25" spans="1:42" x14ac:dyDescent="0.25">
      <c r="A25" s="30"/>
      <c r="B25" s="30"/>
      <c r="C25" s="30"/>
      <c r="D25" s="30"/>
      <c r="E25" s="30"/>
      <c r="F25" s="30"/>
      <c r="G25" s="5"/>
      <c r="H25" s="5" t="s">
        <v>86</v>
      </c>
      <c r="I25" s="19"/>
      <c r="J25" s="59">
        <v>45</v>
      </c>
      <c r="K25" s="19">
        <f t="shared" si="5"/>
        <v>45</v>
      </c>
      <c r="L25" s="19">
        <f t="shared" si="1"/>
        <v>0</v>
      </c>
      <c r="M25" s="19">
        <f t="shared" si="6"/>
        <v>45</v>
      </c>
      <c r="N25" s="24"/>
      <c r="O25" s="19"/>
      <c r="P25" s="5"/>
      <c r="R25" s="4"/>
      <c r="S25" s="29"/>
      <c r="T25" s="29" t="s">
        <v>17</v>
      </c>
      <c r="U25" s="29" t="s">
        <v>18</v>
      </c>
      <c r="V25" s="29"/>
      <c r="W25" s="33">
        <v>16.03</v>
      </c>
      <c r="X25" s="4"/>
      <c r="AI25" s="63">
        <f>SUM(L23:L35)</f>
        <v>285.69</v>
      </c>
    </row>
    <row r="26" spans="1:42" x14ac:dyDescent="0.25">
      <c r="A26" s="30"/>
      <c r="B26" s="30"/>
      <c r="C26" s="30"/>
      <c r="D26" s="30"/>
      <c r="E26" s="30"/>
      <c r="F26" s="30"/>
      <c r="G26" s="5"/>
      <c r="H26" s="5" t="s">
        <v>88</v>
      </c>
      <c r="I26" s="19"/>
      <c r="J26" s="59">
        <v>222</v>
      </c>
      <c r="K26" s="19">
        <f>J26</f>
        <v>222</v>
      </c>
      <c r="L26" s="19">
        <f t="shared" si="1"/>
        <v>0</v>
      </c>
      <c r="M26" s="19">
        <f t="shared" si="6"/>
        <v>222</v>
      </c>
      <c r="N26" s="24"/>
      <c r="O26" s="19"/>
      <c r="P26" s="5"/>
      <c r="R26" s="4"/>
      <c r="S26" s="29"/>
      <c r="T26" s="29" t="s">
        <v>152</v>
      </c>
      <c r="U26" s="29" t="s">
        <v>18</v>
      </c>
      <c r="V26" s="29"/>
      <c r="W26" s="33">
        <v>245.6</v>
      </c>
      <c r="X26" s="4"/>
    </row>
    <row r="27" spans="1:42" x14ac:dyDescent="0.25">
      <c r="A27" s="30"/>
      <c r="B27" s="30"/>
      <c r="C27" s="30"/>
      <c r="D27" s="30"/>
      <c r="E27" s="30"/>
      <c r="F27" s="30"/>
      <c r="G27" s="5"/>
      <c r="H27" s="5" t="s">
        <v>90</v>
      </c>
      <c r="I27" s="19"/>
      <c r="J27" s="59"/>
      <c r="K27" s="19">
        <f t="shared" si="5"/>
        <v>0</v>
      </c>
      <c r="L27" s="19">
        <f t="shared" si="1"/>
        <v>210.63</v>
      </c>
      <c r="M27" s="19">
        <f t="shared" si="6"/>
        <v>-210.63</v>
      </c>
      <c r="N27" s="24"/>
      <c r="O27" s="19"/>
      <c r="P27" s="5"/>
      <c r="R27" s="4"/>
      <c r="S27" s="29"/>
      <c r="T27" s="29" t="s">
        <v>344</v>
      </c>
      <c r="U27" s="29" t="s">
        <v>18</v>
      </c>
      <c r="V27" s="29"/>
      <c r="W27" s="33">
        <v>50</v>
      </c>
      <c r="X27" s="4"/>
      <c r="AP27" s="12"/>
    </row>
    <row r="28" spans="1:42" x14ac:dyDescent="0.25">
      <c r="A28" s="30"/>
      <c r="B28" s="30"/>
      <c r="C28" s="30"/>
      <c r="D28" s="30"/>
      <c r="E28" s="30"/>
      <c r="F28" s="30"/>
      <c r="G28" s="5"/>
      <c r="H28" s="5" t="s">
        <v>92</v>
      </c>
      <c r="I28" s="19"/>
      <c r="J28" s="59">
        <v>88.75</v>
      </c>
      <c r="K28" s="19">
        <f t="shared" si="5"/>
        <v>88.75</v>
      </c>
      <c r="L28" s="19">
        <f t="shared" si="1"/>
        <v>0</v>
      </c>
      <c r="M28" s="19">
        <f t="shared" si="6"/>
        <v>88.75</v>
      </c>
      <c r="N28" s="24"/>
      <c r="O28" s="19"/>
      <c r="P28" s="5"/>
      <c r="R28" s="4"/>
      <c r="S28" s="29"/>
      <c r="T28" s="29" t="s">
        <v>463</v>
      </c>
      <c r="U28" s="29" t="s">
        <v>18</v>
      </c>
      <c r="V28" s="29" t="s">
        <v>265</v>
      </c>
      <c r="W28" s="33">
        <v>171.56</v>
      </c>
      <c r="X28" s="4"/>
    </row>
    <row r="29" spans="1:42" x14ac:dyDescent="0.25">
      <c r="A29" s="30"/>
      <c r="B29" s="30"/>
      <c r="C29" s="30"/>
      <c r="D29" s="30"/>
      <c r="E29" s="30"/>
      <c r="F29" s="30"/>
      <c r="G29" s="5"/>
      <c r="H29" s="5" t="s">
        <v>94</v>
      </c>
      <c r="I29" s="19"/>
      <c r="J29" s="59">
        <v>58</v>
      </c>
      <c r="K29" s="19">
        <f t="shared" si="5"/>
        <v>58</v>
      </c>
      <c r="L29" s="19">
        <f t="shared" si="1"/>
        <v>0</v>
      </c>
      <c r="M29" s="19">
        <f t="shared" si="6"/>
        <v>58</v>
      </c>
      <c r="N29" s="24"/>
      <c r="O29" s="19"/>
      <c r="P29" s="5"/>
      <c r="R29" s="4"/>
      <c r="S29" s="29"/>
      <c r="T29" s="29" t="s">
        <v>121</v>
      </c>
      <c r="U29" s="29" t="s">
        <v>18</v>
      </c>
      <c r="V29" s="29" t="s">
        <v>26</v>
      </c>
      <c r="W29" s="33">
        <v>82.86</v>
      </c>
      <c r="X29" s="4"/>
    </row>
    <row r="30" spans="1:42" x14ac:dyDescent="0.25">
      <c r="A30" s="30"/>
      <c r="B30" s="30"/>
      <c r="C30" s="30"/>
      <c r="D30" s="30"/>
      <c r="E30" s="30"/>
      <c r="F30" s="30"/>
      <c r="G30" s="5"/>
      <c r="H30" s="5" t="s">
        <v>96</v>
      </c>
      <c r="I30" s="19"/>
      <c r="J30" s="59">
        <v>75.02</v>
      </c>
      <c r="K30" s="19">
        <f t="shared" si="5"/>
        <v>75.02</v>
      </c>
      <c r="L30" s="19">
        <f t="shared" si="1"/>
        <v>75.06</v>
      </c>
      <c r="M30" s="19">
        <f t="shared" si="6"/>
        <v>-4.0000000000006253E-2</v>
      </c>
      <c r="N30" s="24"/>
      <c r="O30" s="19"/>
      <c r="P30" s="5"/>
      <c r="R30" s="4"/>
      <c r="S30" s="29"/>
      <c r="T30" s="29" t="s">
        <v>152</v>
      </c>
      <c r="U30" s="29" t="s">
        <v>18</v>
      </c>
      <c r="V30" s="29"/>
      <c r="W30" s="33">
        <v>285.63</v>
      </c>
      <c r="X30" s="4"/>
    </row>
    <row r="31" spans="1:42" x14ac:dyDescent="0.25">
      <c r="A31" s="30"/>
      <c r="B31" s="30"/>
      <c r="C31" s="30"/>
      <c r="D31" s="30"/>
      <c r="E31" s="30"/>
      <c r="F31" s="30"/>
      <c r="G31" s="5"/>
      <c r="H31" s="5" t="s">
        <v>99</v>
      </c>
      <c r="I31" s="19"/>
      <c r="J31" s="59">
        <v>16.079999999999998</v>
      </c>
      <c r="K31" s="19">
        <f t="shared" si="5"/>
        <v>16.079999999999998</v>
      </c>
      <c r="L31" s="19">
        <f t="shared" si="1"/>
        <v>0</v>
      </c>
      <c r="M31" s="19">
        <f t="shared" si="6"/>
        <v>16.079999999999998</v>
      </c>
      <c r="N31" s="24"/>
      <c r="O31" s="19"/>
      <c r="P31" s="5"/>
      <c r="R31" s="4"/>
      <c r="S31" s="29"/>
      <c r="T31" s="29" t="s">
        <v>464</v>
      </c>
      <c r="U31" s="29" t="s">
        <v>18</v>
      </c>
      <c r="V31" s="29" t="s">
        <v>33</v>
      </c>
      <c r="W31" s="33">
        <v>17.3</v>
      </c>
      <c r="X31" s="4"/>
      <c r="AP31" s="12"/>
    </row>
    <row r="32" spans="1:42" x14ac:dyDescent="0.25">
      <c r="A32" s="30"/>
      <c r="B32" s="30"/>
      <c r="C32" s="30"/>
      <c r="D32" s="30"/>
      <c r="E32" s="30"/>
      <c r="F32" s="30"/>
      <c r="G32" s="5"/>
      <c r="H32" s="5" t="s">
        <v>103</v>
      </c>
      <c r="I32" s="19"/>
      <c r="J32" s="59">
        <v>100</v>
      </c>
      <c r="K32" s="19">
        <f t="shared" si="5"/>
        <v>100</v>
      </c>
      <c r="L32" s="19">
        <f t="shared" si="1"/>
        <v>0</v>
      </c>
      <c r="M32" s="19">
        <f t="shared" si="6"/>
        <v>100</v>
      </c>
      <c r="N32" s="24"/>
      <c r="O32" s="19"/>
      <c r="P32" s="5"/>
      <c r="R32" s="4"/>
      <c r="S32" s="29"/>
      <c r="T32" s="29" t="s">
        <v>121</v>
      </c>
      <c r="U32" s="29" t="s">
        <v>18</v>
      </c>
      <c r="V32" s="29" t="s">
        <v>26</v>
      </c>
      <c r="W32" s="33">
        <v>5.07</v>
      </c>
      <c r="X32" s="4"/>
    </row>
    <row r="33" spans="1:42" x14ac:dyDescent="0.25">
      <c r="A33" s="30"/>
      <c r="B33" s="30"/>
      <c r="C33" s="30"/>
      <c r="D33" s="30"/>
      <c r="E33" s="30"/>
      <c r="F33" s="30"/>
      <c r="G33" s="5"/>
      <c r="H33" s="5" t="s">
        <v>17</v>
      </c>
      <c r="I33" s="19"/>
      <c r="J33" s="59">
        <v>16.03</v>
      </c>
      <c r="K33" s="19">
        <f t="shared" si="5"/>
        <v>16.03</v>
      </c>
      <c r="L33" s="19">
        <f t="shared" si="1"/>
        <v>0</v>
      </c>
      <c r="M33" s="19">
        <f t="shared" si="6"/>
        <v>16.03</v>
      </c>
      <c r="N33" s="24"/>
      <c r="O33" s="19"/>
      <c r="P33" s="5"/>
      <c r="R33" s="4"/>
      <c r="S33" s="29"/>
      <c r="T33" s="29" t="s">
        <v>242</v>
      </c>
      <c r="U33" s="29" t="s">
        <v>18</v>
      </c>
      <c r="V33" s="29"/>
      <c r="W33" s="33">
        <v>22.82</v>
      </c>
      <c r="X33" s="4"/>
    </row>
    <row r="34" spans="1:42" x14ac:dyDescent="0.25">
      <c r="A34" s="30"/>
      <c r="B34" s="30"/>
      <c r="C34" s="30"/>
      <c r="D34" s="30"/>
      <c r="E34" s="30"/>
      <c r="F34" s="30"/>
      <c r="G34" s="5"/>
      <c r="H34" s="5"/>
      <c r="I34" s="19"/>
      <c r="J34" s="59"/>
      <c r="K34" s="19">
        <f t="shared" si="5"/>
        <v>0</v>
      </c>
      <c r="L34" s="19">
        <f t="shared" si="1"/>
        <v>0</v>
      </c>
      <c r="M34" s="19">
        <f t="shared" si="6"/>
        <v>0</v>
      </c>
      <c r="N34" s="24"/>
      <c r="O34" s="19"/>
      <c r="P34" s="5"/>
      <c r="R34" s="4"/>
      <c r="S34" s="29"/>
      <c r="T34" s="29" t="s">
        <v>465</v>
      </c>
      <c r="U34" s="29" t="s">
        <v>18</v>
      </c>
      <c r="V34" s="29" t="s">
        <v>59</v>
      </c>
      <c r="W34" s="33">
        <v>96.11</v>
      </c>
      <c r="X34" s="4"/>
    </row>
    <row r="35" spans="1:42" x14ac:dyDescent="0.25">
      <c r="A35" s="30"/>
      <c r="B35" s="30"/>
      <c r="C35" s="30"/>
      <c r="D35" s="30"/>
      <c r="E35" s="30"/>
      <c r="F35" s="30"/>
      <c r="G35" s="5"/>
      <c r="H35" s="6"/>
      <c r="I35" s="19"/>
      <c r="J35" s="59"/>
      <c r="K35" s="19">
        <f t="shared" si="5"/>
        <v>0</v>
      </c>
      <c r="L35" s="19">
        <f t="shared" si="1"/>
        <v>0</v>
      </c>
      <c r="M35" s="19">
        <f t="shared" si="6"/>
        <v>0</v>
      </c>
      <c r="N35" s="24"/>
      <c r="O35" s="19"/>
      <c r="P35" s="5"/>
      <c r="R35" s="4"/>
      <c r="S35" s="29"/>
      <c r="T35" s="29" t="s">
        <v>466</v>
      </c>
      <c r="U35" s="29" t="s">
        <v>18</v>
      </c>
      <c r="V35" s="29"/>
      <c r="W35" s="33">
        <v>48.27</v>
      </c>
      <c r="X35" s="4"/>
      <c r="AP35" s="12"/>
    </row>
    <row r="36" spans="1:42" ht="15.75" x14ac:dyDescent="0.25">
      <c r="A36" s="30"/>
      <c r="B36" s="30"/>
      <c r="C36" s="30"/>
      <c r="D36" s="30"/>
      <c r="E36" s="30"/>
      <c r="F36" s="30"/>
      <c r="G36" s="5"/>
      <c r="H36" s="34" t="s">
        <v>109</v>
      </c>
      <c r="I36" s="19"/>
      <c r="J36" s="59"/>
      <c r="K36" s="19">
        <f t="shared" si="5"/>
        <v>0</v>
      </c>
      <c r="L36" s="19">
        <f t="shared" si="1"/>
        <v>0</v>
      </c>
      <c r="M36" s="19">
        <f t="shared" si="6"/>
        <v>0</v>
      </c>
      <c r="N36" s="24"/>
      <c r="O36" s="19"/>
      <c r="P36" s="5"/>
      <c r="R36" s="4"/>
      <c r="S36" s="29"/>
      <c r="T36" s="29" t="s">
        <v>242</v>
      </c>
      <c r="U36" s="29" t="s">
        <v>18</v>
      </c>
      <c r="V36" s="29"/>
      <c r="W36" s="33">
        <v>43.21</v>
      </c>
      <c r="X36" s="4"/>
    </row>
    <row r="37" spans="1:42" x14ac:dyDescent="0.25">
      <c r="A37" s="30"/>
      <c r="B37" s="30"/>
      <c r="C37" s="30"/>
      <c r="D37" s="30"/>
      <c r="E37" s="30"/>
      <c r="F37" s="30"/>
      <c r="G37" s="5"/>
      <c r="H37" s="28" t="s">
        <v>265</v>
      </c>
      <c r="I37" s="19"/>
      <c r="J37" s="59"/>
      <c r="K37" s="19"/>
      <c r="L37" s="19"/>
      <c r="M37" s="19"/>
      <c r="N37" s="24"/>
      <c r="O37" s="19"/>
      <c r="P37" s="5"/>
      <c r="R37" s="4"/>
      <c r="S37" s="29"/>
      <c r="T37" s="29" t="s">
        <v>467</v>
      </c>
      <c r="U37" s="29" t="s">
        <v>18</v>
      </c>
      <c r="V37" s="29"/>
      <c r="W37" s="33">
        <v>119.42</v>
      </c>
      <c r="X37" s="4"/>
    </row>
    <row r="38" spans="1:42" x14ac:dyDescent="0.25">
      <c r="A38" s="30"/>
      <c r="B38" s="30"/>
      <c r="C38" s="30"/>
      <c r="D38" s="30"/>
      <c r="E38" s="30"/>
      <c r="F38" s="30"/>
      <c r="G38" s="5"/>
      <c r="H38" s="28" t="s">
        <v>460</v>
      </c>
      <c r="I38" s="19"/>
      <c r="J38" s="59">
        <v>20</v>
      </c>
      <c r="K38" s="19">
        <f t="shared" si="5"/>
        <v>20</v>
      </c>
      <c r="L38" s="19">
        <f t="shared" si="1"/>
        <v>20</v>
      </c>
      <c r="M38" s="19">
        <f t="shared" si="6"/>
        <v>0</v>
      </c>
      <c r="N38" s="24"/>
      <c r="O38" s="19"/>
      <c r="P38" s="5"/>
      <c r="R38" s="4"/>
      <c r="S38" s="29"/>
      <c r="T38" s="29" t="s">
        <v>468</v>
      </c>
      <c r="U38" s="29" t="s">
        <v>18</v>
      </c>
      <c r="V38" s="29"/>
      <c r="W38" s="33">
        <v>32.159999999999997</v>
      </c>
      <c r="X38" s="4"/>
    </row>
    <row r="39" spans="1:42" x14ac:dyDescent="0.25">
      <c r="A39" s="30"/>
      <c r="B39" s="30"/>
      <c r="C39" s="30"/>
      <c r="D39" s="30"/>
      <c r="E39" s="30"/>
      <c r="F39" s="30"/>
      <c r="G39" s="5"/>
      <c r="H39" s="28" t="s">
        <v>469</v>
      </c>
      <c r="I39" s="19"/>
      <c r="J39" s="59"/>
      <c r="K39" s="19">
        <f t="shared" si="5"/>
        <v>0</v>
      </c>
      <c r="L39" s="19">
        <f t="shared" si="1"/>
        <v>2422.16</v>
      </c>
      <c r="M39" s="19">
        <f t="shared" si="6"/>
        <v>-2422.16</v>
      </c>
      <c r="N39" s="24"/>
      <c r="O39" s="19"/>
      <c r="P39" s="5"/>
      <c r="R39" s="4"/>
      <c r="S39" s="29"/>
      <c r="T39" s="29" t="s">
        <v>470</v>
      </c>
      <c r="U39" s="29" t="s">
        <v>18</v>
      </c>
      <c r="V39" s="29"/>
      <c r="W39" s="33">
        <v>95.76</v>
      </c>
      <c r="X39" s="4"/>
      <c r="AP39" s="12"/>
    </row>
    <row r="40" spans="1:42" x14ac:dyDescent="0.25">
      <c r="A40" s="30"/>
      <c r="B40" s="30"/>
      <c r="C40" s="30"/>
      <c r="D40" s="30"/>
      <c r="E40" s="30"/>
      <c r="F40" s="30"/>
      <c r="G40" s="5"/>
      <c r="H40" s="28" t="s">
        <v>471</v>
      </c>
      <c r="I40" s="19"/>
      <c r="J40" s="59"/>
      <c r="K40" s="19">
        <f t="shared" si="5"/>
        <v>0</v>
      </c>
      <c r="L40" s="19">
        <f t="shared" si="1"/>
        <v>15</v>
      </c>
      <c r="M40" s="19">
        <f t="shared" si="6"/>
        <v>-15</v>
      </c>
      <c r="N40" s="24"/>
      <c r="O40" s="19"/>
      <c r="P40" s="5"/>
      <c r="R40" s="4"/>
      <c r="S40" s="29"/>
      <c r="T40" s="29" t="s">
        <v>470</v>
      </c>
      <c r="U40" s="29" t="s">
        <v>18</v>
      </c>
      <c r="V40" s="29"/>
      <c r="W40" s="33">
        <v>-95.76</v>
      </c>
      <c r="X40" s="4"/>
    </row>
    <row r="41" spans="1:42" x14ac:dyDescent="0.25">
      <c r="A41" s="30"/>
      <c r="B41" s="30"/>
      <c r="C41" s="30"/>
      <c r="D41" s="30"/>
      <c r="E41" s="30"/>
      <c r="F41" s="30"/>
      <c r="G41" s="5"/>
      <c r="H41" s="28"/>
      <c r="I41" s="19"/>
      <c r="J41" s="59"/>
      <c r="K41" s="19">
        <f t="shared" si="5"/>
        <v>0</v>
      </c>
      <c r="L41" s="19">
        <f t="shared" si="1"/>
        <v>0</v>
      </c>
      <c r="M41" s="19">
        <f t="shared" si="6"/>
        <v>0</v>
      </c>
      <c r="N41" s="24"/>
      <c r="O41" s="19"/>
      <c r="P41" s="5"/>
      <c r="R41" s="4"/>
      <c r="S41" s="29"/>
      <c r="T41" s="29" t="s">
        <v>472</v>
      </c>
      <c r="U41" s="29" t="s">
        <v>18</v>
      </c>
      <c r="V41" s="29"/>
      <c r="W41" s="33">
        <v>109.7</v>
      </c>
      <c r="X41" s="4"/>
    </row>
    <row r="42" spans="1:42" x14ac:dyDescent="0.25">
      <c r="A42" s="30"/>
      <c r="B42" s="30"/>
      <c r="C42" s="30"/>
      <c r="D42" s="30"/>
      <c r="E42" s="30"/>
      <c r="F42" s="30"/>
      <c r="G42" s="5"/>
      <c r="H42" s="28"/>
      <c r="I42" s="19"/>
      <c r="J42" s="59"/>
      <c r="K42" s="19">
        <f t="shared" si="5"/>
        <v>0</v>
      </c>
      <c r="L42" s="19">
        <f t="shared" si="1"/>
        <v>0</v>
      </c>
      <c r="M42" s="19">
        <f t="shared" si="6"/>
        <v>0</v>
      </c>
      <c r="N42" s="24"/>
      <c r="O42" s="19"/>
      <c r="P42" s="5"/>
      <c r="R42" s="4"/>
      <c r="S42" s="29"/>
      <c r="T42" s="29" t="s">
        <v>242</v>
      </c>
      <c r="U42" s="29" t="s">
        <v>18</v>
      </c>
      <c r="V42" s="29"/>
      <c r="W42" s="33">
        <v>34.630000000000003</v>
      </c>
      <c r="X42" s="4"/>
    </row>
    <row r="43" spans="1:42" x14ac:dyDescent="0.25">
      <c r="A43" s="30"/>
      <c r="B43" s="30"/>
      <c r="C43" s="30"/>
      <c r="D43" s="30"/>
      <c r="E43" s="30"/>
      <c r="F43" s="30"/>
      <c r="G43" s="5"/>
      <c r="H43" s="28"/>
      <c r="I43" s="19"/>
      <c r="J43" s="59"/>
      <c r="K43" s="19">
        <f t="shared" si="5"/>
        <v>0</v>
      </c>
      <c r="L43" s="19">
        <f t="shared" si="1"/>
        <v>0</v>
      </c>
      <c r="M43" s="19">
        <f t="shared" si="6"/>
        <v>0</v>
      </c>
      <c r="N43" s="24"/>
      <c r="O43" s="19"/>
      <c r="P43" s="5"/>
      <c r="R43" s="4"/>
      <c r="S43" s="29"/>
      <c r="T43" s="29" t="s">
        <v>473</v>
      </c>
      <c r="U43" s="29" t="s">
        <v>18</v>
      </c>
      <c r="V43" s="29"/>
      <c r="W43" s="33">
        <v>26.14</v>
      </c>
      <c r="X43" s="4"/>
      <c r="AP43" s="12"/>
    </row>
    <row r="44" spans="1:42" x14ac:dyDescent="0.25">
      <c r="A44" s="30"/>
      <c r="B44" s="30"/>
      <c r="C44" s="30"/>
      <c r="D44" s="30"/>
      <c r="E44" s="30"/>
      <c r="F44" s="30"/>
      <c r="G44" s="5"/>
      <c r="H44" s="28"/>
      <c r="I44" s="19"/>
      <c r="J44" s="59"/>
      <c r="K44" s="19">
        <f t="shared" si="5"/>
        <v>0</v>
      </c>
      <c r="L44" s="19">
        <f t="shared" si="1"/>
        <v>0</v>
      </c>
      <c r="M44" s="19">
        <f t="shared" si="6"/>
        <v>0</v>
      </c>
      <c r="N44" s="24"/>
      <c r="O44" s="19"/>
      <c r="P44" s="5"/>
      <c r="R44" s="4"/>
      <c r="S44" s="29"/>
      <c r="T44" s="29" t="s">
        <v>299</v>
      </c>
      <c r="U44" s="29" t="s">
        <v>18</v>
      </c>
      <c r="V44" s="29"/>
      <c r="W44" s="33">
        <v>32.15</v>
      </c>
      <c r="X44" s="4"/>
    </row>
    <row r="45" spans="1:42" x14ac:dyDescent="0.25">
      <c r="A45" s="30"/>
      <c r="B45" s="30"/>
      <c r="C45" s="30"/>
      <c r="D45" s="30"/>
      <c r="E45" s="30"/>
      <c r="F45" s="30"/>
      <c r="G45" s="5"/>
      <c r="H45" s="28"/>
      <c r="I45" s="19"/>
      <c r="J45" s="59"/>
      <c r="K45" s="19">
        <f t="shared" si="5"/>
        <v>0</v>
      </c>
      <c r="L45" s="19">
        <f t="shared" si="1"/>
        <v>0</v>
      </c>
      <c r="M45" s="19">
        <f t="shared" si="6"/>
        <v>0</v>
      </c>
      <c r="N45" s="24"/>
      <c r="O45" s="19"/>
      <c r="P45" s="5"/>
      <c r="R45" s="4"/>
      <c r="S45" s="29"/>
      <c r="T45" s="29" t="s">
        <v>309</v>
      </c>
      <c r="U45" s="29" t="s">
        <v>18</v>
      </c>
      <c r="V45" s="29"/>
      <c r="W45" s="33">
        <v>198.47</v>
      </c>
      <c r="X45" s="4"/>
    </row>
    <row r="46" spans="1:42" x14ac:dyDescent="0.25">
      <c r="A46" s="30"/>
      <c r="B46" s="30"/>
      <c r="C46" s="30"/>
      <c r="D46" s="30"/>
      <c r="E46" s="30"/>
      <c r="F46" s="30"/>
      <c r="G46" s="5"/>
      <c r="H46" s="28"/>
      <c r="I46" s="19"/>
      <c r="J46" s="59"/>
      <c r="K46" s="19">
        <f t="shared" si="5"/>
        <v>0</v>
      </c>
      <c r="L46" s="19">
        <f t="shared" si="1"/>
        <v>0</v>
      </c>
      <c r="M46" s="19">
        <f t="shared" si="6"/>
        <v>0</v>
      </c>
      <c r="N46" s="24"/>
      <c r="O46" s="19"/>
      <c r="P46" s="5"/>
      <c r="R46" s="4"/>
      <c r="S46" s="29"/>
      <c r="T46" s="29" t="s">
        <v>242</v>
      </c>
      <c r="U46" s="29" t="s">
        <v>18</v>
      </c>
      <c r="V46" s="29"/>
      <c r="W46" s="33">
        <f>-38.4</f>
        <v>-38.4</v>
      </c>
      <c r="X46" s="4"/>
    </row>
    <row r="47" spans="1:42" x14ac:dyDescent="0.25">
      <c r="A47" s="30"/>
      <c r="B47" s="30"/>
      <c r="C47" s="30"/>
      <c r="D47" s="30"/>
      <c r="E47" s="30"/>
      <c r="F47" s="30"/>
      <c r="G47" s="5"/>
      <c r="H47" s="28"/>
      <c r="I47" s="19"/>
      <c r="J47" s="59"/>
      <c r="K47" s="19">
        <f t="shared" si="5"/>
        <v>0</v>
      </c>
      <c r="L47" s="19">
        <f t="shared" si="1"/>
        <v>0</v>
      </c>
      <c r="M47" s="19">
        <f t="shared" si="6"/>
        <v>0</v>
      </c>
      <c r="N47" s="24"/>
      <c r="O47" s="19"/>
      <c r="P47" s="5"/>
      <c r="R47" s="4"/>
      <c r="S47" s="29"/>
      <c r="T47" s="29" t="s">
        <v>474</v>
      </c>
      <c r="U47" s="29" t="s">
        <v>18</v>
      </c>
      <c r="V47" s="29"/>
      <c r="W47" s="33">
        <v>56.83</v>
      </c>
      <c r="X47" s="4"/>
      <c r="AP47" s="12"/>
    </row>
    <row r="48" spans="1:42" x14ac:dyDescent="0.25">
      <c r="A48" s="30"/>
      <c r="B48" s="30"/>
      <c r="C48" s="30"/>
      <c r="D48" s="30"/>
      <c r="E48" s="30"/>
      <c r="F48" s="30"/>
      <c r="G48" s="5"/>
      <c r="H48" s="28"/>
      <c r="I48" s="19"/>
      <c r="J48" s="59"/>
      <c r="K48" s="19">
        <f t="shared" si="5"/>
        <v>0</v>
      </c>
      <c r="L48" s="19">
        <f t="shared" si="1"/>
        <v>0</v>
      </c>
      <c r="M48" s="19">
        <f t="shared" si="6"/>
        <v>0</v>
      </c>
      <c r="N48" s="24"/>
      <c r="O48" s="19"/>
      <c r="P48" s="5"/>
      <c r="R48" s="4"/>
      <c r="S48" s="29"/>
      <c r="T48" s="29" t="s">
        <v>242</v>
      </c>
      <c r="U48" s="29" t="s">
        <v>18</v>
      </c>
      <c r="V48" s="29"/>
      <c r="W48" s="33">
        <v>53.13</v>
      </c>
      <c r="X48" s="4"/>
    </row>
    <row r="49" spans="1:24" x14ac:dyDescent="0.25">
      <c r="A49" s="30"/>
      <c r="B49" s="30"/>
      <c r="C49" s="30"/>
      <c r="D49" s="30"/>
      <c r="E49" s="30"/>
      <c r="F49" s="30"/>
      <c r="G49" s="5"/>
      <c r="H49" s="28"/>
      <c r="I49" s="19"/>
      <c r="J49" s="59"/>
      <c r="K49" s="19">
        <f t="shared" si="5"/>
        <v>0</v>
      </c>
      <c r="L49" s="19">
        <f t="shared" si="1"/>
        <v>0</v>
      </c>
      <c r="M49" s="19">
        <f t="shared" si="6"/>
        <v>0</v>
      </c>
      <c r="N49" s="24"/>
      <c r="O49" s="19"/>
      <c r="P49" s="5"/>
      <c r="R49" s="4"/>
      <c r="S49" s="29"/>
      <c r="T49" s="29" t="s">
        <v>152</v>
      </c>
      <c r="U49" s="29" t="s">
        <v>18</v>
      </c>
      <c r="V49" s="29"/>
      <c r="W49" s="33">
        <v>320.68</v>
      </c>
      <c r="X49" s="4"/>
    </row>
    <row r="50" spans="1:24" x14ac:dyDescent="0.25">
      <c r="A50" s="30"/>
      <c r="B50" s="30"/>
      <c r="C50" s="30"/>
      <c r="D50" s="30"/>
      <c r="E50" s="30"/>
      <c r="F50" s="30"/>
      <c r="G50" s="5"/>
      <c r="H50" s="28"/>
      <c r="I50" s="19"/>
      <c r="J50" s="59"/>
      <c r="K50" s="19">
        <f t="shared" si="5"/>
        <v>0</v>
      </c>
      <c r="L50" s="19">
        <f t="shared" si="1"/>
        <v>0</v>
      </c>
      <c r="M50" s="19">
        <f t="shared" si="6"/>
        <v>0</v>
      </c>
      <c r="N50" s="24"/>
      <c r="O50" s="19"/>
      <c r="P50" s="5"/>
      <c r="R50" s="4"/>
      <c r="S50" s="29"/>
      <c r="T50" s="29" t="s">
        <v>121</v>
      </c>
      <c r="U50" s="29" t="s">
        <v>18</v>
      </c>
      <c r="V50" s="29"/>
      <c r="W50" s="33">
        <v>69.819999999999993</v>
      </c>
      <c r="X50" s="4"/>
    </row>
    <row r="51" spans="1:24" x14ac:dyDescent="0.25">
      <c r="A51" s="30"/>
      <c r="B51" s="30"/>
      <c r="C51" s="30"/>
      <c r="D51" s="30"/>
      <c r="E51" s="30"/>
      <c r="F51" s="30"/>
      <c r="G51" s="5"/>
      <c r="H51" s="28"/>
      <c r="I51" s="19"/>
      <c r="J51" s="59"/>
      <c r="K51" s="19">
        <f t="shared" si="5"/>
        <v>0</v>
      </c>
      <c r="L51" s="19">
        <f t="shared" si="1"/>
        <v>0</v>
      </c>
      <c r="M51" s="19">
        <f t="shared" si="6"/>
        <v>0</v>
      </c>
      <c r="N51" s="24"/>
      <c r="O51" s="19"/>
      <c r="P51" s="5"/>
      <c r="R51" s="4"/>
      <c r="S51" s="29"/>
      <c r="T51" s="29" t="s">
        <v>467</v>
      </c>
      <c r="U51" s="29" t="s">
        <v>18</v>
      </c>
      <c r="V51" s="29"/>
      <c r="W51" s="33">
        <v>16.72</v>
      </c>
      <c r="X51" s="4"/>
    </row>
    <row r="52" spans="1:24" x14ac:dyDescent="0.25">
      <c r="A52" s="30"/>
      <c r="B52" s="30"/>
      <c r="C52" s="30"/>
      <c r="D52" s="30"/>
      <c r="E52" s="30"/>
      <c r="F52" s="30"/>
      <c r="G52" s="5"/>
      <c r="H52" s="28"/>
      <c r="I52" s="19"/>
      <c r="J52" s="59"/>
      <c r="K52" s="19">
        <f t="shared" si="5"/>
        <v>0</v>
      </c>
      <c r="L52" s="19">
        <f t="shared" si="1"/>
        <v>0</v>
      </c>
      <c r="M52" s="19">
        <f t="shared" si="6"/>
        <v>0</v>
      </c>
      <c r="N52" s="24"/>
      <c r="O52" s="19"/>
      <c r="P52" s="5"/>
      <c r="R52" s="4"/>
      <c r="S52" s="29"/>
      <c r="T52" s="29" t="s">
        <v>309</v>
      </c>
      <c r="U52" s="29" t="s">
        <v>18</v>
      </c>
      <c r="V52" s="29"/>
      <c r="W52" s="33">
        <v>104.25</v>
      </c>
      <c r="X52" s="4"/>
    </row>
    <row r="53" spans="1:24" x14ac:dyDescent="0.25">
      <c r="A53" s="30"/>
      <c r="B53" s="30"/>
      <c r="C53" s="30"/>
      <c r="D53" s="30"/>
      <c r="E53" s="30"/>
      <c r="F53" s="30"/>
      <c r="G53" s="5"/>
      <c r="H53" s="28"/>
      <c r="I53" s="19"/>
      <c r="J53" s="59"/>
      <c r="K53" s="19">
        <f t="shared" si="5"/>
        <v>0</v>
      </c>
      <c r="L53" s="19">
        <f t="shared" si="1"/>
        <v>0</v>
      </c>
      <c r="M53" s="19">
        <f t="shared" si="6"/>
        <v>0</v>
      </c>
      <c r="N53" s="24"/>
      <c r="O53" s="19"/>
      <c r="P53" s="5"/>
      <c r="R53" s="4"/>
      <c r="S53" s="29"/>
      <c r="T53" s="29" t="s">
        <v>455</v>
      </c>
      <c r="U53" s="29" t="s">
        <v>18</v>
      </c>
      <c r="V53" s="29"/>
      <c r="W53" s="33">
        <v>13.93</v>
      </c>
      <c r="X53" s="4"/>
    </row>
    <row r="54" spans="1:24" x14ac:dyDescent="0.25">
      <c r="A54" s="30"/>
      <c r="B54" s="30"/>
      <c r="C54" s="30"/>
      <c r="D54" s="30"/>
      <c r="E54" s="30"/>
      <c r="F54" s="30"/>
      <c r="G54" s="5"/>
      <c r="H54" s="28"/>
      <c r="I54" s="19"/>
      <c r="J54" s="59"/>
      <c r="K54" s="19">
        <f t="shared" si="5"/>
        <v>0</v>
      </c>
      <c r="L54" s="19">
        <f t="shared" si="1"/>
        <v>0</v>
      </c>
      <c r="M54" s="19">
        <f t="shared" si="6"/>
        <v>0</v>
      </c>
      <c r="N54" s="24"/>
      <c r="O54" s="19"/>
      <c r="P54" s="5"/>
      <c r="R54" s="4"/>
      <c r="S54" s="29"/>
      <c r="T54" s="29" t="s">
        <v>242</v>
      </c>
      <c r="U54" s="29" t="s">
        <v>18</v>
      </c>
      <c r="V54" s="29"/>
      <c r="W54" s="33">
        <v>12.85</v>
      </c>
      <c r="X54" s="4"/>
    </row>
    <row r="55" spans="1:24" x14ac:dyDescent="0.25">
      <c r="A55" s="30"/>
      <c r="B55" s="30"/>
      <c r="C55" s="30"/>
      <c r="D55" s="30"/>
      <c r="E55" s="30"/>
      <c r="F55" s="30"/>
      <c r="G55" s="5"/>
      <c r="H55" s="28"/>
      <c r="I55" s="19"/>
      <c r="J55" s="59"/>
      <c r="K55" s="19">
        <f t="shared" si="5"/>
        <v>0</v>
      </c>
      <c r="L55" s="19">
        <f t="shared" si="1"/>
        <v>0</v>
      </c>
      <c r="M55" s="19">
        <f t="shared" si="6"/>
        <v>0</v>
      </c>
      <c r="N55" s="24"/>
      <c r="O55" s="19"/>
      <c r="P55" s="5"/>
      <c r="R55" s="4"/>
      <c r="S55" s="29"/>
      <c r="T55" s="29" t="s">
        <v>475</v>
      </c>
      <c r="U55" s="29" t="s">
        <v>18</v>
      </c>
      <c r="V55" s="29" t="s">
        <v>33</v>
      </c>
      <c r="W55" s="33">
        <v>32.72</v>
      </c>
      <c r="X55" s="4"/>
    </row>
    <row r="56" spans="1:24" x14ac:dyDescent="0.25">
      <c r="A56" s="30"/>
      <c r="B56" s="30"/>
      <c r="C56" s="30"/>
      <c r="D56" s="30"/>
      <c r="E56" s="30"/>
      <c r="F56" s="30"/>
      <c r="G56" s="5"/>
      <c r="H56" s="28"/>
      <c r="I56" s="19"/>
      <c r="J56" s="59"/>
      <c r="K56" s="19">
        <f t="shared" si="5"/>
        <v>0</v>
      </c>
      <c r="L56" s="19">
        <f t="shared" si="1"/>
        <v>0</v>
      </c>
      <c r="M56" s="19">
        <f t="shared" si="6"/>
        <v>0</v>
      </c>
      <c r="N56" s="24"/>
      <c r="O56" s="19"/>
      <c r="P56" s="5"/>
      <c r="R56" s="4"/>
      <c r="S56" s="29"/>
      <c r="T56" s="29" t="s">
        <v>476</v>
      </c>
      <c r="U56" s="29" t="s">
        <v>18</v>
      </c>
      <c r="V56" s="29" t="s">
        <v>33</v>
      </c>
      <c r="W56" s="33">
        <v>24.65</v>
      </c>
      <c r="X56" s="4"/>
    </row>
    <row r="57" spans="1:24" x14ac:dyDescent="0.25">
      <c r="A57" s="30"/>
      <c r="B57" s="30"/>
      <c r="C57" s="30"/>
      <c r="D57" s="30"/>
      <c r="E57" s="30"/>
      <c r="F57" s="30"/>
      <c r="G57" s="5"/>
      <c r="H57" s="28"/>
      <c r="I57" s="19"/>
      <c r="J57" s="59"/>
      <c r="K57" s="19">
        <f t="shared" si="5"/>
        <v>0</v>
      </c>
      <c r="L57" s="19">
        <f t="shared" si="1"/>
        <v>0</v>
      </c>
      <c r="M57" s="19">
        <f t="shared" si="6"/>
        <v>0</v>
      </c>
      <c r="N57" s="24"/>
      <c r="O57" s="19"/>
      <c r="P57" s="5"/>
      <c r="R57" s="4"/>
      <c r="S57" s="29"/>
      <c r="T57" s="29" t="s">
        <v>477</v>
      </c>
      <c r="U57" s="29" t="s">
        <v>18</v>
      </c>
      <c r="V57" s="29"/>
      <c r="W57" s="33">
        <v>8.57</v>
      </c>
      <c r="X57" s="4"/>
    </row>
    <row r="58" spans="1:24" x14ac:dyDescent="0.25">
      <c r="A58" s="30"/>
      <c r="B58" s="30"/>
      <c r="C58" s="30"/>
      <c r="D58" s="30"/>
      <c r="E58" s="30"/>
      <c r="F58" s="30"/>
      <c r="G58" s="5"/>
      <c r="H58" s="28"/>
      <c r="I58" s="19"/>
      <c r="J58" s="59"/>
      <c r="K58" s="19">
        <f t="shared" si="5"/>
        <v>0</v>
      </c>
      <c r="L58" s="19">
        <f t="shared" si="1"/>
        <v>0</v>
      </c>
      <c r="M58" s="19">
        <f t="shared" si="6"/>
        <v>0</v>
      </c>
      <c r="N58" s="24"/>
      <c r="O58" s="19"/>
      <c r="P58" s="5"/>
      <c r="R58" s="4"/>
      <c r="S58" s="29"/>
      <c r="T58" s="29" t="s">
        <v>478</v>
      </c>
      <c r="U58" s="29" t="s">
        <v>18</v>
      </c>
      <c r="V58" s="29" t="s">
        <v>33</v>
      </c>
      <c r="W58" s="33">
        <v>4.58</v>
      </c>
      <c r="X58" s="4"/>
    </row>
    <row r="59" spans="1:24" x14ac:dyDescent="0.25">
      <c r="A59" s="30"/>
      <c r="B59" s="30"/>
      <c r="C59" s="30"/>
      <c r="D59" s="30"/>
      <c r="E59" s="30"/>
      <c r="F59" s="30"/>
      <c r="R59" s="4"/>
      <c r="S59" s="29"/>
      <c r="T59" s="29" t="s">
        <v>121</v>
      </c>
      <c r="U59" s="29" t="s">
        <v>18</v>
      </c>
      <c r="V59" s="29" t="s">
        <v>26</v>
      </c>
      <c r="W59" s="33">
        <v>58.15</v>
      </c>
      <c r="X59" s="4"/>
    </row>
    <row r="60" spans="1:24" x14ac:dyDescent="0.25">
      <c r="A60" s="30"/>
      <c r="B60" s="30"/>
      <c r="C60" s="30"/>
      <c r="D60" s="30"/>
      <c r="E60" s="30"/>
      <c r="F60" s="30"/>
      <c r="R60" s="4"/>
      <c r="S60" s="29"/>
      <c r="T60" s="29" t="s">
        <v>479</v>
      </c>
      <c r="U60" s="29" t="s">
        <v>18</v>
      </c>
      <c r="V60" s="29" t="s">
        <v>469</v>
      </c>
      <c r="W60" s="33">
        <v>6.17</v>
      </c>
      <c r="X60" s="4"/>
    </row>
    <row r="61" spans="1:24" x14ac:dyDescent="0.25">
      <c r="A61" s="30"/>
      <c r="B61" s="30"/>
      <c r="C61" s="30"/>
      <c r="D61" s="30"/>
      <c r="E61" s="30"/>
      <c r="F61" s="30"/>
      <c r="R61" s="4"/>
      <c r="S61" s="29"/>
      <c r="T61" s="29" t="s">
        <v>480</v>
      </c>
      <c r="U61" s="29" t="s">
        <v>18</v>
      </c>
      <c r="V61" s="29" t="s">
        <v>90</v>
      </c>
      <c r="W61" s="33">
        <v>56.57</v>
      </c>
      <c r="X61" s="4"/>
    </row>
    <row r="62" spans="1:24" x14ac:dyDescent="0.25">
      <c r="A62" s="30"/>
      <c r="B62" s="30"/>
      <c r="C62" s="30"/>
      <c r="D62" s="30"/>
      <c r="E62" s="30"/>
      <c r="F62" s="30"/>
      <c r="R62" s="4"/>
      <c r="S62" s="29"/>
      <c r="T62" s="29" t="s">
        <v>481</v>
      </c>
      <c r="U62" s="29" t="s">
        <v>18</v>
      </c>
      <c r="V62" s="29" t="s">
        <v>471</v>
      </c>
      <c r="W62" s="33">
        <v>15</v>
      </c>
      <c r="X62" s="4"/>
    </row>
    <row r="63" spans="1:24" x14ac:dyDescent="0.25">
      <c r="A63" s="30"/>
      <c r="B63" s="30"/>
      <c r="C63" s="30"/>
      <c r="D63" s="30"/>
      <c r="E63" s="30"/>
      <c r="F63" s="30"/>
      <c r="R63" s="4"/>
      <c r="S63" s="29"/>
      <c r="T63" s="29" t="s">
        <v>482</v>
      </c>
      <c r="U63" s="29" t="s">
        <v>18</v>
      </c>
      <c r="V63" s="29" t="s">
        <v>469</v>
      </c>
      <c r="W63" s="33">
        <v>2415.9899999999998</v>
      </c>
      <c r="X63" s="4"/>
    </row>
    <row r="64" spans="1:24" x14ac:dyDescent="0.25">
      <c r="A64" s="30"/>
      <c r="B64" s="30"/>
      <c r="C64" s="30"/>
      <c r="D64" s="30"/>
      <c r="E64" s="30"/>
      <c r="F64" s="30"/>
      <c r="R64" s="4"/>
      <c r="S64" s="29"/>
      <c r="T64" s="29" t="s">
        <v>483</v>
      </c>
      <c r="U64" s="29" t="s">
        <v>18</v>
      </c>
      <c r="V64" s="29" t="s">
        <v>265</v>
      </c>
      <c r="W64" s="33">
        <v>63.11</v>
      </c>
      <c r="X64" s="4"/>
    </row>
    <row r="65" spans="1:24" x14ac:dyDescent="0.25">
      <c r="A65" s="30"/>
      <c r="B65" s="30"/>
      <c r="C65" s="30"/>
      <c r="D65" s="30"/>
      <c r="E65" s="30"/>
      <c r="F65" s="30"/>
      <c r="R65" s="4"/>
      <c r="S65" s="29"/>
      <c r="T65" s="29" t="s">
        <v>112</v>
      </c>
      <c r="U65" s="29" t="s">
        <v>18</v>
      </c>
      <c r="V65" s="29" t="s">
        <v>26</v>
      </c>
      <c r="W65" s="33">
        <v>176.78</v>
      </c>
      <c r="X65" s="4"/>
    </row>
    <row r="66" spans="1:24" x14ac:dyDescent="0.25">
      <c r="A66" s="30"/>
      <c r="B66" s="30"/>
      <c r="C66" s="30"/>
      <c r="D66" s="30"/>
      <c r="E66" s="30"/>
      <c r="F66" s="30"/>
      <c r="R66" s="4"/>
      <c r="S66" s="29"/>
      <c r="T66" s="29" t="s">
        <v>484</v>
      </c>
      <c r="U66" s="29" t="s">
        <v>18</v>
      </c>
      <c r="V66" s="29" t="s">
        <v>40</v>
      </c>
      <c r="W66" s="33">
        <v>29.49</v>
      </c>
      <c r="X66" s="4"/>
    </row>
    <row r="67" spans="1:24" x14ac:dyDescent="0.25">
      <c r="A67" s="30"/>
      <c r="B67" s="30"/>
      <c r="C67" s="30"/>
      <c r="D67" s="30"/>
      <c r="E67" s="30"/>
      <c r="F67" s="30"/>
      <c r="R67" s="4"/>
      <c r="S67" s="29"/>
      <c r="T67" s="29" t="s">
        <v>242</v>
      </c>
      <c r="U67" s="29" t="s">
        <v>18</v>
      </c>
      <c r="V67" s="29"/>
      <c r="W67" s="33">
        <v>35.380000000000003</v>
      </c>
      <c r="X67" s="4"/>
    </row>
    <row r="68" spans="1:24" x14ac:dyDescent="0.25">
      <c r="A68" s="30"/>
      <c r="B68" s="30"/>
      <c r="C68" s="30"/>
      <c r="D68" s="30"/>
      <c r="E68" s="30"/>
      <c r="F68" s="30"/>
      <c r="R68" s="4"/>
      <c r="S68" s="29"/>
      <c r="T68" s="29" t="s">
        <v>485</v>
      </c>
      <c r="U68" s="29" t="s">
        <v>18</v>
      </c>
      <c r="V68" s="29" t="s">
        <v>40</v>
      </c>
      <c r="W68" s="33">
        <v>66.930000000000007</v>
      </c>
      <c r="X68" s="4"/>
    </row>
    <row r="69" spans="1:24" x14ac:dyDescent="0.25">
      <c r="A69" s="30"/>
      <c r="B69" s="30"/>
      <c r="C69" s="30"/>
      <c r="D69" s="30"/>
      <c r="E69" s="30"/>
      <c r="F69" s="30"/>
      <c r="R69" s="4"/>
      <c r="S69" s="29"/>
      <c r="T69" s="29" t="s">
        <v>486</v>
      </c>
      <c r="U69" s="29" t="s">
        <v>18</v>
      </c>
      <c r="V69" s="29" t="s">
        <v>59</v>
      </c>
      <c r="W69" s="33">
        <v>-24.3</v>
      </c>
      <c r="X69" s="4"/>
    </row>
    <row r="70" spans="1:24" x14ac:dyDescent="0.25">
      <c r="A70" s="30"/>
      <c r="B70" s="30"/>
      <c r="C70" s="30"/>
      <c r="D70" s="30"/>
      <c r="E70" s="30"/>
      <c r="F70" s="30"/>
      <c r="R70" s="4"/>
      <c r="S70" s="29"/>
      <c r="T70" s="29" t="s">
        <v>486</v>
      </c>
      <c r="U70" s="29" t="s">
        <v>18</v>
      </c>
      <c r="V70" s="29" t="s">
        <v>59</v>
      </c>
      <c r="W70" s="33">
        <v>24.3</v>
      </c>
      <c r="X70" s="4"/>
    </row>
    <row r="71" spans="1:24" x14ac:dyDescent="0.25">
      <c r="A71" s="30"/>
      <c r="B71" s="30"/>
      <c r="C71" s="30"/>
      <c r="D71" s="30"/>
      <c r="E71" s="30"/>
      <c r="F71" s="30"/>
      <c r="R71" s="4"/>
      <c r="S71" s="29"/>
      <c r="T71" s="29" t="s">
        <v>344</v>
      </c>
      <c r="U71" s="29" t="s">
        <v>18</v>
      </c>
      <c r="V71" s="29"/>
      <c r="W71" s="33"/>
      <c r="X71" s="4"/>
    </row>
    <row r="72" spans="1:24" x14ac:dyDescent="0.25">
      <c r="A72" s="30"/>
      <c r="B72" s="30"/>
      <c r="C72" s="30"/>
      <c r="D72" s="30"/>
      <c r="E72" s="30"/>
      <c r="F72" s="30"/>
      <c r="R72" s="4"/>
      <c r="S72" s="29"/>
      <c r="T72" s="29" t="s">
        <v>242</v>
      </c>
      <c r="U72" s="29" t="s">
        <v>18</v>
      </c>
      <c r="V72" s="29"/>
      <c r="W72" s="33">
        <v>35.380000000000003</v>
      </c>
      <c r="X72" s="4"/>
    </row>
    <row r="73" spans="1:24" x14ac:dyDescent="0.25">
      <c r="A73" s="30"/>
      <c r="B73" s="30"/>
      <c r="C73" s="30"/>
      <c r="D73" s="30"/>
      <c r="E73" s="30"/>
      <c r="F73" s="30"/>
      <c r="R73" s="4"/>
      <c r="S73" s="29"/>
      <c r="T73" s="29" t="s">
        <v>487</v>
      </c>
      <c r="U73" s="29" t="s">
        <v>18</v>
      </c>
      <c r="V73" s="29"/>
      <c r="W73" s="33">
        <v>8.84</v>
      </c>
      <c r="X73" s="4"/>
    </row>
    <row r="74" spans="1:24" x14ac:dyDescent="0.25">
      <c r="A74" s="30"/>
      <c r="B74" s="30"/>
      <c r="C74" s="30"/>
      <c r="D74" s="30"/>
      <c r="E74" s="30"/>
      <c r="F74" s="30"/>
      <c r="R74" s="4"/>
      <c r="S74" s="29"/>
      <c r="T74" s="29" t="s">
        <v>487</v>
      </c>
      <c r="U74" s="29" t="s">
        <v>18</v>
      </c>
      <c r="V74" s="29"/>
      <c r="W74" s="33">
        <v>8.34</v>
      </c>
      <c r="X74" s="4"/>
    </row>
    <row r="75" spans="1:24" x14ac:dyDescent="0.25">
      <c r="A75" s="30"/>
      <c r="B75" s="30"/>
      <c r="C75" s="30"/>
      <c r="D75" s="30"/>
      <c r="E75" s="30"/>
      <c r="F75" s="30"/>
      <c r="R75" s="4"/>
      <c r="S75" s="29"/>
      <c r="T75" s="29" t="s">
        <v>242</v>
      </c>
      <c r="U75" s="29" t="s">
        <v>18</v>
      </c>
      <c r="V75" s="29"/>
      <c r="W75" s="33">
        <v>12.46</v>
      </c>
      <c r="X75" s="4"/>
    </row>
    <row r="76" spans="1:24" x14ac:dyDescent="0.25">
      <c r="A76" s="30"/>
      <c r="B76" s="30"/>
      <c r="C76" s="30"/>
      <c r="D76" s="30"/>
      <c r="E76" s="30"/>
      <c r="F76" s="30"/>
      <c r="R76" s="4"/>
      <c r="S76" s="29"/>
      <c r="T76" s="29" t="s">
        <v>152</v>
      </c>
      <c r="U76" s="29" t="s">
        <v>18</v>
      </c>
      <c r="V76" s="29"/>
      <c r="W76" s="33">
        <v>62.97</v>
      </c>
      <c r="X76" s="4"/>
    </row>
    <row r="77" spans="1:24" x14ac:dyDescent="0.25">
      <c r="A77" s="30"/>
      <c r="B77" s="30"/>
      <c r="C77" s="30"/>
      <c r="D77" s="30"/>
      <c r="E77" s="30"/>
      <c r="F77" s="30"/>
      <c r="R77" s="4"/>
      <c r="S77" s="29"/>
      <c r="T77" s="29" t="s">
        <v>115</v>
      </c>
      <c r="U77" s="29" t="s">
        <v>18</v>
      </c>
      <c r="V77" s="29" t="s">
        <v>90</v>
      </c>
      <c r="W77" s="33">
        <v>56.47</v>
      </c>
      <c r="X77" s="4"/>
    </row>
    <row r="78" spans="1:24" x14ac:dyDescent="0.25">
      <c r="A78" s="30"/>
      <c r="B78" s="30"/>
      <c r="C78" s="30"/>
      <c r="D78" s="30"/>
      <c r="E78" s="30"/>
      <c r="F78" s="30"/>
      <c r="R78" s="4"/>
      <c r="S78" s="29"/>
      <c r="T78" s="29" t="s">
        <v>121</v>
      </c>
      <c r="U78" s="29" t="s">
        <v>18</v>
      </c>
      <c r="V78" s="29" t="s">
        <v>26</v>
      </c>
      <c r="W78" s="33">
        <v>36.86</v>
      </c>
      <c r="X78" s="4"/>
    </row>
    <row r="79" spans="1:24" x14ac:dyDescent="0.25">
      <c r="A79" s="30"/>
      <c r="B79" s="30"/>
      <c r="C79" s="30"/>
      <c r="D79" s="30"/>
      <c r="E79" s="30"/>
      <c r="F79" s="30"/>
      <c r="R79" s="4"/>
      <c r="S79" s="29"/>
      <c r="T79" s="29" t="s">
        <v>242</v>
      </c>
      <c r="U79" s="29" t="s">
        <v>18</v>
      </c>
      <c r="V79" s="29"/>
      <c r="W79" s="33">
        <v>12.79</v>
      </c>
      <c r="X79" s="4"/>
    </row>
    <row r="80" spans="1:24" x14ac:dyDescent="0.25">
      <c r="A80" s="30"/>
      <c r="B80" s="30"/>
      <c r="C80" s="30"/>
      <c r="D80" s="30"/>
      <c r="E80" s="30"/>
      <c r="F80" s="30"/>
      <c r="R80" s="4"/>
      <c r="S80" s="29"/>
      <c r="T80" s="29" t="s">
        <v>488</v>
      </c>
      <c r="U80" s="29" t="s">
        <v>18</v>
      </c>
      <c r="V80" s="29"/>
      <c r="W80" s="33">
        <v>26</v>
      </c>
      <c r="X80" s="4"/>
    </row>
    <row r="81" spans="1:24" x14ac:dyDescent="0.25">
      <c r="A81" s="30"/>
      <c r="B81" s="30"/>
      <c r="C81" s="30"/>
      <c r="D81" s="30"/>
      <c r="E81" s="30"/>
      <c r="F81" s="30"/>
      <c r="R81" s="4"/>
      <c r="S81" s="29"/>
      <c r="T81" s="29" t="s">
        <v>121</v>
      </c>
      <c r="U81" s="29" t="s">
        <v>18</v>
      </c>
      <c r="V81" s="29" t="s">
        <v>26</v>
      </c>
      <c r="W81" s="33">
        <v>88.8</v>
      </c>
      <c r="X81" s="4"/>
    </row>
    <row r="82" spans="1:24" x14ac:dyDescent="0.25">
      <c r="A82" s="30"/>
      <c r="B82" s="30"/>
      <c r="C82" s="30"/>
      <c r="D82" s="30"/>
      <c r="E82" s="30"/>
      <c r="F82" s="30"/>
      <c r="R82" s="4"/>
      <c r="S82" s="29"/>
      <c r="T82" s="29" t="s">
        <v>152</v>
      </c>
      <c r="U82" s="29" t="s">
        <v>18</v>
      </c>
      <c r="V82" s="29"/>
      <c r="W82" s="33">
        <v>100.21</v>
      </c>
      <c r="X82" s="4"/>
    </row>
    <row r="83" spans="1:24" x14ac:dyDescent="0.25">
      <c r="A83" s="30"/>
      <c r="B83" s="30"/>
      <c r="C83" s="30"/>
      <c r="D83" s="30"/>
      <c r="E83" s="30"/>
      <c r="F83" s="30"/>
      <c r="R83" s="4"/>
      <c r="S83" s="29"/>
      <c r="T83" s="29" t="s">
        <v>489</v>
      </c>
      <c r="U83" s="29" t="s">
        <v>18</v>
      </c>
      <c r="V83" s="29" t="s">
        <v>26</v>
      </c>
      <c r="W83" s="33">
        <v>8.56</v>
      </c>
      <c r="X83" s="4"/>
    </row>
    <row r="84" spans="1:24" x14ac:dyDescent="0.25">
      <c r="R84" s="4"/>
      <c r="S84" s="29"/>
      <c r="T84" s="29" t="s">
        <v>344</v>
      </c>
      <c r="U84" s="29" t="s">
        <v>18</v>
      </c>
      <c r="V84" s="29"/>
      <c r="W84" s="33">
        <v>7.07</v>
      </c>
      <c r="X84" s="4"/>
    </row>
    <row r="85" spans="1:24" x14ac:dyDescent="0.25">
      <c r="R85" s="4"/>
      <c r="S85" s="29"/>
      <c r="T85" s="29" t="s">
        <v>344</v>
      </c>
      <c r="U85" s="29" t="s">
        <v>18</v>
      </c>
      <c r="V85" s="29"/>
      <c r="W85" s="33">
        <v>30.86</v>
      </c>
      <c r="X85" s="4"/>
    </row>
    <row r="86" spans="1:24" x14ac:dyDescent="0.25">
      <c r="R86" s="4"/>
      <c r="S86" s="29"/>
      <c r="T86" s="29" t="s">
        <v>490</v>
      </c>
      <c r="U86" s="29" t="s">
        <v>18</v>
      </c>
      <c r="V86" s="29" t="s">
        <v>40</v>
      </c>
      <c r="W86" s="33">
        <v>20</v>
      </c>
      <c r="X86" s="4"/>
    </row>
    <row r="87" spans="1:24" x14ac:dyDescent="0.25">
      <c r="R87" s="4"/>
      <c r="S87" s="29"/>
      <c r="T87" s="29" t="s">
        <v>121</v>
      </c>
      <c r="U87" s="29" t="s">
        <v>18</v>
      </c>
      <c r="V87" s="29" t="s">
        <v>26</v>
      </c>
      <c r="W87" s="33">
        <v>13.89</v>
      </c>
      <c r="X87" s="4"/>
    </row>
    <row r="88" spans="1:24" x14ac:dyDescent="0.25">
      <c r="R88" s="4"/>
      <c r="S88" s="29"/>
      <c r="T88" s="29" t="s">
        <v>100</v>
      </c>
      <c r="U88" s="29" t="s">
        <v>18</v>
      </c>
      <c r="V88" s="29" t="s">
        <v>33</v>
      </c>
      <c r="W88" s="33">
        <v>31.91</v>
      </c>
      <c r="X88" s="4"/>
    </row>
    <row r="89" spans="1:24" x14ac:dyDescent="0.25">
      <c r="R89" s="4"/>
      <c r="S89" s="29"/>
      <c r="T89" s="29" t="s">
        <v>344</v>
      </c>
      <c r="U89" s="29" t="s">
        <v>18</v>
      </c>
      <c r="V89" s="29"/>
      <c r="W89" s="33">
        <v>37.53</v>
      </c>
      <c r="X89" s="4"/>
    </row>
    <row r="90" spans="1:24" x14ac:dyDescent="0.25">
      <c r="R90" s="4"/>
      <c r="S90" s="29"/>
      <c r="T90" s="29" t="s">
        <v>242</v>
      </c>
      <c r="U90" s="29" t="s">
        <v>18</v>
      </c>
      <c r="V90" s="29"/>
      <c r="W90" s="33">
        <v>61.88</v>
      </c>
      <c r="X90" s="4"/>
    </row>
    <row r="91" spans="1:24" x14ac:dyDescent="0.25">
      <c r="R91" s="4"/>
      <c r="S91" s="29"/>
      <c r="T91" s="29" t="s">
        <v>147</v>
      </c>
      <c r="U91" s="29" t="s">
        <v>18</v>
      </c>
      <c r="V91" s="29" t="s">
        <v>96</v>
      </c>
      <c r="W91" s="33">
        <v>75.06</v>
      </c>
      <c r="X91" s="4"/>
    </row>
    <row r="92" spans="1:24" x14ac:dyDescent="0.25">
      <c r="R92" s="4"/>
      <c r="S92" s="29"/>
      <c r="T92" s="29"/>
      <c r="U92" s="29"/>
      <c r="V92" s="29"/>
      <c r="W92" s="33"/>
      <c r="X92" s="4"/>
    </row>
    <row r="93" spans="1:24" x14ac:dyDescent="0.25">
      <c r="R93" s="4"/>
      <c r="S93" s="29"/>
      <c r="T93" s="29"/>
      <c r="U93" s="29"/>
      <c r="V93" s="29"/>
      <c r="W93" s="33"/>
      <c r="X93" s="4"/>
    </row>
    <row r="94" spans="1:24" x14ac:dyDescent="0.25">
      <c r="R94" s="4"/>
      <c r="S94" s="29"/>
      <c r="T94" s="29"/>
      <c r="U94" s="29"/>
      <c r="V94" s="29"/>
      <c r="W94" s="33"/>
      <c r="X94" s="4"/>
    </row>
    <row r="95" spans="1:24" x14ac:dyDescent="0.25">
      <c r="R95" s="4"/>
      <c r="S95" s="29"/>
      <c r="T95" s="29"/>
      <c r="U95" s="29"/>
      <c r="V95" s="29"/>
      <c r="W95" s="33"/>
      <c r="X95" s="4"/>
    </row>
    <row r="96" spans="1:24" x14ac:dyDescent="0.25">
      <c r="R96" s="4"/>
      <c r="S96" s="29"/>
      <c r="T96" s="29"/>
      <c r="U96" s="29"/>
      <c r="V96" s="29"/>
      <c r="W96" s="33"/>
      <c r="X96" s="4"/>
    </row>
    <row r="97" spans="18:24" x14ac:dyDescent="0.25">
      <c r="R97" s="4"/>
      <c r="S97" s="29"/>
      <c r="T97" s="29"/>
      <c r="U97" s="29"/>
      <c r="V97" s="29"/>
      <c r="W97" s="33"/>
      <c r="X97" s="4"/>
    </row>
    <row r="98" spans="18:24" x14ac:dyDescent="0.25">
      <c r="R98" s="4"/>
      <c r="S98" s="29"/>
      <c r="T98" s="29"/>
      <c r="U98" s="29"/>
      <c r="V98" s="29"/>
      <c r="W98" s="33"/>
      <c r="X98" s="4"/>
    </row>
    <row r="99" spans="18:24" x14ac:dyDescent="0.25">
      <c r="R99" s="4"/>
      <c r="S99" s="29"/>
      <c r="T99" s="29"/>
      <c r="U99" s="29"/>
      <c r="V99" s="29"/>
      <c r="W99" s="33"/>
      <c r="X99" s="4"/>
    </row>
    <row r="100" spans="18:24" x14ac:dyDescent="0.25">
      <c r="R100" s="4"/>
      <c r="S100" s="29"/>
      <c r="T100" s="29"/>
      <c r="U100" s="29"/>
      <c r="V100" s="29"/>
      <c r="W100" s="33"/>
      <c r="X100" s="4"/>
    </row>
    <row r="101" spans="18:24" x14ac:dyDescent="0.25">
      <c r="R101" s="4"/>
      <c r="S101" s="29"/>
      <c r="T101" s="29"/>
      <c r="U101" s="29"/>
      <c r="V101" s="29"/>
      <c r="W101" s="33"/>
      <c r="X101" s="4"/>
    </row>
    <row r="102" spans="18:24" x14ac:dyDescent="0.25">
      <c r="R102" s="4"/>
      <c r="S102" s="29"/>
      <c r="T102" s="29"/>
      <c r="U102" s="29"/>
      <c r="V102" s="29"/>
      <c r="W102" s="33"/>
      <c r="X102" s="4"/>
    </row>
  </sheetData>
  <sheetProtection sort="0" autoFilter="0"/>
  <autoFilter ref="S7:W102" xr:uid="{812919A8-4864-4DC1-AFDD-0D53454A1DCF}">
    <sortState xmlns:xlrd2="http://schemas.microsoft.com/office/spreadsheetml/2017/richdata2" ref="S8:W102">
      <sortCondition descending="1" ref="U7:U102"/>
    </sortState>
  </autoFilter>
  <conditionalFormatting sqref="H10:H21">
    <cfRule type="expression" dxfId="23" priority="6">
      <formula>N10="y"</formula>
    </cfRule>
  </conditionalFormatting>
  <conditionalFormatting sqref="I8:O58">
    <cfRule type="cellIs" dxfId="22" priority="1" operator="equal">
      <formula>0</formula>
    </cfRule>
  </conditionalFormatting>
  <conditionalFormatting sqref="M10:M58">
    <cfRule type="cellIs" dxfId="21" priority="4" operator="lessThan">
      <formula>0</formula>
    </cfRule>
  </conditionalFormatting>
  <dataValidations count="2">
    <dataValidation type="list" allowBlank="1" showErrorMessage="1" sqref="V8:V57 V59:V102" xr:uid="{777101E3-0073-4234-B189-0D1525D7CD52}">
      <formula1>$H$9:$H$58</formula1>
    </dataValidation>
    <dataValidation type="list" errorStyle="information" allowBlank="1" sqref="U1:U1048576" xr:uid="{1C2DBB17-C575-49A8-A3C8-2274AD5E6A6A}">
      <formula1>$AI$7:$AI$14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EEFC-3227-4857-8D70-4AE39F4F4E4C}">
  <dimension ref="A2:AP102"/>
  <sheetViews>
    <sheetView showGridLines="0" topLeftCell="Q3" workbookViewId="0">
      <selection activeCell="V18" sqref="V18"/>
    </sheetView>
  </sheetViews>
  <sheetFormatPr defaultRowHeight="15" x14ac:dyDescent="0.25"/>
  <cols>
    <col min="2" max="2" width="2.42578125" customWidth="1"/>
    <col min="3" max="3" width="19.42578125" bestFit="1" customWidth="1"/>
    <col min="4" max="4" width="14.42578125" customWidth="1"/>
    <col min="5" max="5" width="2.42578125" customWidth="1"/>
    <col min="7" max="7" width="2.5703125" customWidth="1"/>
    <col min="8" max="8" width="19.140625" bestFit="1" customWidth="1"/>
    <col min="9" max="9" width="11.42578125" style="17" hidden="1" customWidth="1"/>
    <col min="10" max="13" width="11.42578125" style="17" customWidth="1"/>
    <col min="14" max="14" width="6.7109375" style="25" hidden="1" customWidth="1"/>
    <col min="15" max="15" width="11.42578125" style="17" hidden="1" customWidth="1"/>
    <col min="16" max="16" width="2.5703125" customWidth="1"/>
    <col min="18" max="18" width="2.5703125" customWidth="1"/>
    <col min="19" max="19" width="7.85546875" customWidth="1"/>
    <col min="20" max="20" width="31.42578125" customWidth="1"/>
    <col min="21" max="21" width="11.85546875" customWidth="1"/>
    <col min="22" max="22" width="30.42578125" customWidth="1"/>
    <col min="23" max="23" width="10.7109375" style="17" customWidth="1"/>
    <col min="24" max="24" width="2.5703125" customWidth="1"/>
    <col min="35" max="35" width="10.5703125" bestFit="1" customWidth="1"/>
    <col min="37" max="37" width="15.85546875" bestFit="1" customWidth="1"/>
    <col min="38" max="38" width="10.5703125" customWidth="1"/>
  </cols>
  <sheetData>
    <row r="2" spans="1:42" ht="46.5" x14ac:dyDescent="0.7">
      <c r="B2" s="27" t="s">
        <v>64</v>
      </c>
      <c r="C2" s="27"/>
      <c r="D2" s="2"/>
      <c r="N2" s="17"/>
    </row>
    <row r="3" spans="1:42" ht="26.25" x14ac:dyDescent="0.4">
      <c r="C3" s="2"/>
      <c r="D3" s="2"/>
      <c r="N3" s="17"/>
    </row>
    <row r="4" spans="1:42" x14ac:dyDescent="0.25">
      <c r="B4" s="20"/>
      <c r="C4" s="20"/>
      <c r="D4" s="20"/>
      <c r="E4" s="20"/>
      <c r="G4" s="8"/>
      <c r="H4" s="8"/>
      <c r="I4" s="18"/>
      <c r="J4" s="18"/>
      <c r="K4" s="18"/>
      <c r="L4" s="18"/>
      <c r="M4" s="18"/>
      <c r="N4" s="18"/>
      <c r="O4" s="18"/>
      <c r="P4" s="8"/>
      <c r="R4" s="9"/>
      <c r="S4" s="9"/>
      <c r="T4" s="9"/>
      <c r="U4" s="9"/>
      <c r="V4" s="9"/>
      <c r="W4" s="32"/>
      <c r="X4" s="9"/>
    </row>
    <row r="5" spans="1:42" ht="23.25" x14ac:dyDescent="0.35">
      <c r="B5" s="20"/>
      <c r="C5" s="21" t="s">
        <v>0</v>
      </c>
      <c r="D5" s="22"/>
      <c r="E5" s="20"/>
      <c r="G5" s="8"/>
      <c r="H5" s="10" t="s">
        <v>1</v>
      </c>
      <c r="I5" s="18" t="s">
        <v>2</v>
      </c>
      <c r="J5" s="18"/>
      <c r="K5" s="18"/>
      <c r="L5" s="18"/>
      <c r="M5" s="18"/>
      <c r="N5" s="18" t="s">
        <v>2</v>
      </c>
      <c r="O5" s="18" t="s">
        <v>2</v>
      </c>
      <c r="P5" s="8"/>
      <c r="R5" s="9"/>
      <c r="S5" s="11" t="s">
        <v>3</v>
      </c>
      <c r="T5" s="9"/>
      <c r="U5" s="9"/>
      <c r="V5" s="9"/>
      <c r="W5" s="32"/>
      <c r="X5" s="9"/>
    </row>
    <row r="6" spans="1:42" s="12" customFormat="1" ht="23.25" x14ac:dyDescent="0.25">
      <c r="B6" s="23"/>
      <c r="C6" s="21"/>
      <c r="D6" s="43"/>
      <c r="E6" s="23"/>
      <c r="G6" s="13"/>
      <c r="H6" s="10"/>
      <c r="I6" s="44"/>
      <c r="J6" s="44"/>
      <c r="K6" s="45">
        <f ca="1">SUM(K9:K58)</f>
        <v>2178.38</v>
      </c>
      <c r="L6" s="46">
        <f>SUM(L9:L58)</f>
        <v>94.100000000000009</v>
      </c>
      <c r="M6" s="44"/>
      <c r="N6" s="44"/>
      <c r="O6" s="44"/>
      <c r="P6" s="13"/>
      <c r="R6" s="14"/>
      <c r="S6" s="11"/>
      <c r="T6" s="14"/>
      <c r="U6" s="14"/>
      <c r="V6" s="14"/>
      <c r="W6" s="46">
        <f>SUM(W8:W102)</f>
        <v>419.42999999999995</v>
      </c>
      <c r="X6" s="14"/>
    </row>
    <row r="7" spans="1:42" s="12" customFormat="1" x14ac:dyDescent="0.25">
      <c r="B7" s="23"/>
      <c r="C7" s="23"/>
      <c r="D7" s="23"/>
      <c r="E7" s="23"/>
      <c r="G7" s="13"/>
      <c r="H7" s="35" t="s">
        <v>4</v>
      </c>
      <c r="I7" s="36" t="s">
        <v>5</v>
      </c>
      <c r="J7" s="36" t="s">
        <v>6</v>
      </c>
      <c r="K7" s="36" t="s">
        <v>7</v>
      </c>
      <c r="L7" s="36" t="s">
        <v>8</v>
      </c>
      <c r="M7" s="36" t="s">
        <v>9</v>
      </c>
      <c r="N7" s="36" t="s">
        <v>10</v>
      </c>
      <c r="O7" s="36" t="s">
        <v>11</v>
      </c>
      <c r="P7" s="37"/>
      <c r="Q7" s="38"/>
      <c r="R7" s="39"/>
      <c r="S7" s="40" t="s">
        <v>12</v>
      </c>
      <c r="T7" s="40" t="s">
        <v>13</v>
      </c>
      <c r="U7" s="40" t="s">
        <v>14</v>
      </c>
      <c r="V7" s="40" t="s">
        <v>4</v>
      </c>
      <c r="W7" s="41" t="s">
        <v>15</v>
      </c>
      <c r="X7" s="14"/>
      <c r="AI7" s="15" t="s">
        <v>14</v>
      </c>
      <c r="AK7" s="16" t="s">
        <v>16</v>
      </c>
      <c r="AL7" s="52" t="str">
        <f>VLOOKUP(B2,AK11:AL22,2,FALSE)</f>
        <v>Jun</v>
      </c>
    </row>
    <row r="8" spans="1:42" x14ac:dyDescent="0.25">
      <c r="B8" s="7"/>
      <c r="C8" s="7"/>
      <c r="D8" s="7"/>
      <c r="E8" s="7"/>
      <c r="G8" s="5"/>
      <c r="H8" s="5"/>
      <c r="I8" s="19"/>
      <c r="J8" s="58"/>
      <c r="K8" s="19"/>
      <c r="L8" s="19"/>
      <c r="M8" s="19"/>
      <c r="N8" s="24"/>
      <c r="O8" s="19"/>
      <c r="P8" s="5"/>
      <c r="R8" s="4"/>
      <c r="S8" s="42">
        <v>45108</v>
      </c>
      <c r="T8" s="29" t="s">
        <v>104</v>
      </c>
      <c r="U8" s="29"/>
      <c r="V8" s="29" t="s">
        <v>33</v>
      </c>
      <c r="W8" s="33">
        <v>9.73</v>
      </c>
      <c r="X8" s="4"/>
      <c r="AI8" s="1" t="s">
        <v>19</v>
      </c>
      <c r="AK8" s="3" t="s">
        <v>20</v>
      </c>
      <c r="AL8" s="51" t="str">
        <f>VLOOKUP(AL7,AL11:AM22,2,FALSE)</f>
        <v>N28</v>
      </c>
    </row>
    <row r="9" spans="1:42" ht="15.75" x14ac:dyDescent="0.25">
      <c r="B9" s="7"/>
      <c r="C9" s="7" t="s">
        <v>21</v>
      </c>
      <c r="D9" s="55" cm="1">
        <f t="array" aca="1" ref="D9" ca="1">INDIRECT("Income!"&amp;AL8)</f>
        <v>-1592.6349999999998</v>
      </c>
      <c r="E9" s="7"/>
      <c r="G9" s="5"/>
      <c r="H9" s="34" t="s">
        <v>22</v>
      </c>
      <c r="I9" s="19"/>
      <c r="J9" s="59"/>
      <c r="K9" s="19"/>
      <c r="L9" s="19"/>
      <c r="M9" s="19"/>
      <c r="N9" s="24"/>
      <c r="O9" s="19"/>
      <c r="P9" s="5"/>
      <c r="R9" s="4"/>
      <c r="S9" s="42">
        <v>45108</v>
      </c>
      <c r="T9" s="29" t="s">
        <v>347</v>
      </c>
      <c r="U9" s="29"/>
      <c r="V9" s="29"/>
      <c r="W9" s="33">
        <v>232.72</v>
      </c>
      <c r="X9" s="4"/>
      <c r="AI9" s="1" t="s">
        <v>25</v>
      </c>
    </row>
    <row r="10" spans="1:42" x14ac:dyDescent="0.25">
      <c r="B10" s="7"/>
      <c r="C10" s="7" t="s">
        <v>1</v>
      </c>
      <c r="D10" s="56">
        <f ca="1">K6</f>
        <v>2178.38</v>
      </c>
      <c r="E10" s="7"/>
      <c r="G10" s="5"/>
      <c r="H10" s="5" t="s">
        <v>26</v>
      </c>
      <c r="I10" s="18" cm="1">
        <f t="array" aca="1" ref="I10" ca="1">INDIRECT($AL$7&amp;"!"&amp;"O10")</f>
        <v>0</v>
      </c>
      <c r="J10" s="59"/>
      <c r="K10" s="19">
        <f t="shared" ref="K10:K21" ca="1" si="0">SUM(I10:J10)</f>
        <v>0</v>
      </c>
      <c r="L10" s="19">
        <f t="shared" ref="L10:L58" si="1">SUMIF(V:V, H10, W:W)</f>
        <v>0</v>
      </c>
      <c r="M10" s="19">
        <f t="shared" ref="M10:M12" ca="1" si="2">K10-L10</f>
        <v>0</v>
      </c>
      <c r="N10" s="26"/>
      <c r="O10" s="18"/>
      <c r="P10" s="5"/>
      <c r="R10" s="4"/>
      <c r="S10" s="42">
        <v>45108</v>
      </c>
      <c r="T10" s="29" t="s">
        <v>152</v>
      </c>
      <c r="U10" s="29"/>
      <c r="V10" s="29"/>
      <c r="W10" s="33">
        <v>6.41</v>
      </c>
      <c r="X10" s="4"/>
      <c r="AI10" s="1" t="s">
        <v>28</v>
      </c>
      <c r="AK10" s="3" t="s">
        <v>29</v>
      </c>
      <c r="AL10" s="3" t="s">
        <v>30</v>
      </c>
      <c r="AM10" s="3" t="s">
        <v>31</v>
      </c>
    </row>
    <row r="11" spans="1:42" x14ac:dyDescent="0.25">
      <c r="B11" s="7"/>
      <c r="C11" s="7" t="s">
        <v>32</v>
      </c>
      <c r="D11" s="57">
        <f>W6</f>
        <v>419.42999999999995</v>
      </c>
      <c r="E11" s="7"/>
      <c r="G11" s="5"/>
      <c r="H11" s="5" t="s">
        <v>33</v>
      </c>
      <c r="I11" s="18" cm="1">
        <f t="array" aca="1" ref="I11" ca="1">INDIRECT($AL$7&amp;"!"&amp;"O11")</f>
        <v>-157.18</v>
      </c>
      <c r="J11" s="59"/>
      <c r="K11" s="19">
        <f t="shared" ca="1" si="0"/>
        <v>-157.18</v>
      </c>
      <c r="L11" s="19">
        <f t="shared" si="1"/>
        <v>9.73</v>
      </c>
      <c r="M11" s="19">
        <f t="shared" ca="1" si="2"/>
        <v>-166.91</v>
      </c>
      <c r="N11" s="26" t="s">
        <v>34</v>
      </c>
      <c r="O11" s="18">
        <f ca="1">IF(N11="y",M11,)</f>
        <v>-166.91</v>
      </c>
      <c r="P11" s="5"/>
      <c r="R11" s="4"/>
      <c r="S11" s="42">
        <v>45108</v>
      </c>
      <c r="T11" s="29" t="s">
        <v>491</v>
      </c>
      <c r="U11" s="29"/>
      <c r="V11" s="29"/>
      <c r="W11" s="33">
        <v>105.47</v>
      </c>
      <c r="X11" s="4"/>
      <c r="AI11" s="1" t="s">
        <v>36</v>
      </c>
      <c r="AK11" t="s">
        <v>37</v>
      </c>
      <c r="AL11" s="60" t="s">
        <v>492</v>
      </c>
      <c r="AM11" t="s">
        <v>39</v>
      </c>
      <c r="AP11" s="12"/>
    </row>
    <row r="12" spans="1:42" x14ac:dyDescent="0.25">
      <c r="B12" s="7"/>
      <c r="C12" s="7"/>
      <c r="D12" s="7"/>
      <c r="E12" s="7"/>
      <c r="G12" s="5"/>
      <c r="H12" s="5" t="s">
        <v>40</v>
      </c>
      <c r="I12" s="18" cm="1">
        <f t="array" aca="1" ref="I12" ca="1">INDIRECT($AL$7&amp;"!"&amp;"O12")</f>
        <v>140.11999999999989</v>
      </c>
      <c r="J12" s="59"/>
      <c r="K12" s="19">
        <f t="shared" ca="1" si="0"/>
        <v>140.11999999999989</v>
      </c>
      <c r="L12" s="19">
        <f t="shared" si="1"/>
        <v>64</v>
      </c>
      <c r="M12" s="19">
        <f t="shared" ca="1" si="2"/>
        <v>76.119999999999891</v>
      </c>
      <c r="N12" s="26" t="s">
        <v>34</v>
      </c>
      <c r="O12" s="18">
        <f t="shared" ref="O12:O21" ca="1" si="3">IF(N12="y",M12,)</f>
        <v>76.119999999999891</v>
      </c>
      <c r="P12" s="5"/>
      <c r="R12" s="4"/>
      <c r="S12" s="42">
        <v>45108</v>
      </c>
      <c r="T12" s="29" t="s">
        <v>493</v>
      </c>
      <c r="U12" s="29"/>
      <c r="V12" s="29"/>
      <c r="W12" s="33">
        <v>-19.28</v>
      </c>
      <c r="X12" s="4"/>
      <c r="AI12" s="1" t="s">
        <v>42</v>
      </c>
      <c r="AK12" t="s">
        <v>43</v>
      </c>
      <c r="AL12" t="s">
        <v>37</v>
      </c>
      <c r="AM12" t="s">
        <v>44</v>
      </c>
    </row>
    <row r="13" spans="1:42" x14ac:dyDescent="0.25">
      <c r="A13" s="30"/>
      <c r="B13" s="30"/>
      <c r="C13" s="30"/>
      <c r="D13" s="30"/>
      <c r="E13" s="30"/>
      <c r="F13" s="30"/>
      <c r="G13" s="5"/>
      <c r="H13" s="5" t="s">
        <v>45</v>
      </c>
      <c r="I13" s="18" cm="1">
        <f t="array" aca="1" ref="I13" ca="1">INDIRECT($AL$7&amp;"!"&amp;"O13")</f>
        <v>219.48000000000005</v>
      </c>
      <c r="J13" s="59">
        <v>200</v>
      </c>
      <c r="K13" s="19">
        <f t="shared" ca="1" si="0"/>
        <v>419.48</v>
      </c>
      <c r="L13" s="19">
        <f t="shared" si="1"/>
        <v>20.37</v>
      </c>
      <c r="M13" s="19">
        <f ca="1">K13-L13</f>
        <v>399.11</v>
      </c>
      <c r="N13" s="26" t="s">
        <v>34</v>
      </c>
      <c r="O13" s="18">
        <f t="shared" ca="1" si="3"/>
        <v>399.11</v>
      </c>
      <c r="P13" s="5"/>
      <c r="R13" s="4"/>
      <c r="S13" s="42">
        <v>45108</v>
      </c>
      <c r="T13" s="29" t="s">
        <v>494</v>
      </c>
      <c r="U13" s="29"/>
      <c r="V13" s="29" t="s">
        <v>40</v>
      </c>
      <c r="W13" s="33">
        <v>64</v>
      </c>
      <c r="X13" s="4"/>
      <c r="AI13" s="1" t="s">
        <v>18</v>
      </c>
      <c r="AK13" t="s">
        <v>48</v>
      </c>
      <c r="AL13" t="s">
        <v>43</v>
      </c>
      <c r="AM13" t="s">
        <v>49</v>
      </c>
    </row>
    <row r="14" spans="1:42" x14ac:dyDescent="0.25">
      <c r="A14" s="30"/>
      <c r="B14" s="30"/>
      <c r="C14" s="30"/>
      <c r="D14" s="30"/>
      <c r="E14" s="30"/>
      <c r="F14" s="30"/>
      <c r="G14" s="5"/>
      <c r="H14" s="5" t="s">
        <v>50</v>
      </c>
      <c r="I14" s="18" cm="1">
        <f t="array" aca="1" ref="I14" ca="1">INDIRECT($AL$7&amp;"!"&amp;"O14")</f>
        <v>39.190000000000012</v>
      </c>
      <c r="J14" s="59">
        <v>200</v>
      </c>
      <c r="K14" s="19">
        <f t="shared" ca="1" si="0"/>
        <v>239.19</v>
      </c>
      <c r="L14" s="19">
        <f t="shared" si="1"/>
        <v>0</v>
      </c>
      <c r="M14" s="19">
        <f t="shared" ref="M14:M21" ca="1" si="4">K14-L14</f>
        <v>239.19</v>
      </c>
      <c r="N14" s="26" t="s">
        <v>34</v>
      </c>
      <c r="O14" s="18">
        <f t="shared" ca="1" si="3"/>
        <v>239.19</v>
      </c>
      <c r="P14" s="5"/>
      <c r="R14" s="4"/>
      <c r="S14" s="42">
        <v>45109</v>
      </c>
      <c r="T14" s="29" t="s">
        <v>121</v>
      </c>
      <c r="U14" s="29"/>
      <c r="V14" s="29"/>
      <c r="W14" s="33">
        <v>0.01</v>
      </c>
      <c r="X14" s="4"/>
      <c r="AI14" s="1" t="s">
        <v>52</v>
      </c>
      <c r="AK14" t="s">
        <v>53</v>
      </c>
      <c r="AL14" t="s">
        <v>48</v>
      </c>
      <c r="AM14" t="s">
        <v>54</v>
      </c>
    </row>
    <row r="15" spans="1:42" x14ac:dyDescent="0.25">
      <c r="A15" s="30"/>
      <c r="B15" s="30"/>
      <c r="C15" s="30"/>
      <c r="D15" s="30"/>
      <c r="E15" s="30"/>
      <c r="F15" s="30"/>
      <c r="G15" s="5"/>
      <c r="H15" s="5" t="s">
        <v>254</v>
      </c>
      <c r="I15" s="18" cm="1">
        <f t="array" aca="1" ref="I15" ca="1">INDIRECT($AL$7&amp;"!"&amp;"O15")</f>
        <v>-279.47999999999996</v>
      </c>
      <c r="J15" s="59"/>
      <c r="K15" s="19">
        <f t="shared" ca="1" si="0"/>
        <v>-279.47999999999996</v>
      </c>
      <c r="L15" s="19">
        <f t="shared" si="1"/>
        <v>0</v>
      </c>
      <c r="M15" s="19">
        <f t="shared" ca="1" si="4"/>
        <v>-279.47999999999996</v>
      </c>
      <c r="N15" s="26" t="s">
        <v>34</v>
      </c>
      <c r="O15" s="18">
        <f t="shared" ca="1" si="3"/>
        <v>-279.47999999999996</v>
      </c>
      <c r="P15" s="5"/>
      <c r="R15" s="4"/>
      <c r="S15" s="42">
        <v>45109</v>
      </c>
      <c r="T15" s="29" t="s">
        <v>214</v>
      </c>
      <c r="U15" s="29"/>
      <c r="V15" s="29"/>
      <c r="W15" s="33"/>
      <c r="X15" s="4"/>
      <c r="AK15" t="s">
        <v>57</v>
      </c>
      <c r="AL15" t="s">
        <v>53</v>
      </c>
      <c r="AM15" t="s">
        <v>58</v>
      </c>
      <c r="AP15" s="12"/>
    </row>
    <row r="16" spans="1:42" x14ac:dyDescent="0.25">
      <c r="A16" s="30"/>
      <c r="B16" s="30"/>
      <c r="C16" s="53"/>
      <c r="D16" s="30"/>
      <c r="E16" s="30"/>
      <c r="F16" s="30"/>
      <c r="G16" s="5"/>
      <c r="H16" s="5" t="s">
        <v>59</v>
      </c>
      <c r="I16" s="18" cm="1">
        <f t="array" aca="1" ref="I16" ca="1">INDIRECT($AL$7&amp;"!"&amp;"O16")</f>
        <v>-158.73000000000002</v>
      </c>
      <c r="J16" s="59"/>
      <c r="K16" s="19">
        <f t="shared" ca="1" si="0"/>
        <v>-158.73000000000002</v>
      </c>
      <c r="L16" s="19">
        <f t="shared" si="1"/>
        <v>0</v>
      </c>
      <c r="M16" s="19">
        <f t="shared" ca="1" si="4"/>
        <v>-158.73000000000002</v>
      </c>
      <c r="N16" s="26" t="s">
        <v>34</v>
      </c>
      <c r="O16" s="18">
        <f t="shared" ca="1" si="3"/>
        <v>-158.73000000000002</v>
      </c>
      <c r="P16" s="5"/>
      <c r="R16" s="4"/>
      <c r="S16" s="42">
        <v>45109</v>
      </c>
      <c r="T16" s="29" t="s">
        <v>242</v>
      </c>
      <c r="U16" s="29"/>
      <c r="V16" s="29"/>
      <c r="W16" s="33"/>
      <c r="X16" s="4"/>
      <c r="AK16" t="s">
        <v>61</v>
      </c>
      <c r="AL16" t="s">
        <v>57</v>
      </c>
      <c r="AM16" t="s">
        <v>62</v>
      </c>
    </row>
    <row r="17" spans="1:42" x14ac:dyDescent="0.25">
      <c r="A17" s="30"/>
      <c r="B17" s="30"/>
      <c r="C17" s="53"/>
      <c r="D17" s="30"/>
      <c r="E17" s="30"/>
      <c r="F17" s="30"/>
      <c r="G17" s="5"/>
      <c r="H17" s="5"/>
      <c r="I17" s="18" cm="1">
        <f t="array" aca="1" ref="I17" ca="1">INDIRECT($AL$7&amp;"!"&amp;"O17")</f>
        <v>0</v>
      </c>
      <c r="J17" s="59"/>
      <c r="K17" s="19">
        <f t="shared" ca="1" si="0"/>
        <v>0</v>
      </c>
      <c r="L17" s="19">
        <f t="shared" si="1"/>
        <v>0</v>
      </c>
      <c r="M17" s="19">
        <f t="shared" ca="1" si="4"/>
        <v>0</v>
      </c>
      <c r="N17" s="26"/>
      <c r="O17" s="18">
        <f t="shared" si="3"/>
        <v>0</v>
      </c>
      <c r="P17" s="5"/>
      <c r="R17" s="4"/>
      <c r="S17" s="42">
        <v>45110</v>
      </c>
      <c r="T17" s="29" t="s">
        <v>242</v>
      </c>
      <c r="U17" s="29"/>
      <c r="V17" s="29"/>
      <c r="W17" s="33"/>
      <c r="X17" s="4"/>
      <c r="AK17" t="s">
        <v>64</v>
      </c>
      <c r="AL17" t="s">
        <v>61</v>
      </c>
      <c r="AM17" t="s">
        <v>65</v>
      </c>
    </row>
    <row r="18" spans="1:42" x14ac:dyDescent="0.25">
      <c r="A18" s="30"/>
      <c r="B18" s="30"/>
      <c r="C18" s="30"/>
      <c r="D18" s="30"/>
      <c r="E18" s="30"/>
      <c r="F18" s="30"/>
      <c r="G18" s="5"/>
      <c r="H18" s="5"/>
      <c r="I18" s="18" cm="1">
        <f t="array" aca="1" ref="I18" ca="1">INDIRECT($AL$7&amp;"!"&amp;"O18")</f>
        <v>0</v>
      </c>
      <c r="J18" s="59"/>
      <c r="K18" s="19">
        <f t="shared" ca="1" si="0"/>
        <v>0</v>
      </c>
      <c r="L18" s="19">
        <f t="shared" si="1"/>
        <v>0</v>
      </c>
      <c r="M18" s="19">
        <f t="shared" ca="1" si="4"/>
        <v>0</v>
      </c>
      <c r="N18" s="26"/>
      <c r="O18" s="18">
        <f t="shared" si="3"/>
        <v>0</v>
      </c>
      <c r="P18" s="5"/>
      <c r="R18" s="4"/>
      <c r="S18" s="42">
        <v>45110</v>
      </c>
      <c r="T18" s="29" t="s">
        <v>242</v>
      </c>
      <c r="U18" s="29"/>
      <c r="V18" s="29"/>
      <c r="W18" s="33"/>
      <c r="X18" s="4"/>
      <c r="AK18" t="s">
        <v>67</v>
      </c>
      <c r="AL18" t="s">
        <v>64</v>
      </c>
      <c r="AM18" t="s">
        <v>68</v>
      </c>
    </row>
    <row r="19" spans="1:42" x14ac:dyDescent="0.25">
      <c r="A19" s="30"/>
      <c r="B19" s="30"/>
      <c r="C19" s="30"/>
      <c r="D19" s="30"/>
      <c r="E19" s="30"/>
      <c r="F19" s="30"/>
      <c r="G19" s="5"/>
      <c r="H19" s="5"/>
      <c r="I19" s="18" cm="1">
        <f t="array" aca="1" ref="I19" ca="1">INDIRECT($AL$7&amp;"!"&amp;"O19")</f>
        <v>0</v>
      </c>
      <c r="J19" s="59"/>
      <c r="K19" s="19">
        <f t="shared" ca="1" si="0"/>
        <v>0</v>
      </c>
      <c r="L19" s="19">
        <f t="shared" si="1"/>
        <v>0</v>
      </c>
      <c r="M19" s="19">
        <f t="shared" ca="1" si="4"/>
        <v>0</v>
      </c>
      <c r="N19" s="26"/>
      <c r="O19" s="18">
        <f t="shared" si="3"/>
        <v>0</v>
      </c>
      <c r="P19" s="5"/>
      <c r="R19" s="4"/>
      <c r="S19" s="42">
        <v>45110</v>
      </c>
      <c r="T19" s="29" t="s">
        <v>186</v>
      </c>
      <c r="U19" s="29"/>
      <c r="V19" s="29"/>
      <c r="W19" s="33"/>
      <c r="X19" s="4"/>
      <c r="AK19" t="s">
        <v>70</v>
      </c>
      <c r="AL19" t="s">
        <v>67</v>
      </c>
      <c r="AM19" t="s">
        <v>71</v>
      </c>
      <c r="AP19" s="12"/>
    </row>
    <row r="20" spans="1:42" x14ac:dyDescent="0.25">
      <c r="A20" s="30"/>
      <c r="B20" s="30"/>
      <c r="C20" s="30"/>
      <c r="D20" s="30"/>
      <c r="E20" s="30"/>
      <c r="F20" s="30"/>
      <c r="G20" s="5"/>
      <c r="H20" s="5"/>
      <c r="I20" s="18" cm="1">
        <f t="array" aca="1" ref="I20" ca="1">INDIRECT($AL$7&amp;"!"&amp;"O20")</f>
        <v>0</v>
      </c>
      <c r="J20" s="59"/>
      <c r="K20" s="19">
        <f t="shared" ca="1" si="0"/>
        <v>0</v>
      </c>
      <c r="L20" s="19">
        <f t="shared" si="1"/>
        <v>0</v>
      </c>
      <c r="M20" s="19">
        <f t="shared" ca="1" si="4"/>
        <v>0</v>
      </c>
      <c r="N20" s="26"/>
      <c r="O20" s="18">
        <f t="shared" si="3"/>
        <v>0</v>
      </c>
      <c r="P20" s="5"/>
      <c r="R20" s="4"/>
      <c r="S20" s="42">
        <v>45111</v>
      </c>
      <c r="T20" s="29" t="s">
        <v>495</v>
      </c>
      <c r="U20" s="29"/>
      <c r="V20" s="29"/>
      <c r="W20" s="33"/>
      <c r="X20" s="4"/>
      <c r="AK20" t="s">
        <v>72</v>
      </c>
      <c r="AL20" t="s">
        <v>70</v>
      </c>
      <c r="AM20" t="s">
        <v>73</v>
      </c>
    </row>
    <row r="21" spans="1:42" x14ac:dyDescent="0.25">
      <c r="A21" s="30"/>
      <c r="B21" s="30"/>
      <c r="C21" s="3"/>
      <c r="D21" s="31"/>
      <c r="E21" s="30"/>
      <c r="F21" s="30"/>
      <c r="G21" s="5"/>
      <c r="H21" s="5"/>
      <c r="I21" s="18" cm="1">
        <f t="array" aca="1" ref="I21" ca="1">INDIRECT($AL$7&amp;"!"&amp;"O21")</f>
        <v>0</v>
      </c>
      <c r="J21" s="59"/>
      <c r="K21" s="19">
        <f t="shared" ca="1" si="0"/>
        <v>0</v>
      </c>
      <c r="L21" s="19">
        <f t="shared" si="1"/>
        <v>0</v>
      </c>
      <c r="M21" s="19">
        <f t="shared" ca="1" si="4"/>
        <v>0</v>
      </c>
      <c r="N21" s="26"/>
      <c r="O21" s="18">
        <f t="shared" si="3"/>
        <v>0</v>
      </c>
      <c r="P21" s="5"/>
      <c r="R21" s="4"/>
      <c r="S21" s="42">
        <v>45111</v>
      </c>
      <c r="T21" s="29" t="s">
        <v>121</v>
      </c>
      <c r="U21" s="29"/>
      <c r="V21" s="29"/>
      <c r="W21" s="33"/>
      <c r="X21" s="4"/>
      <c r="AK21" t="s">
        <v>76</v>
      </c>
      <c r="AL21" t="s">
        <v>72</v>
      </c>
      <c r="AM21" t="s">
        <v>77</v>
      </c>
      <c r="AN21" s="50"/>
    </row>
    <row r="22" spans="1:42" ht="15.75" x14ac:dyDescent="0.25">
      <c r="A22" s="30"/>
      <c r="B22" s="30"/>
      <c r="D22" s="30"/>
      <c r="E22" s="30"/>
      <c r="F22" s="30"/>
      <c r="G22" s="5"/>
      <c r="H22" s="34" t="s">
        <v>78</v>
      </c>
      <c r="I22" s="19"/>
      <c r="J22" s="59"/>
      <c r="K22" s="19"/>
      <c r="L22" s="19">
        <f t="shared" si="1"/>
        <v>0</v>
      </c>
      <c r="M22" s="19"/>
      <c r="N22" s="24"/>
      <c r="O22" s="19"/>
      <c r="P22" s="5"/>
      <c r="R22" s="4"/>
      <c r="S22" s="42">
        <v>45111</v>
      </c>
      <c r="T22" s="29" t="s">
        <v>121</v>
      </c>
      <c r="U22" s="29"/>
      <c r="V22" s="29"/>
      <c r="W22" s="33"/>
      <c r="X22" s="4"/>
      <c r="AK22" t="s">
        <v>80</v>
      </c>
      <c r="AL22" t="s">
        <v>76</v>
      </c>
      <c r="AM22" t="s">
        <v>81</v>
      </c>
      <c r="AN22" s="50"/>
    </row>
    <row r="23" spans="1:42" x14ac:dyDescent="0.25">
      <c r="A23" s="30"/>
      <c r="B23" s="30"/>
      <c r="C23" s="30"/>
      <c r="D23" s="30"/>
      <c r="E23" s="30"/>
      <c r="F23" s="30"/>
      <c r="G23" s="5"/>
      <c r="H23" s="5" t="s">
        <v>82</v>
      </c>
      <c r="I23" s="19"/>
      <c r="J23" s="59">
        <v>1194.0999999999999</v>
      </c>
      <c r="K23" s="19">
        <f>J23</f>
        <v>1194.0999999999999</v>
      </c>
      <c r="L23" s="19">
        <f t="shared" si="1"/>
        <v>0</v>
      </c>
      <c r="M23" s="19">
        <f>K23-L23</f>
        <v>1194.0999999999999</v>
      </c>
      <c r="N23" s="24"/>
      <c r="O23" s="19"/>
      <c r="P23" s="5"/>
      <c r="R23" s="4"/>
      <c r="S23" s="42">
        <v>45111</v>
      </c>
      <c r="T23" s="29" t="s">
        <v>496</v>
      </c>
      <c r="U23" s="29"/>
      <c r="V23" s="29"/>
      <c r="W23" s="33"/>
      <c r="X23" s="4"/>
      <c r="AP23" s="12"/>
    </row>
    <row r="24" spans="1:42" x14ac:dyDescent="0.25">
      <c r="A24" s="30"/>
      <c r="B24" s="30"/>
      <c r="C24" s="30"/>
      <c r="D24" s="30"/>
      <c r="E24" s="30"/>
      <c r="F24" s="30"/>
      <c r="G24" s="5"/>
      <c r="H24" s="5" t="s">
        <v>84</v>
      </c>
      <c r="I24" s="19"/>
      <c r="J24" s="59">
        <v>160</v>
      </c>
      <c r="K24" s="19">
        <f t="shared" ref="K24:K58" si="5">J24</f>
        <v>160</v>
      </c>
      <c r="L24" s="19">
        <f t="shared" si="1"/>
        <v>0</v>
      </c>
      <c r="M24" s="19">
        <f t="shared" ref="M24:M58" si="6">K24-L24</f>
        <v>160</v>
      </c>
      <c r="N24" s="24"/>
      <c r="O24" s="19"/>
      <c r="P24" s="5"/>
      <c r="R24" s="4"/>
      <c r="S24" s="42">
        <v>45111</v>
      </c>
      <c r="T24" s="29" t="s">
        <v>339</v>
      </c>
      <c r="U24" s="29"/>
      <c r="V24" s="29"/>
      <c r="W24" s="33"/>
      <c r="X24" s="4"/>
    </row>
    <row r="25" spans="1:42" x14ac:dyDescent="0.25">
      <c r="A25" s="30"/>
      <c r="B25" s="30"/>
      <c r="C25" s="30"/>
      <c r="D25" s="30"/>
      <c r="E25" s="30"/>
      <c r="F25" s="30"/>
      <c r="G25" s="5"/>
      <c r="H25" s="5" t="s">
        <v>86</v>
      </c>
      <c r="I25" s="19"/>
      <c r="J25" s="59">
        <v>45</v>
      </c>
      <c r="K25" s="19">
        <f t="shared" si="5"/>
        <v>45</v>
      </c>
      <c r="L25" s="19">
        <f t="shared" si="1"/>
        <v>0</v>
      </c>
      <c r="M25" s="19">
        <f t="shared" si="6"/>
        <v>45</v>
      </c>
      <c r="N25" s="24"/>
      <c r="O25" s="19"/>
      <c r="P25" s="5"/>
      <c r="R25" s="4"/>
      <c r="S25" s="42">
        <v>45111</v>
      </c>
      <c r="T25" s="29" t="s">
        <v>121</v>
      </c>
      <c r="U25" s="29"/>
      <c r="V25" s="29"/>
      <c r="W25" s="33"/>
      <c r="X25" s="4"/>
      <c r="AI25" s="63">
        <f>SUM(L23:L35)</f>
        <v>0</v>
      </c>
    </row>
    <row r="26" spans="1:42" x14ac:dyDescent="0.25">
      <c r="A26" s="30"/>
      <c r="B26" s="30"/>
      <c r="C26" s="30"/>
      <c r="D26" s="30"/>
      <c r="E26" s="30"/>
      <c r="F26" s="30"/>
      <c r="G26" s="5"/>
      <c r="H26" s="5" t="s">
        <v>88</v>
      </c>
      <c r="I26" s="19"/>
      <c r="J26" s="59">
        <v>222</v>
      </c>
      <c r="K26" s="19">
        <f>J26</f>
        <v>222</v>
      </c>
      <c r="L26" s="19">
        <f t="shared" si="1"/>
        <v>0</v>
      </c>
      <c r="M26" s="19">
        <f t="shared" si="6"/>
        <v>222</v>
      </c>
      <c r="N26" s="24"/>
      <c r="O26" s="19"/>
      <c r="P26" s="5"/>
      <c r="R26" s="4"/>
      <c r="S26" s="42">
        <v>45112</v>
      </c>
      <c r="T26" s="29" t="s">
        <v>186</v>
      </c>
      <c r="U26" s="29"/>
      <c r="V26" s="29"/>
      <c r="W26" s="33"/>
      <c r="X26" s="4"/>
    </row>
    <row r="27" spans="1:42" x14ac:dyDescent="0.25">
      <c r="A27" s="30"/>
      <c r="B27" s="30"/>
      <c r="C27" s="30"/>
      <c r="D27" s="30"/>
      <c r="E27" s="30"/>
      <c r="F27" s="30"/>
      <c r="G27" s="5"/>
      <c r="H27" s="5" t="s">
        <v>90</v>
      </c>
      <c r="I27" s="19"/>
      <c r="J27" s="59"/>
      <c r="K27" s="19">
        <f t="shared" si="5"/>
        <v>0</v>
      </c>
      <c r="L27" s="19">
        <f t="shared" si="1"/>
        <v>0</v>
      </c>
      <c r="M27" s="19">
        <f t="shared" si="6"/>
        <v>0</v>
      </c>
      <c r="N27" s="24"/>
      <c r="O27" s="19"/>
      <c r="P27" s="5"/>
      <c r="R27" s="4"/>
      <c r="S27" s="42">
        <v>45113</v>
      </c>
      <c r="T27" s="29" t="s">
        <v>121</v>
      </c>
      <c r="U27" s="29"/>
      <c r="V27" s="29"/>
      <c r="W27" s="33"/>
      <c r="X27" s="4"/>
      <c r="AP27" s="12"/>
    </row>
    <row r="28" spans="1:42" x14ac:dyDescent="0.25">
      <c r="A28" s="30"/>
      <c r="B28" s="30"/>
      <c r="C28" s="30"/>
      <c r="D28" s="30"/>
      <c r="E28" s="30"/>
      <c r="F28" s="30"/>
      <c r="G28" s="5"/>
      <c r="H28" s="5" t="s">
        <v>92</v>
      </c>
      <c r="I28" s="19"/>
      <c r="J28" s="59">
        <v>88.75</v>
      </c>
      <c r="K28" s="19">
        <f t="shared" si="5"/>
        <v>88.75</v>
      </c>
      <c r="L28" s="19">
        <f t="shared" si="1"/>
        <v>0</v>
      </c>
      <c r="M28" s="19">
        <f t="shared" si="6"/>
        <v>88.75</v>
      </c>
      <c r="N28" s="24"/>
      <c r="O28" s="19"/>
      <c r="P28" s="5"/>
      <c r="R28" s="4"/>
      <c r="S28" s="42">
        <v>45114</v>
      </c>
      <c r="T28" s="29" t="s">
        <v>242</v>
      </c>
      <c r="U28" s="29"/>
      <c r="V28" s="29"/>
      <c r="W28" s="33"/>
      <c r="X28" s="4"/>
    </row>
    <row r="29" spans="1:42" x14ac:dyDescent="0.25">
      <c r="A29" s="30"/>
      <c r="B29" s="30"/>
      <c r="C29" s="30"/>
      <c r="D29" s="30"/>
      <c r="E29" s="30"/>
      <c r="F29" s="30"/>
      <c r="G29" s="5"/>
      <c r="H29" s="5" t="s">
        <v>94</v>
      </c>
      <c r="I29" s="19"/>
      <c r="J29" s="59">
        <v>58</v>
      </c>
      <c r="K29" s="19">
        <f t="shared" si="5"/>
        <v>58</v>
      </c>
      <c r="L29" s="19">
        <f t="shared" si="1"/>
        <v>0</v>
      </c>
      <c r="M29" s="19">
        <f t="shared" si="6"/>
        <v>58</v>
      </c>
      <c r="N29" s="24"/>
      <c r="O29" s="19"/>
      <c r="P29" s="5"/>
      <c r="R29" s="4"/>
      <c r="S29" s="42">
        <v>45114</v>
      </c>
      <c r="T29" s="29" t="s">
        <v>186</v>
      </c>
      <c r="U29" s="29"/>
      <c r="V29" s="29"/>
      <c r="W29" s="33"/>
      <c r="X29" s="4"/>
    </row>
    <row r="30" spans="1:42" x14ac:dyDescent="0.25">
      <c r="A30" s="30"/>
      <c r="B30" s="30"/>
      <c r="C30" s="30"/>
      <c r="D30" s="30"/>
      <c r="E30" s="30"/>
      <c r="F30" s="30"/>
      <c r="G30" s="5"/>
      <c r="H30" s="5" t="s">
        <v>96</v>
      </c>
      <c r="I30" s="19"/>
      <c r="J30" s="59">
        <v>75.02</v>
      </c>
      <c r="K30" s="19">
        <f t="shared" si="5"/>
        <v>75.02</v>
      </c>
      <c r="L30" s="19">
        <f t="shared" si="1"/>
        <v>0</v>
      </c>
      <c r="M30" s="19">
        <f t="shared" si="6"/>
        <v>75.02</v>
      </c>
      <c r="N30" s="24"/>
      <c r="O30" s="19"/>
      <c r="P30" s="5"/>
      <c r="R30" s="4"/>
      <c r="S30" s="42">
        <v>45114</v>
      </c>
      <c r="T30" s="29" t="s">
        <v>121</v>
      </c>
      <c r="U30" s="29"/>
      <c r="V30" s="29"/>
      <c r="W30" s="33"/>
      <c r="X30" s="4"/>
    </row>
    <row r="31" spans="1:42" x14ac:dyDescent="0.25">
      <c r="A31" s="30"/>
      <c r="B31" s="30"/>
      <c r="C31" s="30"/>
      <c r="D31" s="30"/>
      <c r="E31" s="30"/>
      <c r="F31" s="30"/>
      <c r="G31" s="5"/>
      <c r="H31" s="5" t="s">
        <v>99</v>
      </c>
      <c r="I31" s="19"/>
      <c r="J31" s="59">
        <v>16.079999999999998</v>
      </c>
      <c r="K31" s="19">
        <f t="shared" si="5"/>
        <v>16.079999999999998</v>
      </c>
      <c r="L31" s="19">
        <f t="shared" si="1"/>
        <v>0</v>
      </c>
      <c r="M31" s="19">
        <f t="shared" si="6"/>
        <v>16.079999999999998</v>
      </c>
      <c r="N31" s="24"/>
      <c r="O31" s="19"/>
      <c r="P31" s="5"/>
      <c r="R31" s="4"/>
      <c r="S31" s="42">
        <v>45114</v>
      </c>
      <c r="T31" s="29" t="s">
        <v>242</v>
      </c>
      <c r="U31" s="29"/>
      <c r="V31" s="29"/>
      <c r="W31" s="33"/>
      <c r="X31" s="4"/>
      <c r="AP31" s="12"/>
    </row>
    <row r="32" spans="1:42" x14ac:dyDescent="0.25">
      <c r="A32" s="30"/>
      <c r="B32" s="30"/>
      <c r="C32" s="30"/>
      <c r="D32" s="30"/>
      <c r="E32" s="30"/>
      <c r="F32" s="30"/>
      <c r="G32" s="5"/>
      <c r="H32" s="5" t="s">
        <v>103</v>
      </c>
      <c r="I32" s="19"/>
      <c r="J32" s="59">
        <v>100</v>
      </c>
      <c r="K32" s="19">
        <f t="shared" si="5"/>
        <v>100</v>
      </c>
      <c r="L32" s="19">
        <f t="shared" si="1"/>
        <v>0</v>
      </c>
      <c r="M32" s="19">
        <f t="shared" si="6"/>
        <v>100</v>
      </c>
      <c r="N32" s="24"/>
      <c r="O32" s="19"/>
      <c r="P32" s="5"/>
      <c r="R32" s="4"/>
      <c r="S32" s="42">
        <v>45115</v>
      </c>
      <c r="T32" s="29" t="s">
        <v>121</v>
      </c>
      <c r="U32" s="29"/>
      <c r="V32" s="29"/>
      <c r="W32" s="33"/>
      <c r="X32" s="4"/>
    </row>
    <row r="33" spans="1:42" x14ac:dyDescent="0.25">
      <c r="A33" s="30"/>
      <c r="B33" s="30"/>
      <c r="C33" s="30"/>
      <c r="D33" s="30"/>
      <c r="E33" s="30"/>
      <c r="F33" s="30"/>
      <c r="G33" s="5"/>
      <c r="H33" s="5" t="s">
        <v>17</v>
      </c>
      <c r="I33" s="19"/>
      <c r="J33" s="59">
        <v>16.03</v>
      </c>
      <c r="K33" s="19">
        <f t="shared" si="5"/>
        <v>16.03</v>
      </c>
      <c r="L33" s="19">
        <f t="shared" si="1"/>
        <v>0</v>
      </c>
      <c r="M33" s="19">
        <f t="shared" si="6"/>
        <v>16.03</v>
      </c>
      <c r="N33" s="24"/>
      <c r="O33" s="19"/>
      <c r="P33" s="5"/>
      <c r="R33" s="4"/>
      <c r="S33" s="42">
        <v>45116</v>
      </c>
      <c r="T33" s="29" t="s">
        <v>121</v>
      </c>
      <c r="U33" s="29"/>
      <c r="V33" s="29"/>
      <c r="W33" s="33"/>
      <c r="X33" s="4"/>
    </row>
    <row r="34" spans="1:42" x14ac:dyDescent="0.25">
      <c r="A34" s="30"/>
      <c r="B34" s="30"/>
      <c r="C34" s="30"/>
      <c r="D34" s="30"/>
      <c r="E34" s="30"/>
      <c r="F34" s="30"/>
      <c r="G34" s="5"/>
      <c r="H34" s="5"/>
      <c r="I34" s="19"/>
      <c r="J34" s="59"/>
      <c r="K34" s="19">
        <f t="shared" si="5"/>
        <v>0</v>
      </c>
      <c r="L34" s="19">
        <f t="shared" si="1"/>
        <v>0</v>
      </c>
      <c r="M34" s="19">
        <f t="shared" si="6"/>
        <v>0</v>
      </c>
      <c r="N34" s="24"/>
      <c r="O34" s="19"/>
      <c r="P34" s="5"/>
      <c r="R34" s="4"/>
      <c r="S34" s="42">
        <v>45116</v>
      </c>
      <c r="T34" s="29" t="s">
        <v>497</v>
      </c>
      <c r="U34" s="29"/>
      <c r="V34" s="29"/>
      <c r="W34" s="33"/>
      <c r="X34" s="4"/>
    </row>
    <row r="35" spans="1:42" x14ac:dyDescent="0.25">
      <c r="A35" s="30"/>
      <c r="B35" s="30"/>
      <c r="C35" s="30"/>
      <c r="D35" s="30"/>
      <c r="E35" s="30"/>
      <c r="F35" s="30"/>
      <c r="G35" s="5"/>
      <c r="H35" s="6"/>
      <c r="I35" s="19"/>
      <c r="J35" s="59"/>
      <c r="K35" s="19">
        <f t="shared" si="5"/>
        <v>0</v>
      </c>
      <c r="L35" s="19">
        <f t="shared" si="1"/>
        <v>0</v>
      </c>
      <c r="M35" s="19">
        <f t="shared" si="6"/>
        <v>0</v>
      </c>
      <c r="N35" s="24"/>
      <c r="O35" s="19"/>
      <c r="P35" s="5"/>
      <c r="R35" s="4"/>
      <c r="S35" s="42">
        <v>45116</v>
      </c>
      <c r="T35" s="29" t="s">
        <v>498</v>
      </c>
      <c r="U35" s="29"/>
      <c r="V35" s="29"/>
      <c r="W35" s="33"/>
      <c r="X35" s="4"/>
      <c r="AP35" s="12"/>
    </row>
    <row r="36" spans="1:42" ht="15.75" x14ac:dyDescent="0.25">
      <c r="A36" s="30"/>
      <c r="B36" s="30"/>
      <c r="C36" s="30"/>
      <c r="D36" s="30"/>
      <c r="E36" s="30"/>
      <c r="F36" s="30"/>
      <c r="G36" s="5"/>
      <c r="H36" s="34" t="s">
        <v>109</v>
      </c>
      <c r="I36" s="19"/>
      <c r="J36" s="59"/>
      <c r="K36" s="19">
        <f t="shared" si="5"/>
        <v>0</v>
      </c>
      <c r="L36" s="19">
        <f t="shared" si="1"/>
        <v>0</v>
      </c>
      <c r="M36" s="19">
        <f t="shared" si="6"/>
        <v>0</v>
      </c>
      <c r="N36" s="24"/>
      <c r="O36" s="19"/>
      <c r="P36" s="5"/>
      <c r="R36" s="4"/>
      <c r="S36" s="42">
        <v>45117</v>
      </c>
      <c r="T36" s="29" t="s">
        <v>362</v>
      </c>
      <c r="U36" s="29"/>
      <c r="V36" s="29"/>
      <c r="W36" s="33"/>
      <c r="X36" s="4"/>
    </row>
    <row r="37" spans="1:42" x14ac:dyDescent="0.25">
      <c r="A37" s="30"/>
      <c r="B37" s="30"/>
      <c r="C37" s="30"/>
      <c r="D37" s="30"/>
      <c r="E37" s="30"/>
      <c r="F37" s="30"/>
      <c r="G37" s="5"/>
      <c r="H37" s="28"/>
      <c r="I37" s="19"/>
      <c r="J37" s="59"/>
      <c r="K37" s="19"/>
      <c r="L37" s="19"/>
      <c r="M37" s="19"/>
      <c r="N37" s="24"/>
      <c r="O37" s="19"/>
      <c r="P37" s="5"/>
      <c r="R37" s="4"/>
      <c r="S37" s="42">
        <v>45117</v>
      </c>
      <c r="T37" s="29" t="s">
        <v>362</v>
      </c>
      <c r="U37" s="29"/>
      <c r="V37" s="29"/>
      <c r="W37" s="33"/>
      <c r="X37" s="4"/>
    </row>
    <row r="38" spans="1:42" x14ac:dyDescent="0.25">
      <c r="A38" s="30"/>
      <c r="B38" s="30"/>
      <c r="C38" s="30"/>
      <c r="D38" s="30"/>
      <c r="E38" s="30"/>
      <c r="F38" s="30"/>
      <c r="G38" s="5"/>
      <c r="H38" s="28"/>
      <c r="I38" s="19"/>
      <c r="J38" s="59"/>
      <c r="K38" s="19">
        <f t="shared" si="5"/>
        <v>0</v>
      </c>
      <c r="L38" s="19">
        <f t="shared" si="1"/>
        <v>0</v>
      </c>
      <c r="M38" s="19">
        <f t="shared" si="6"/>
        <v>0</v>
      </c>
      <c r="N38" s="24"/>
      <c r="O38" s="19"/>
      <c r="P38" s="5"/>
      <c r="R38" s="4"/>
      <c r="S38" s="42">
        <v>45118</v>
      </c>
      <c r="T38" s="29" t="s">
        <v>499</v>
      </c>
      <c r="U38" s="29"/>
      <c r="V38" s="29"/>
      <c r="W38" s="33"/>
      <c r="X38" s="4"/>
    </row>
    <row r="39" spans="1:42" x14ac:dyDescent="0.25">
      <c r="A39" s="30"/>
      <c r="B39" s="30"/>
      <c r="C39" s="30"/>
      <c r="D39" s="30"/>
      <c r="E39" s="30"/>
      <c r="F39" s="30"/>
      <c r="G39" s="5"/>
      <c r="H39" s="28"/>
      <c r="I39" s="19"/>
      <c r="J39" s="59"/>
      <c r="K39" s="19">
        <f t="shared" si="5"/>
        <v>0</v>
      </c>
      <c r="L39" s="19">
        <f t="shared" si="1"/>
        <v>0</v>
      </c>
      <c r="M39" s="19">
        <f t="shared" si="6"/>
        <v>0</v>
      </c>
      <c r="N39" s="24"/>
      <c r="O39" s="19"/>
      <c r="P39" s="5"/>
      <c r="R39" s="4"/>
      <c r="S39" s="42">
        <v>45118</v>
      </c>
      <c r="T39" s="29" t="s">
        <v>499</v>
      </c>
      <c r="U39" s="29"/>
      <c r="V39" s="29"/>
      <c r="W39" s="33"/>
      <c r="X39" s="4"/>
      <c r="AP39" s="12"/>
    </row>
    <row r="40" spans="1:42" x14ac:dyDescent="0.25">
      <c r="A40" s="30"/>
      <c r="B40" s="30"/>
      <c r="C40" s="30"/>
      <c r="D40" s="30"/>
      <c r="E40" s="30"/>
      <c r="F40" s="30"/>
      <c r="G40" s="5"/>
      <c r="H40" s="28"/>
      <c r="I40" s="19"/>
      <c r="J40" s="59"/>
      <c r="K40" s="19">
        <f t="shared" si="5"/>
        <v>0</v>
      </c>
      <c r="L40" s="19">
        <f t="shared" si="1"/>
        <v>0</v>
      </c>
      <c r="M40" s="19">
        <f t="shared" si="6"/>
        <v>0</v>
      </c>
      <c r="N40" s="24"/>
      <c r="O40" s="19"/>
      <c r="P40" s="5"/>
      <c r="R40" s="4"/>
      <c r="S40" s="42">
        <v>45118</v>
      </c>
      <c r="T40" s="29" t="s">
        <v>121</v>
      </c>
      <c r="U40" s="29"/>
      <c r="V40" s="29"/>
      <c r="W40" s="33"/>
      <c r="X40" s="4"/>
    </row>
    <row r="41" spans="1:42" x14ac:dyDescent="0.25">
      <c r="A41" s="30"/>
      <c r="B41" s="30"/>
      <c r="C41" s="30"/>
      <c r="D41" s="30"/>
      <c r="E41" s="30"/>
      <c r="F41" s="30"/>
      <c r="G41" s="5"/>
      <c r="H41" s="28"/>
      <c r="I41" s="19"/>
      <c r="J41" s="59"/>
      <c r="K41" s="19">
        <f t="shared" si="5"/>
        <v>0</v>
      </c>
      <c r="L41" s="19">
        <f t="shared" si="1"/>
        <v>0</v>
      </c>
      <c r="M41" s="19">
        <f t="shared" si="6"/>
        <v>0</v>
      </c>
      <c r="N41" s="24"/>
      <c r="O41" s="19"/>
      <c r="P41" s="5"/>
      <c r="R41" s="4"/>
      <c r="S41" s="42">
        <v>45118</v>
      </c>
      <c r="T41" s="29" t="s">
        <v>121</v>
      </c>
      <c r="U41" s="29"/>
      <c r="V41" s="29"/>
      <c r="W41" s="33"/>
      <c r="X41" s="4"/>
    </row>
    <row r="42" spans="1:42" x14ac:dyDescent="0.25">
      <c r="A42" s="30"/>
      <c r="B42" s="30"/>
      <c r="C42" s="30"/>
      <c r="D42" s="30"/>
      <c r="E42" s="30"/>
      <c r="F42" s="30"/>
      <c r="G42" s="5"/>
      <c r="H42" s="28"/>
      <c r="I42" s="19"/>
      <c r="J42" s="59"/>
      <c r="K42" s="19">
        <f t="shared" si="5"/>
        <v>0</v>
      </c>
      <c r="L42" s="19">
        <f t="shared" si="1"/>
        <v>0</v>
      </c>
      <c r="M42" s="19">
        <f t="shared" si="6"/>
        <v>0</v>
      </c>
      <c r="N42" s="24"/>
      <c r="O42" s="19"/>
      <c r="P42" s="5"/>
      <c r="R42" s="4"/>
      <c r="S42" s="42">
        <v>45119</v>
      </c>
      <c r="T42" s="29" t="s">
        <v>121</v>
      </c>
      <c r="U42" s="29"/>
      <c r="V42" s="29"/>
      <c r="W42" s="33"/>
      <c r="X42" s="4"/>
    </row>
    <row r="43" spans="1:42" x14ac:dyDescent="0.25">
      <c r="A43" s="30"/>
      <c r="B43" s="30"/>
      <c r="C43" s="30"/>
      <c r="D43" s="30"/>
      <c r="E43" s="30"/>
      <c r="F43" s="30"/>
      <c r="G43" s="5"/>
      <c r="H43" s="28"/>
      <c r="I43" s="19"/>
      <c r="J43" s="59"/>
      <c r="K43" s="19">
        <f t="shared" si="5"/>
        <v>0</v>
      </c>
      <c r="L43" s="19">
        <f t="shared" si="1"/>
        <v>0</v>
      </c>
      <c r="M43" s="19">
        <f t="shared" si="6"/>
        <v>0</v>
      </c>
      <c r="N43" s="24"/>
      <c r="O43" s="19"/>
      <c r="P43" s="5"/>
      <c r="R43" s="4"/>
      <c r="S43" s="42">
        <v>45120</v>
      </c>
      <c r="T43" s="29" t="s">
        <v>121</v>
      </c>
      <c r="U43" s="29"/>
      <c r="V43" s="29"/>
      <c r="W43" s="33"/>
      <c r="X43" s="4"/>
      <c r="AP43" s="12"/>
    </row>
    <row r="44" spans="1:42" x14ac:dyDescent="0.25">
      <c r="A44" s="30"/>
      <c r="B44" s="30"/>
      <c r="C44" s="30"/>
      <c r="D44" s="30"/>
      <c r="E44" s="30"/>
      <c r="F44" s="30"/>
      <c r="G44" s="5"/>
      <c r="H44" s="28"/>
      <c r="I44" s="19"/>
      <c r="J44" s="59"/>
      <c r="K44" s="19">
        <f t="shared" si="5"/>
        <v>0</v>
      </c>
      <c r="L44" s="19">
        <f t="shared" si="1"/>
        <v>0</v>
      </c>
      <c r="M44" s="19">
        <f t="shared" si="6"/>
        <v>0</v>
      </c>
      <c r="N44" s="24"/>
      <c r="O44" s="19"/>
      <c r="P44" s="5"/>
      <c r="R44" s="4"/>
      <c r="S44" s="42">
        <v>45120</v>
      </c>
      <c r="T44" s="29" t="s">
        <v>121</v>
      </c>
      <c r="U44" s="29"/>
      <c r="V44" s="29"/>
      <c r="W44" s="33"/>
      <c r="X44" s="4"/>
    </row>
    <row r="45" spans="1:42" x14ac:dyDescent="0.25">
      <c r="A45" s="30"/>
      <c r="B45" s="30"/>
      <c r="C45" s="30"/>
      <c r="D45" s="30"/>
      <c r="E45" s="30"/>
      <c r="F45" s="30"/>
      <c r="G45" s="5"/>
      <c r="H45" s="28"/>
      <c r="I45" s="19"/>
      <c r="J45" s="59"/>
      <c r="K45" s="19">
        <f t="shared" si="5"/>
        <v>0</v>
      </c>
      <c r="L45" s="19">
        <f t="shared" si="1"/>
        <v>0</v>
      </c>
      <c r="M45" s="19">
        <f t="shared" si="6"/>
        <v>0</v>
      </c>
      <c r="N45" s="24"/>
      <c r="O45" s="19"/>
      <c r="P45" s="5"/>
      <c r="R45" s="4"/>
      <c r="S45" s="42">
        <v>45121</v>
      </c>
      <c r="T45" s="29" t="s">
        <v>242</v>
      </c>
      <c r="U45" s="29"/>
      <c r="V45" s="29"/>
      <c r="W45" s="33"/>
      <c r="X45" s="4"/>
    </row>
    <row r="46" spans="1:42" x14ac:dyDescent="0.25">
      <c r="A46" s="30"/>
      <c r="B46" s="30"/>
      <c r="C46" s="30"/>
      <c r="D46" s="30"/>
      <c r="E46" s="30"/>
      <c r="F46" s="30"/>
      <c r="G46" s="5"/>
      <c r="H46" s="28"/>
      <c r="I46" s="19"/>
      <c r="J46" s="59"/>
      <c r="K46" s="19">
        <f t="shared" si="5"/>
        <v>0</v>
      </c>
      <c r="L46" s="19">
        <f t="shared" si="1"/>
        <v>0</v>
      </c>
      <c r="M46" s="19">
        <f t="shared" si="6"/>
        <v>0</v>
      </c>
      <c r="N46" s="24"/>
      <c r="O46" s="19"/>
      <c r="P46" s="5"/>
      <c r="R46" s="4"/>
      <c r="S46" s="42">
        <v>45122</v>
      </c>
      <c r="T46" s="29" t="s">
        <v>242</v>
      </c>
      <c r="U46" s="29"/>
      <c r="V46" s="29"/>
      <c r="W46" s="33"/>
      <c r="X46" s="4"/>
    </row>
    <row r="47" spans="1:42" x14ac:dyDescent="0.25">
      <c r="A47" s="30"/>
      <c r="B47" s="30"/>
      <c r="C47" s="30"/>
      <c r="D47" s="30"/>
      <c r="E47" s="30"/>
      <c r="F47" s="30"/>
      <c r="G47" s="5"/>
      <c r="H47" s="28"/>
      <c r="I47" s="19"/>
      <c r="J47" s="59"/>
      <c r="K47" s="19">
        <f t="shared" si="5"/>
        <v>0</v>
      </c>
      <c r="L47" s="19">
        <f t="shared" si="1"/>
        <v>0</v>
      </c>
      <c r="M47" s="19">
        <f t="shared" si="6"/>
        <v>0</v>
      </c>
      <c r="N47" s="24"/>
      <c r="O47" s="19"/>
      <c r="P47" s="5"/>
      <c r="R47" s="4"/>
      <c r="S47" s="42">
        <v>45122</v>
      </c>
      <c r="T47" s="29" t="s">
        <v>121</v>
      </c>
      <c r="U47" s="29"/>
      <c r="V47" s="29"/>
      <c r="W47" s="33"/>
      <c r="X47" s="4"/>
      <c r="AP47" s="12"/>
    </row>
    <row r="48" spans="1:42" x14ac:dyDescent="0.25">
      <c r="A48" s="30"/>
      <c r="B48" s="30"/>
      <c r="C48" s="30"/>
      <c r="D48" s="30"/>
      <c r="E48" s="30"/>
      <c r="F48" s="30"/>
      <c r="G48" s="5"/>
      <c r="H48" s="28"/>
      <c r="I48" s="19"/>
      <c r="J48" s="59"/>
      <c r="K48" s="19">
        <f t="shared" si="5"/>
        <v>0</v>
      </c>
      <c r="L48" s="19">
        <f t="shared" si="1"/>
        <v>0</v>
      </c>
      <c r="M48" s="19">
        <f t="shared" si="6"/>
        <v>0</v>
      </c>
      <c r="N48" s="24"/>
      <c r="O48" s="19"/>
      <c r="P48" s="5"/>
      <c r="R48" s="4"/>
      <c r="S48" s="42">
        <v>45122</v>
      </c>
      <c r="T48" s="29" t="s">
        <v>121</v>
      </c>
      <c r="U48" s="29"/>
      <c r="V48" s="29"/>
      <c r="W48" s="33"/>
      <c r="X48" s="4"/>
    </row>
    <row r="49" spans="1:24" x14ac:dyDescent="0.25">
      <c r="A49" s="30"/>
      <c r="B49" s="30"/>
      <c r="C49" s="30"/>
      <c r="D49" s="30"/>
      <c r="E49" s="30"/>
      <c r="F49" s="30"/>
      <c r="G49" s="5"/>
      <c r="H49" s="28"/>
      <c r="I49" s="19"/>
      <c r="J49" s="59"/>
      <c r="K49" s="19">
        <f t="shared" si="5"/>
        <v>0</v>
      </c>
      <c r="L49" s="19">
        <f t="shared" si="1"/>
        <v>0</v>
      </c>
      <c r="M49" s="19">
        <f t="shared" si="6"/>
        <v>0</v>
      </c>
      <c r="N49" s="24"/>
      <c r="O49" s="19"/>
      <c r="P49" s="5"/>
      <c r="R49" s="4"/>
      <c r="S49" s="42">
        <v>45123</v>
      </c>
      <c r="T49" s="29" t="s">
        <v>121</v>
      </c>
      <c r="U49" s="29"/>
      <c r="V49" s="29"/>
      <c r="W49" s="33"/>
      <c r="X49" s="4"/>
    </row>
    <row r="50" spans="1:24" x14ac:dyDescent="0.25">
      <c r="A50" s="30"/>
      <c r="B50" s="30"/>
      <c r="C50" s="30"/>
      <c r="D50" s="30"/>
      <c r="E50" s="30"/>
      <c r="F50" s="30"/>
      <c r="G50" s="5"/>
      <c r="H50" s="28"/>
      <c r="I50" s="19"/>
      <c r="J50" s="59"/>
      <c r="K50" s="19">
        <f t="shared" si="5"/>
        <v>0</v>
      </c>
      <c r="L50" s="19">
        <f t="shared" si="1"/>
        <v>0</v>
      </c>
      <c r="M50" s="19">
        <f t="shared" si="6"/>
        <v>0</v>
      </c>
      <c r="N50" s="24"/>
      <c r="O50" s="19"/>
      <c r="P50" s="5"/>
      <c r="R50" s="4"/>
      <c r="S50" s="42">
        <v>45123</v>
      </c>
      <c r="T50" s="29" t="s">
        <v>121</v>
      </c>
      <c r="U50" s="29"/>
      <c r="V50" s="29"/>
      <c r="W50" s="33"/>
      <c r="X50" s="4"/>
    </row>
    <row r="51" spans="1:24" x14ac:dyDescent="0.25">
      <c r="A51" s="30"/>
      <c r="B51" s="30"/>
      <c r="C51" s="30"/>
      <c r="D51" s="30"/>
      <c r="E51" s="30"/>
      <c r="F51" s="30"/>
      <c r="G51" s="5"/>
      <c r="H51" s="28"/>
      <c r="I51" s="19"/>
      <c r="J51" s="59"/>
      <c r="K51" s="19">
        <f t="shared" si="5"/>
        <v>0</v>
      </c>
      <c r="L51" s="19">
        <f t="shared" si="1"/>
        <v>0</v>
      </c>
      <c r="M51" s="19">
        <f t="shared" si="6"/>
        <v>0</v>
      </c>
      <c r="N51" s="24"/>
      <c r="O51" s="19"/>
      <c r="P51" s="5"/>
      <c r="R51" s="4"/>
      <c r="S51" s="42">
        <v>45124</v>
      </c>
      <c r="T51" s="29" t="s">
        <v>500</v>
      </c>
      <c r="U51" s="29"/>
      <c r="V51" s="29"/>
      <c r="W51" s="33"/>
      <c r="X51" s="4"/>
    </row>
    <row r="52" spans="1:24" x14ac:dyDescent="0.25">
      <c r="A52" s="30"/>
      <c r="B52" s="30"/>
      <c r="C52" s="30"/>
      <c r="D52" s="30"/>
      <c r="E52" s="30"/>
      <c r="F52" s="30"/>
      <c r="G52" s="5"/>
      <c r="H52" s="28"/>
      <c r="I52" s="19"/>
      <c r="J52" s="59"/>
      <c r="K52" s="19">
        <f t="shared" si="5"/>
        <v>0</v>
      </c>
      <c r="L52" s="19">
        <f t="shared" si="1"/>
        <v>0</v>
      </c>
      <c r="M52" s="19">
        <f t="shared" si="6"/>
        <v>0</v>
      </c>
      <c r="N52" s="24"/>
      <c r="O52" s="19"/>
      <c r="P52" s="5"/>
      <c r="R52" s="4"/>
      <c r="S52" s="42">
        <v>45124</v>
      </c>
      <c r="T52" s="29" t="s">
        <v>501</v>
      </c>
      <c r="U52" s="29"/>
      <c r="V52" s="29"/>
      <c r="W52" s="33"/>
      <c r="X52" s="4"/>
    </row>
    <row r="53" spans="1:24" x14ac:dyDescent="0.25">
      <c r="A53" s="30"/>
      <c r="B53" s="30"/>
      <c r="C53" s="30"/>
      <c r="D53" s="30"/>
      <c r="E53" s="30"/>
      <c r="F53" s="30"/>
      <c r="G53" s="5"/>
      <c r="H53" s="28"/>
      <c r="I53" s="19"/>
      <c r="J53" s="59"/>
      <c r="K53" s="19">
        <f t="shared" si="5"/>
        <v>0</v>
      </c>
      <c r="L53" s="19">
        <f t="shared" si="1"/>
        <v>0</v>
      </c>
      <c r="M53" s="19">
        <f t="shared" si="6"/>
        <v>0</v>
      </c>
      <c r="N53" s="24"/>
      <c r="O53" s="19"/>
      <c r="P53" s="5"/>
      <c r="R53" s="4"/>
      <c r="S53" s="42">
        <v>45125</v>
      </c>
      <c r="T53" s="29" t="s">
        <v>121</v>
      </c>
      <c r="U53" s="29"/>
      <c r="V53" s="29"/>
      <c r="W53" s="33"/>
      <c r="X53" s="4"/>
    </row>
    <row r="54" spans="1:24" x14ac:dyDescent="0.25">
      <c r="A54" s="30"/>
      <c r="B54" s="30"/>
      <c r="C54" s="30"/>
      <c r="D54" s="30"/>
      <c r="E54" s="30"/>
      <c r="F54" s="30"/>
      <c r="G54" s="5"/>
      <c r="H54" s="28"/>
      <c r="I54" s="19"/>
      <c r="J54" s="59"/>
      <c r="K54" s="19">
        <f t="shared" si="5"/>
        <v>0</v>
      </c>
      <c r="L54" s="19">
        <f t="shared" si="1"/>
        <v>0</v>
      </c>
      <c r="M54" s="19">
        <f t="shared" si="6"/>
        <v>0</v>
      </c>
      <c r="N54" s="24"/>
      <c r="O54" s="19"/>
      <c r="P54" s="5"/>
      <c r="R54" s="4"/>
      <c r="S54" s="42">
        <v>45126</v>
      </c>
      <c r="T54" s="29" t="s">
        <v>344</v>
      </c>
      <c r="U54" s="29"/>
      <c r="V54" s="29"/>
      <c r="W54" s="33"/>
      <c r="X54" s="4"/>
    </row>
    <row r="55" spans="1:24" x14ac:dyDescent="0.25">
      <c r="A55" s="30"/>
      <c r="B55" s="30"/>
      <c r="C55" s="30"/>
      <c r="D55" s="30"/>
      <c r="E55" s="30"/>
      <c r="F55" s="30"/>
      <c r="G55" s="5"/>
      <c r="H55" s="28"/>
      <c r="I55" s="19"/>
      <c r="J55" s="59"/>
      <c r="K55" s="19">
        <f t="shared" si="5"/>
        <v>0</v>
      </c>
      <c r="L55" s="19">
        <f t="shared" si="1"/>
        <v>0</v>
      </c>
      <c r="M55" s="19">
        <f t="shared" si="6"/>
        <v>0</v>
      </c>
      <c r="N55" s="24"/>
      <c r="O55" s="19"/>
      <c r="P55" s="5"/>
      <c r="R55" s="4"/>
      <c r="S55" s="42">
        <v>45126</v>
      </c>
      <c r="T55" s="29" t="s">
        <v>344</v>
      </c>
      <c r="U55" s="29"/>
      <c r="V55" s="29"/>
      <c r="W55" s="33"/>
      <c r="X55" s="4"/>
    </row>
    <row r="56" spans="1:24" x14ac:dyDescent="0.25">
      <c r="A56" s="30"/>
      <c r="B56" s="30"/>
      <c r="C56" s="30"/>
      <c r="D56" s="30"/>
      <c r="E56" s="30"/>
      <c r="F56" s="30"/>
      <c r="G56" s="5"/>
      <c r="H56" s="28"/>
      <c r="I56" s="19"/>
      <c r="J56" s="59"/>
      <c r="K56" s="19">
        <f t="shared" si="5"/>
        <v>0</v>
      </c>
      <c r="L56" s="19">
        <f t="shared" si="1"/>
        <v>0</v>
      </c>
      <c r="M56" s="19">
        <f t="shared" si="6"/>
        <v>0</v>
      </c>
      <c r="N56" s="24"/>
      <c r="O56" s="19"/>
      <c r="P56" s="5"/>
      <c r="R56" s="4"/>
      <c r="S56" s="42">
        <v>45126</v>
      </c>
      <c r="T56" s="29" t="s">
        <v>344</v>
      </c>
      <c r="U56" s="29"/>
      <c r="V56" s="29"/>
      <c r="W56" s="33"/>
      <c r="X56" s="4"/>
    </row>
    <row r="57" spans="1:24" x14ac:dyDescent="0.25">
      <c r="A57" s="30"/>
      <c r="B57" s="30"/>
      <c r="C57" s="30"/>
      <c r="D57" s="30"/>
      <c r="E57" s="30"/>
      <c r="F57" s="30"/>
      <c r="G57" s="5"/>
      <c r="H57" s="28"/>
      <c r="I57" s="19"/>
      <c r="J57" s="59"/>
      <c r="K57" s="19">
        <f t="shared" si="5"/>
        <v>0</v>
      </c>
      <c r="L57" s="19">
        <f t="shared" si="1"/>
        <v>0</v>
      </c>
      <c r="M57" s="19">
        <f t="shared" si="6"/>
        <v>0</v>
      </c>
      <c r="N57" s="24"/>
      <c r="O57" s="19"/>
      <c r="P57" s="5"/>
      <c r="R57" s="4"/>
      <c r="S57" s="42">
        <v>45126</v>
      </c>
      <c r="T57" s="29" t="s">
        <v>186</v>
      </c>
      <c r="U57" s="29"/>
      <c r="V57" s="29"/>
      <c r="W57" s="33"/>
      <c r="X57" s="4"/>
    </row>
    <row r="58" spans="1:24" x14ac:dyDescent="0.25">
      <c r="A58" s="30"/>
      <c r="B58" s="30"/>
      <c r="C58" s="30"/>
      <c r="D58" s="30"/>
      <c r="E58" s="30"/>
      <c r="F58" s="30"/>
      <c r="G58" s="5"/>
      <c r="H58" s="28"/>
      <c r="I58" s="19"/>
      <c r="J58" s="59"/>
      <c r="K58" s="19">
        <f t="shared" si="5"/>
        <v>0</v>
      </c>
      <c r="L58" s="19">
        <f t="shared" si="1"/>
        <v>0</v>
      </c>
      <c r="M58" s="19">
        <f t="shared" si="6"/>
        <v>0</v>
      </c>
      <c r="N58" s="24"/>
      <c r="O58" s="19"/>
      <c r="P58" s="5"/>
      <c r="R58" s="4"/>
      <c r="S58" s="42">
        <v>45128</v>
      </c>
      <c r="T58" s="29" t="s">
        <v>121</v>
      </c>
      <c r="U58" s="29"/>
      <c r="V58" s="29"/>
      <c r="W58" s="33"/>
      <c r="X58" s="4"/>
    </row>
    <row r="59" spans="1:24" x14ac:dyDescent="0.25">
      <c r="A59" s="30"/>
      <c r="B59" s="30"/>
      <c r="C59" s="30"/>
      <c r="D59" s="30"/>
      <c r="E59" s="30"/>
      <c r="F59" s="30"/>
      <c r="R59" s="4"/>
      <c r="S59" s="42">
        <v>45128</v>
      </c>
      <c r="T59" s="29" t="s">
        <v>242</v>
      </c>
      <c r="U59" s="29"/>
      <c r="V59" s="29"/>
      <c r="W59" s="33"/>
      <c r="X59" s="4"/>
    </row>
    <row r="60" spans="1:24" x14ac:dyDescent="0.25">
      <c r="A60" s="30"/>
      <c r="B60" s="30"/>
      <c r="C60" s="30"/>
      <c r="D60" s="30"/>
      <c r="E60" s="30"/>
      <c r="F60" s="30"/>
      <c r="R60" s="4"/>
      <c r="S60" s="42">
        <v>45129</v>
      </c>
      <c r="T60" s="29" t="s">
        <v>502</v>
      </c>
      <c r="U60" s="29"/>
      <c r="V60" s="29" t="s">
        <v>45</v>
      </c>
      <c r="W60" s="33">
        <v>20.37</v>
      </c>
      <c r="X60" s="4"/>
    </row>
    <row r="61" spans="1:24" x14ac:dyDescent="0.25">
      <c r="A61" s="30"/>
      <c r="B61" s="30"/>
      <c r="C61" s="30"/>
      <c r="D61" s="30"/>
      <c r="E61" s="30"/>
      <c r="F61" s="30"/>
      <c r="R61" s="4"/>
      <c r="S61" s="42">
        <v>45129</v>
      </c>
      <c r="T61" s="29" t="s">
        <v>503</v>
      </c>
      <c r="U61" s="29"/>
      <c r="V61" s="29"/>
      <c r="W61" s="33"/>
      <c r="X61" s="4"/>
    </row>
    <row r="62" spans="1:24" x14ac:dyDescent="0.25">
      <c r="A62" s="30"/>
      <c r="B62" s="30"/>
      <c r="C62" s="30"/>
      <c r="D62" s="30"/>
      <c r="E62" s="30"/>
      <c r="F62" s="30"/>
      <c r="R62" s="4"/>
      <c r="S62" s="42">
        <v>45129</v>
      </c>
      <c r="T62" s="29" t="s">
        <v>242</v>
      </c>
      <c r="U62" s="29"/>
      <c r="V62" s="29"/>
      <c r="W62" s="33"/>
      <c r="X62" s="4"/>
    </row>
    <row r="63" spans="1:24" x14ac:dyDescent="0.25">
      <c r="A63" s="30"/>
      <c r="B63" s="30"/>
      <c r="C63" s="30"/>
      <c r="D63" s="30"/>
      <c r="E63" s="30"/>
      <c r="F63" s="30"/>
      <c r="R63" s="4"/>
      <c r="S63" s="42">
        <v>45129</v>
      </c>
      <c r="T63" s="29" t="s">
        <v>121</v>
      </c>
      <c r="U63" s="29"/>
      <c r="V63" s="29"/>
      <c r="W63" s="33"/>
      <c r="X63" s="4"/>
    </row>
    <row r="64" spans="1:24" x14ac:dyDescent="0.25">
      <c r="A64" s="30"/>
      <c r="B64" s="30"/>
      <c r="C64" s="30"/>
      <c r="D64" s="30"/>
      <c r="E64" s="30"/>
      <c r="F64" s="30"/>
      <c r="R64" s="4"/>
      <c r="S64" s="42">
        <v>45130</v>
      </c>
      <c r="T64" s="29" t="s">
        <v>121</v>
      </c>
      <c r="U64" s="29"/>
      <c r="V64" s="29"/>
      <c r="W64" s="33"/>
      <c r="X64" s="4"/>
    </row>
    <row r="65" spans="1:24" x14ac:dyDescent="0.25">
      <c r="A65" s="30"/>
      <c r="B65" s="30"/>
      <c r="C65" s="30"/>
      <c r="D65" s="30"/>
      <c r="E65" s="30"/>
      <c r="F65" s="30"/>
      <c r="R65" s="4"/>
      <c r="S65" s="42">
        <v>45130</v>
      </c>
      <c r="T65" s="29" t="s">
        <v>121</v>
      </c>
      <c r="U65" s="29"/>
      <c r="V65" s="29"/>
      <c r="W65" s="33"/>
      <c r="X65" s="4"/>
    </row>
    <row r="66" spans="1:24" x14ac:dyDescent="0.25">
      <c r="A66" s="30"/>
      <c r="B66" s="30"/>
      <c r="C66" s="30"/>
      <c r="D66" s="30"/>
      <c r="E66" s="30"/>
      <c r="F66" s="30"/>
      <c r="R66" s="4"/>
      <c r="S66" s="42">
        <v>45130</v>
      </c>
      <c r="T66" s="29" t="s">
        <v>504</v>
      </c>
      <c r="U66" s="29"/>
      <c r="V66" s="29"/>
      <c r="W66" s="33"/>
      <c r="X66" s="4"/>
    </row>
    <row r="67" spans="1:24" x14ac:dyDescent="0.25">
      <c r="A67" s="30"/>
      <c r="B67" s="30"/>
      <c r="C67" s="30"/>
      <c r="D67" s="30"/>
      <c r="E67" s="30"/>
      <c r="F67" s="30"/>
      <c r="R67" s="4"/>
      <c r="S67" s="42">
        <v>45131</v>
      </c>
      <c r="T67" s="29" t="s">
        <v>242</v>
      </c>
      <c r="U67" s="29"/>
      <c r="V67" s="29"/>
      <c r="W67" s="33"/>
      <c r="X67" s="4"/>
    </row>
    <row r="68" spans="1:24" x14ac:dyDescent="0.25">
      <c r="A68" s="30"/>
      <c r="B68" s="30"/>
      <c r="C68" s="30"/>
      <c r="D68" s="30"/>
      <c r="E68" s="30"/>
      <c r="F68" s="30"/>
      <c r="R68" s="4"/>
      <c r="S68" s="42">
        <v>45131</v>
      </c>
      <c r="T68" s="29" t="s">
        <v>242</v>
      </c>
      <c r="U68" s="29"/>
      <c r="V68" s="29"/>
      <c r="W68" s="33"/>
      <c r="X68" s="4"/>
    </row>
    <row r="69" spans="1:24" x14ac:dyDescent="0.25">
      <c r="A69" s="30"/>
      <c r="B69" s="30"/>
      <c r="C69" s="30"/>
      <c r="D69" s="30"/>
      <c r="E69" s="30"/>
      <c r="F69" s="30"/>
      <c r="R69" s="4"/>
      <c r="S69" s="42">
        <v>45133</v>
      </c>
      <c r="T69" s="29" t="s">
        <v>242</v>
      </c>
      <c r="U69" s="29"/>
      <c r="V69" s="29"/>
      <c r="W69" s="33"/>
      <c r="X69" s="4"/>
    </row>
    <row r="70" spans="1:24" x14ac:dyDescent="0.25">
      <c r="A70" s="30"/>
      <c r="B70" s="30"/>
      <c r="C70" s="30"/>
      <c r="D70" s="30"/>
      <c r="E70" s="30"/>
      <c r="F70" s="30"/>
      <c r="R70" s="4"/>
      <c r="S70" s="42">
        <v>45134</v>
      </c>
      <c r="T70" s="29" t="s">
        <v>224</v>
      </c>
      <c r="U70" s="29"/>
      <c r="V70" s="29"/>
      <c r="W70" s="33"/>
      <c r="X70" s="4"/>
    </row>
    <row r="71" spans="1:24" x14ac:dyDescent="0.25">
      <c r="A71" s="30"/>
      <c r="B71" s="30"/>
      <c r="C71" s="30"/>
      <c r="D71" s="30"/>
      <c r="E71" s="30"/>
      <c r="F71" s="30"/>
      <c r="R71" s="4"/>
      <c r="S71" s="42">
        <v>45134</v>
      </c>
      <c r="T71" s="29" t="s">
        <v>242</v>
      </c>
      <c r="U71" s="29"/>
      <c r="V71" s="29"/>
      <c r="W71" s="33"/>
      <c r="X71" s="4"/>
    </row>
    <row r="72" spans="1:24" x14ac:dyDescent="0.25">
      <c r="A72" s="30"/>
      <c r="B72" s="30"/>
      <c r="C72" s="30"/>
      <c r="D72" s="30"/>
      <c r="E72" s="30"/>
      <c r="F72" s="30"/>
      <c r="R72" s="4"/>
      <c r="S72" s="42">
        <v>45134</v>
      </c>
      <c r="T72" s="29" t="s">
        <v>152</v>
      </c>
      <c r="U72" s="29"/>
      <c r="V72" s="29"/>
      <c r="W72" s="33"/>
      <c r="X72" s="4"/>
    </row>
    <row r="73" spans="1:24" x14ac:dyDescent="0.25">
      <c r="A73" s="30"/>
      <c r="B73" s="30"/>
      <c r="C73" s="30"/>
      <c r="D73" s="30"/>
      <c r="E73" s="30"/>
      <c r="F73" s="30"/>
      <c r="R73" s="4"/>
      <c r="S73" s="42">
        <v>45134</v>
      </c>
      <c r="T73" s="29" t="s">
        <v>121</v>
      </c>
      <c r="U73" s="29"/>
      <c r="V73" s="29"/>
      <c r="W73" s="33"/>
      <c r="X73" s="4"/>
    </row>
    <row r="74" spans="1:24" x14ac:dyDescent="0.25">
      <c r="A74" s="30"/>
      <c r="B74" s="30"/>
      <c r="C74" s="30"/>
      <c r="D74" s="30"/>
      <c r="E74" s="30"/>
      <c r="F74" s="30"/>
      <c r="R74" s="4"/>
      <c r="S74" s="42">
        <v>45134</v>
      </c>
      <c r="T74" s="29" t="s">
        <v>505</v>
      </c>
      <c r="U74" s="29"/>
      <c r="V74" s="29"/>
      <c r="W74" s="33"/>
      <c r="X74" s="4"/>
    </row>
    <row r="75" spans="1:24" x14ac:dyDescent="0.25">
      <c r="A75" s="30"/>
      <c r="B75" s="30"/>
      <c r="C75" s="30"/>
      <c r="D75" s="30"/>
      <c r="E75" s="30"/>
      <c r="F75" s="30"/>
      <c r="R75" s="4"/>
      <c r="S75" s="42">
        <v>45134</v>
      </c>
      <c r="T75" s="29" t="s">
        <v>242</v>
      </c>
      <c r="U75" s="29"/>
      <c r="V75" s="29"/>
      <c r="W75" s="33"/>
      <c r="X75" s="4"/>
    </row>
    <row r="76" spans="1:24" x14ac:dyDescent="0.25">
      <c r="A76" s="30"/>
      <c r="B76" s="30"/>
      <c r="C76" s="30"/>
      <c r="D76" s="30"/>
      <c r="E76" s="30"/>
      <c r="F76" s="30"/>
      <c r="R76" s="4"/>
      <c r="S76" s="42">
        <v>45135</v>
      </c>
      <c r="T76" s="29" t="s">
        <v>506</v>
      </c>
      <c r="U76" s="29"/>
      <c r="V76" s="29"/>
      <c r="W76" s="33"/>
      <c r="X76" s="4"/>
    </row>
    <row r="77" spans="1:24" x14ac:dyDescent="0.25">
      <c r="A77" s="30"/>
      <c r="B77" s="30"/>
      <c r="C77" s="30"/>
      <c r="D77" s="30"/>
      <c r="E77" s="30"/>
      <c r="F77" s="30"/>
      <c r="R77" s="4"/>
      <c r="S77" s="42">
        <v>45135</v>
      </c>
      <c r="T77" s="29" t="s">
        <v>112</v>
      </c>
      <c r="U77" s="29"/>
      <c r="V77" s="29"/>
      <c r="W77" s="33"/>
      <c r="X77" s="4"/>
    </row>
    <row r="78" spans="1:24" x14ac:dyDescent="0.25">
      <c r="A78" s="30"/>
      <c r="B78" s="30"/>
      <c r="C78" s="30"/>
      <c r="D78" s="30"/>
      <c r="E78" s="30"/>
      <c r="F78" s="30"/>
      <c r="R78" s="4"/>
      <c r="S78" s="42">
        <v>45135</v>
      </c>
      <c r="T78" s="29" t="s">
        <v>121</v>
      </c>
      <c r="U78" s="29"/>
      <c r="V78" s="29"/>
      <c r="W78" s="33"/>
      <c r="X78" s="4"/>
    </row>
    <row r="79" spans="1:24" x14ac:dyDescent="0.25">
      <c r="A79" s="30"/>
      <c r="B79" s="30"/>
      <c r="C79" s="30"/>
      <c r="D79" s="30"/>
      <c r="E79" s="30"/>
      <c r="F79" s="30"/>
      <c r="R79" s="4"/>
      <c r="S79" s="42">
        <v>45135</v>
      </c>
      <c r="T79" s="29" t="s">
        <v>121</v>
      </c>
      <c r="U79" s="29"/>
      <c r="V79" s="29"/>
      <c r="W79" s="33"/>
      <c r="X79" s="4"/>
    </row>
    <row r="80" spans="1:24" x14ac:dyDescent="0.25">
      <c r="A80" s="30"/>
      <c r="B80" s="30"/>
      <c r="C80" s="30"/>
      <c r="D80" s="30"/>
      <c r="E80" s="30"/>
      <c r="F80" s="30"/>
      <c r="R80" s="4"/>
      <c r="S80" s="42">
        <v>45135</v>
      </c>
      <c r="T80" s="29" t="s">
        <v>121</v>
      </c>
      <c r="U80" s="29"/>
      <c r="V80" s="29"/>
      <c r="W80" s="33"/>
      <c r="X80" s="4"/>
    </row>
    <row r="81" spans="1:24" x14ac:dyDescent="0.25">
      <c r="A81" s="30"/>
      <c r="B81" s="30"/>
      <c r="C81" s="30"/>
      <c r="D81" s="30"/>
      <c r="E81" s="30"/>
      <c r="F81" s="30"/>
      <c r="R81" s="4"/>
      <c r="S81" s="42">
        <v>45135</v>
      </c>
      <c r="T81" s="29" t="s">
        <v>507</v>
      </c>
      <c r="U81" s="29"/>
      <c r="V81" s="29"/>
      <c r="W81" s="33"/>
      <c r="X81" s="4"/>
    </row>
    <row r="82" spans="1:24" x14ac:dyDescent="0.25">
      <c r="A82" s="30"/>
      <c r="B82" s="30"/>
      <c r="C82" s="30"/>
      <c r="D82" s="30"/>
      <c r="E82" s="30"/>
      <c r="F82" s="30"/>
      <c r="R82" s="4"/>
      <c r="S82" s="42">
        <v>45135</v>
      </c>
      <c r="T82" s="29" t="s">
        <v>121</v>
      </c>
      <c r="U82" s="29"/>
      <c r="V82" s="29"/>
      <c r="W82" s="33"/>
      <c r="X82" s="4"/>
    </row>
    <row r="83" spans="1:24" x14ac:dyDescent="0.25">
      <c r="A83" s="30"/>
      <c r="B83" s="30"/>
      <c r="C83" s="30"/>
      <c r="D83" s="30"/>
      <c r="E83" s="30"/>
      <c r="F83" s="30"/>
      <c r="R83" s="4"/>
      <c r="S83" s="42">
        <v>45137</v>
      </c>
      <c r="T83" s="29" t="s">
        <v>353</v>
      </c>
      <c r="U83" s="29"/>
      <c r="V83" s="29"/>
      <c r="W83" s="33"/>
      <c r="X83" s="4"/>
    </row>
    <row r="84" spans="1:24" x14ac:dyDescent="0.25">
      <c r="R84" s="4"/>
      <c r="S84" s="42">
        <v>45137</v>
      </c>
      <c r="T84" s="29" t="s">
        <v>121</v>
      </c>
      <c r="U84" s="29"/>
      <c r="V84" s="29"/>
      <c r="W84" s="33"/>
      <c r="X84" s="4"/>
    </row>
    <row r="85" spans="1:24" x14ac:dyDescent="0.25">
      <c r="R85" s="4"/>
      <c r="S85" s="42">
        <v>45137</v>
      </c>
      <c r="T85" s="29" t="s">
        <v>121</v>
      </c>
      <c r="U85" s="29"/>
      <c r="V85" s="29"/>
      <c r="W85" s="33"/>
      <c r="X85" s="4"/>
    </row>
    <row r="86" spans="1:24" x14ac:dyDescent="0.25">
      <c r="R86" s="4"/>
      <c r="S86" s="42">
        <v>45138</v>
      </c>
      <c r="T86" s="29" t="s">
        <v>147</v>
      </c>
      <c r="U86" s="29"/>
      <c r="V86" s="29"/>
      <c r="W86" s="33"/>
      <c r="X86" s="4"/>
    </row>
    <row r="87" spans="1:24" x14ac:dyDescent="0.25">
      <c r="R87" s="4"/>
      <c r="S87" s="29"/>
      <c r="T87" s="29"/>
      <c r="U87" s="29"/>
      <c r="V87" s="29"/>
      <c r="W87" s="33"/>
      <c r="X87" s="4"/>
    </row>
    <row r="88" spans="1:24" x14ac:dyDescent="0.25">
      <c r="R88" s="4"/>
      <c r="S88" s="29"/>
      <c r="T88" s="29"/>
      <c r="U88" s="29"/>
      <c r="V88" s="29"/>
      <c r="W88" s="33"/>
      <c r="X88" s="4"/>
    </row>
    <row r="89" spans="1:24" x14ac:dyDescent="0.25">
      <c r="R89" s="4"/>
      <c r="S89" s="29"/>
      <c r="T89" s="29"/>
      <c r="U89" s="29"/>
      <c r="V89" s="29"/>
      <c r="W89" s="33"/>
      <c r="X89" s="4"/>
    </row>
    <row r="90" spans="1:24" x14ac:dyDescent="0.25">
      <c r="R90" s="4"/>
      <c r="S90" s="29"/>
      <c r="T90" s="29"/>
      <c r="U90" s="29"/>
      <c r="V90" s="29"/>
      <c r="W90" s="33"/>
      <c r="X90" s="4"/>
    </row>
    <row r="91" spans="1:24" x14ac:dyDescent="0.25">
      <c r="R91" s="4"/>
      <c r="S91" s="29"/>
      <c r="T91" s="29"/>
      <c r="U91" s="29"/>
      <c r="V91" s="29"/>
      <c r="W91" s="33"/>
      <c r="X91" s="4"/>
    </row>
    <row r="92" spans="1:24" x14ac:dyDescent="0.25">
      <c r="R92" s="4"/>
      <c r="S92" s="29"/>
      <c r="T92" s="29"/>
      <c r="U92" s="29"/>
      <c r="V92" s="29"/>
      <c r="W92" s="33"/>
      <c r="X92" s="4"/>
    </row>
    <row r="93" spans="1:24" x14ac:dyDescent="0.25">
      <c r="R93" s="4"/>
      <c r="S93" s="29"/>
      <c r="T93" s="29"/>
      <c r="U93" s="29"/>
      <c r="V93" s="29"/>
      <c r="W93" s="33"/>
      <c r="X93" s="4"/>
    </row>
    <row r="94" spans="1:24" x14ac:dyDescent="0.25">
      <c r="R94" s="4"/>
      <c r="S94" s="29"/>
      <c r="T94" s="29"/>
      <c r="U94" s="29"/>
      <c r="V94" s="29"/>
      <c r="W94" s="33"/>
      <c r="X94" s="4"/>
    </row>
    <row r="95" spans="1:24" x14ac:dyDescent="0.25">
      <c r="R95" s="4"/>
      <c r="S95" s="29"/>
      <c r="T95" s="29"/>
      <c r="U95" s="29"/>
      <c r="V95" s="29"/>
      <c r="W95" s="33"/>
      <c r="X95" s="4"/>
    </row>
    <row r="96" spans="1:24" x14ac:dyDescent="0.25">
      <c r="R96" s="4"/>
      <c r="S96" s="29"/>
      <c r="T96" s="29"/>
      <c r="U96" s="29"/>
      <c r="V96" s="29"/>
      <c r="W96" s="33"/>
      <c r="X96" s="4"/>
    </row>
    <row r="97" spans="18:24" x14ac:dyDescent="0.25">
      <c r="R97" s="4"/>
      <c r="S97" s="29"/>
      <c r="T97" s="29"/>
      <c r="U97" s="29"/>
      <c r="V97" s="29"/>
      <c r="W97" s="33"/>
      <c r="X97" s="4"/>
    </row>
    <row r="98" spans="18:24" x14ac:dyDescent="0.25">
      <c r="R98" s="4"/>
      <c r="S98" s="29"/>
      <c r="T98" s="29"/>
      <c r="U98" s="29"/>
      <c r="V98" s="29"/>
      <c r="W98" s="33"/>
      <c r="X98" s="4"/>
    </row>
    <row r="99" spans="18:24" x14ac:dyDescent="0.25">
      <c r="R99" s="4"/>
      <c r="S99" s="29"/>
      <c r="T99" s="29"/>
      <c r="U99" s="29"/>
      <c r="V99" s="29"/>
      <c r="W99" s="33"/>
      <c r="X99" s="4"/>
    </row>
    <row r="100" spans="18:24" x14ac:dyDescent="0.25">
      <c r="R100" s="4"/>
      <c r="S100" s="29"/>
      <c r="T100" s="29"/>
      <c r="U100" s="29"/>
      <c r="V100" s="29"/>
      <c r="W100" s="33"/>
      <c r="X100" s="4"/>
    </row>
    <row r="101" spans="18:24" x14ac:dyDescent="0.25">
      <c r="R101" s="4"/>
      <c r="S101" s="29"/>
      <c r="T101" s="29"/>
      <c r="U101" s="29"/>
      <c r="V101" s="29"/>
      <c r="W101" s="33"/>
      <c r="X101" s="4"/>
    </row>
    <row r="102" spans="18:24" x14ac:dyDescent="0.25">
      <c r="R102" s="4"/>
      <c r="S102" s="29"/>
      <c r="T102" s="29"/>
      <c r="U102" s="29"/>
      <c r="V102" s="29"/>
      <c r="W102" s="33"/>
      <c r="X102" s="4"/>
    </row>
  </sheetData>
  <sheetProtection sort="0" autoFilter="0"/>
  <autoFilter ref="S7:W102" xr:uid="{812919A8-4864-4DC1-AFDD-0D53454A1DCF}">
    <sortState xmlns:xlrd2="http://schemas.microsoft.com/office/spreadsheetml/2017/richdata2" ref="S8:W102">
      <sortCondition ref="S7:S102"/>
    </sortState>
  </autoFilter>
  <conditionalFormatting sqref="H10:H21">
    <cfRule type="expression" dxfId="20" priority="6">
      <formula>N10="y"</formula>
    </cfRule>
  </conditionalFormatting>
  <conditionalFormatting sqref="I8:O58">
    <cfRule type="cellIs" dxfId="19" priority="1" operator="equal">
      <formula>0</formula>
    </cfRule>
  </conditionalFormatting>
  <conditionalFormatting sqref="M10:M58">
    <cfRule type="cellIs" dxfId="18" priority="4" operator="lessThan">
      <formula>0</formula>
    </cfRule>
  </conditionalFormatting>
  <dataValidations count="2">
    <dataValidation type="list" allowBlank="1" showErrorMessage="1" sqref="V8:V102" xr:uid="{94B669AD-3974-4557-9E0B-B6D5BAE992BA}">
      <formula1>$H$9:$H$58</formula1>
    </dataValidation>
    <dataValidation type="list" errorStyle="information" allowBlank="1" sqref="U1:U1048576" xr:uid="{8A34B70D-831A-4095-85D9-DE2EDE791BC1}">
      <formula1>$AI$7:$AI$14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C505-282F-4DF7-88A3-515324BDE23F}">
  <dimension ref="A2:AP102"/>
  <sheetViews>
    <sheetView showGridLines="0" workbookViewId="0">
      <selection activeCell="J15" sqref="J15"/>
    </sheetView>
  </sheetViews>
  <sheetFormatPr defaultRowHeight="15" x14ac:dyDescent="0.25"/>
  <cols>
    <col min="2" max="2" width="2.42578125" customWidth="1"/>
    <col min="3" max="3" width="19.42578125" bestFit="1" customWidth="1"/>
    <col min="4" max="4" width="14.42578125" customWidth="1"/>
    <col min="5" max="5" width="2.42578125" customWidth="1"/>
    <col min="7" max="7" width="2.5703125" customWidth="1"/>
    <col min="8" max="8" width="19.140625" bestFit="1" customWidth="1"/>
    <col min="9" max="9" width="11.42578125" style="17" hidden="1" customWidth="1"/>
    <col min="10" max="13" width="11.42578125" style="17" customWidth="1"/>
    <col min="14" max="14" width="6.7109375" style="25" hidden="1" customWidth="1"/>
    <col min="15" max="15" width="11.42578125" style="17" hidden="1" customWidth="1"/>
    <col min="16" max="16" width="2.5703125" customWidth="1"/>
    <col min="18" max="18" width="2.5703125" customWidth="1"/>
    <col min="19" max="19" width="7.85546875" customWidth="1"/>
    <col min="20" max="20" width="31.42578125" customWidth="1"/>
    <col min="21" max="21" width="11.85546875" customWidth="1"/>
    <col min="22" max="22" width="30.42578125" customWidth="1"/>
    <col min="23" max="23" width="10.7109375" style="17" customWidth="1"/>
    <col min="24" max="24" width="2.5703125" customWidth="1"/>
    <col min="35" max="35" width="10.5703125" bestFit="1" customWidth="1"/>
    <col min="37" max="37" width="15.85546875" bestFit="1" customWidth="1"/>
    <col min="38" max="38" width="10.5703125" customWidth="1"/>
  </cols>
  <sheetData>
    <row r="2" spans="1:42" ht="46.5" x14ac:dyDescent="0.7">
      <c r="B2" s="27" t="s">
        <v>67</v>
      </c>
      <c r="C2" s="27"/>
      <c r="D2" s="2"/>
      <c r="N2" s="17"/>
    </row>
    <row r="3" spans="1:42" ht="26.25" x14ac:dyDescent="0.4">
      <c r="C3" s="2"/>
      <c r="D3" s="2"/>
      <c r="N3" s="17"/>
    </row>
    <row r="4" spans="1:42" x14ac:dyDescent="0.25">
      <c r="B4" s="20"/>
      <c r="C4" s="20"/>
      <c r="D4" s="20"/>
      <c r="E4" s="20"/>
      <c r="G4" s="8"/>
      <c r="H4" s="8"/>
      <c r="I4" s="18"/>
      <c r="J4" s="18"/>
      <c r="K4" s="18"/>
      <c r="L4" s="18"/>
      <c r="M4" s="18"/>
      <c r="N4" s="18"/>
      <c r="O4" s="18"/>
      <c r="P4" s="8"/>
      <c r="R4" s="9"/>
      <c r="S4" s="9"/>
      <c r="T4" s="9"/>
      <c r="U4" s="9"/>
      <c r="V4" s="9"/>
      <c r="W4" s="32"/>
      <c r="X4" s="9"/>
    </row>
    <row r="5" spans="1:42" ht="23.25" x14ac:dyDescent="0.35">
      <c r="B5" s="20"/>
      <c r="C5" s="21" t="s">
        <v>0</v>
      </c>
      <c r="D5" s="22"/>
      <c r="E5" s="20"/>
      <c r="G5" s="8"/>
      <c r="H5" s="10" t="s">
        <v>1</v>
      </c>
      <c r="I5" s="18" t="s">
        <v>2</v>
      </c>
      <c r="J5" s="18"/>
      <c r="K5" s="18"/>
      <c r="L5" s="18"/>
      <c r="M5" s="18"/>
      <c r="N5" s="18" t="s">
        <v>2</v>
      </c>
      <c r="O5" s="18" t="s">
        <v>2</v>
      </c>
      <c r="P5" s="8"/>
      <c r="R5" s="9"/>
      <c r="S5" s="11" t="s">
        <v>3</v>
      </c>
      <c r="T5" s="9"/>
      <c r="U5" s="9"/>
      <c r="V5" s="9"/>
      <c r="W5" s="32"/>
      <c r="X5" s="9"/>
    </row>
    <row r="6" spans="1:42" s="12" customFormat="1" ht="23.25" x14ac:dyDescent="0.25">
      <c r="B6" s="23"/>
      <c r="C6" s="21"/>
      <c r="D6" s="43"/>
      <c r="E6" s="23"/>
      <c r="G6" s="13"/>
      <c r="H6" s="10"/>
      <c r="I6" s="44"/>
      <c r="J6" s="44"/>
      <c r="K6" s="45">
        <f ca="1">SUM(K9:K58)</f>
        <v>2084.2800000000002</v>
      </c>
      <c r="L6" s="46">
        <f>SUM(L9:L58)</f>
        <v>0</v>
      </c>
      <c r="M6" s="44"/>
      <c r="N6" s="44"/>
      <c r="O6" s="44"/>
      <c r="P6" s="13"/>
      <c r="R6" s="14"/>
      <c r="S6" s="11"/>
      <c r="T6" s="14"/>
      <c r="U6" s="14"/>
      <c r="V6" s="14"/>
      <c r="W6" s="46">
        <f>SUM(W8:W102)</f>
        <v>0</v>
      </c>
      <c r="X6" s="14"/>
    </row>
    <row r="7" spans="1:42" s="12" customFormat="1" x14ac:dyDescent="0.25">
      <c r="B7" s="23"/>
      <c r="C7" s="23"/>
      <c r="D7" s="23"/>
      <c r="E7" s="23"/>
      <c r="G7" s="13"/>
      <c r="H7" s="35" t="s">
        <v>4</v>
      </c>
      <c r="I7" s="36" t="s">
        <v>5</v>
      </c>
      <c r="J7" s="36" t="s">
        <v>6</v>
      </c>
      <c r="K7" s="36" t="s">
        <v>7</v>
      </c>
      <c r="L7" s="36" t="s">
        <v>8</v>
      </c>
      <c r="M7" s="36" t="s">
        <v>9</v>
      </c>
      <c r="N7" s="36" t="s">
        <v>10</v>
      </c>
      <c r="O7" s="36" t="s">
        <v>11</v>
      </c>
      <c r="P7" s="37"/>
      <c r="Q7" s="38"/>
      <c r="R7" s="39"/>
      <c r="S7" s="40" t="s">
        <v>12</v>
      </c>
      <c r="T7" s="40" t="s">
        <v>13</v>
      </c>
      <c r="U7" s="40" t="s">
        <v>14</v>
      </c>
      <c r="V7" s="40" t="s">
        <v>4</v>
      </c>
      <c r="W7" s="41" t="s">
        <v>15</v>
      </c>
      <c r="X7" s="14"/>
      <c r="AI7" s="15" t="s">
        <v>14</v>
      </c>
      <c r="AK7" s="16" t="s">
        <v>16</v>
      </c>
      <c r="AL7" s="52" t="str">
        <f>VLOOKUP(B2,AK11:AL22,2,FALSE)</f>
        <v>Jul</v>
      </c>
    </row>
    <row r="8" spans="1:42" x14ac:dyDescent="0.25">
      <c r="B8" s="7"/>
      <c r="C8" s="7"/>
      <c r="D8" s="7"/>
      <c r="E8" s="7"/>
      <c r="G8" s="5"/>
      <c r="H8" s="5"/>
      <c r="I8" s="19"/>
      <c r="J8" s="58"/>
      <c r="K8" s="19"/>
      <c r="L8" s="19"/>
      <c r="M8" s="19"/>
      <c r="N8" s="24"/>
      <c r="O8" s="19"/>
      <c r="P8" s="5"/>
      <c r="R8" s="4"/>
      <c r="S8" s="42"/>
      <c r="T8" s="29"/>
      <c r="U8" s="29"/>
      <c r="V8" s="29"/>
      <c r="W8" s="33"/>
      <c r="X8" s="4"/>
      <c r="AI8" s="1" t="s">
        <v>19</v>
      </c>
      <c r="AK8" s="3" t="s">
        <v>20</v>
      </c>
      <c r="AL8" s="51" t="str">
        <f>VLOOKUP(AL7,AL11:AM22,2,FALSE)</f>
        <v>U28</v>
      </c>
    </row>
    <row r="9" spans="1:42" ht="15.75" x14ac:dyDescent="0.25">
      <c r="B9" s="7"/>
      <c r="C9" s="7" t="s">
        <v>21</v>
      </c>
      <c r="D9" s="55" cm="1">
        <f t="array" aca="1" ref="D9" ca="1">INDIRECT("Income!"&amp;AL8)</f>
        <v>0</v>
      </c>
      <c r="E9" s="7"/>
      <c r="G9" s="5"/>
      <c r="H9" s="34" t="s">
        <v>22</v>
      </c>
      <c r="I9" s="19"/>
      <c r="J9" s="59"/>
      <c r="K9" s="19"/>
      <c r="L9" s="19"/>
      <c r="M9" s="19"/>
      <c r="N9" s="24"/>
      <c r="O9" s="19"/>
      <c r="P9" s="5"/>
      <c r="R9" s="4"/>
      <c r="S9" s="42"/>
      <c r="T9" s="29"/>
      <c r="U9" s="29"/>
      <c r="V9" s="29"/>
      <c r="W9" s="33"/>
      <c r="X9" s="4"/>
      <c r="AI9" s="1" t="s">
        <v>25</v>
      </c>
    </row>
    <row r="10" spans="1:42" x14ac:dyDescent="0.25">
      <c r="B10" s="7"/>
      <c r="C10" s="7" t="s">
        <v>1</v>
      </c>
      <c r="D10" s="56">
        <f ca="1">K6</f>
        <v>2084.2800000000002</v>
      </c>
      <c r="E10" s="7"/>
      <c r="G10" s="5"/>
      <c r="H10" s="5" t="s">
        <v>26</v>
      </c>
      <c r="I10" s="18" cm="1">
        <f t="array" aca="1" ref="I10" ca="1">INDIRECT($AL$7&amp;"!"&amp;"O10")</f>
        <v>0</v>
      </c>
      <c r="J10" s="59"/>
      <c r="K10" s="19">
        <f t="shared" ref="K10:K21" ca="1" si="0">SUM(I10:J10)</f>
        <v>0</v>
      </c>
      <c r="L10" s="19">
        <f t="shared" ref="L10:L58" si="1">SUMIF(V:V, H10, W:W)</f>
        <v>0</v>
      </c>
      <c r="M10" s="19">
        <f t="shared" ref="M10:M12" ca="1" si="2">K10-L10</f>
        <v>0</v>
      </c>
      <c r="N10" s="26"/>
      <c r="O10" s="18"/>
      <c r="P10" s="5"/>
      <c r="R10" s="4"/>
      <c r="S10" s="42"/>
      <c r="T10" s="29"/>
      <c r="U10" s="29"/>
      <c r="V10" s="29"/>
      <c r="W10" s="33"/>
      <c r="X10" s="4"/>
      <c r="AI10" s="1" t="s">
        <v>28</v>
      </c>
      <c r="AK10" s="3" t="s">
        <v>29</v>
      </c>
      <c r="AL10" s="3" t="s">
        <v>30</v>
      </c>
      <c r="AM10" s="3" t="s">
        <v>31</v>
      </c>
    </row>
    <row r="11" spans="1:42" x14ac:dyDescent="0.25">
      <c r="B11" s="7"/>
      <c r="C11" s="7" t="s">
        <v>32</v>
      </c>
      <c r="D11" s="57">
        <f>W6</f>
        <v>0</v>
      </c>
      <c r="E11" s="7"/>
      <c r="G11" s="5"/>
      <c r="H11" s="5" t="s">
        <v>33</v>
      </c>
      <c r="I11" s="18" cm="1">
        <f t="array" aca="1" ref="I11" ca="1">INDIRECT($AL$7&amp;"!"&amp;"O11")</f>
        <v>-166.91</v>
      </c>
      <c r="J11" s="59"/>
      <c r="K11" s="19">
        <f t="shared" ca="1" si="0"/>
        <v>-166.91</v>
      </c>
      <c r="L11" s="19">
        <f t="shared" si="1"/>
        <v>0</v>
      </c>
      <c r="M11" s="19">
        <f t="shared" ca="1" si="2"/>
        <v>-166.91</v>
      </c>
      <c r="N11" s="26" t="s">
        <v>34</v>
      </c>
      <c r="O11" s="18">
        <f ca="1">IF(N11="y",M11,)</f>
        <v>-166.91</v>
      </c>
      <c r="P11" s="5"/>
      <c r="R11" s="4"/>
      <c r="S11" s="42"/>
      <c r="T11" s="29"/>
      <c r="U11" s="29"/>
      <c r="V11" s="29"/>
      <c r="W11" s="33"/>
      <c r="X11" s="4"/>
      <c r="AI11" s="1" t="s">
        <v>36</v>
      </c>
      <c r="AK11" t="s">
        <v>37</v>
      </c>
      <c r="AL11" s="60" t="s">
        <v>492</v>
      </c>
      <c r="AM11" t="s">
        <v>39</v>
      </c>
      <c r="AP11" s="12"/>
    </row>
    <row r="12" spans="1:42" x14ac:dyDescent="0.25">
      <c r="B12" s="7"/>
      <c r="C12" s="7"/>
      <c r="D12" s="7"/>
      <c r="E12" s="7"/>
      <c r="G12" s="5"/>
      <c r="H12" s="5" t="s">
        <v>40</v>
      </c>
      <c r="I12" s="18" cm="1">
        <f t="array" aca="1" ref="I12" ca="1">INDIRECT($AL$7&amp;"!"&amp;"O12")</f>
        <v>76.119999999999891</v>
      </c>
      <c r="J12" s="59"/>
      <c r="K12" s="19">
        <f t="shared" ca="1" si="0"/>
        <v>76.119999999999891</v>
      </c>
      <c r="L12" s="19">
        <f t="shared" si="1"/>
        <v>0</v>
      </c>
      <c r="M12" s="19">
        <f t="shared" ca="1" si="2"/>
        <v>76.119999999999891</v>
      </c>
      <c r="N12" s="26" t="s">
        <v>34</v>
      </c>
      <c r="O12" s="18">
        <f t="shared" ref="O12:O21" ca="1" si="3">IF(N12="y",M12,)</f>
        <v>76.119999999999891</v>
      </c>
      <c r="P12" s="5"/>
      <c r="R12" s="4"/>
      <c r="S12" s="29"/>
      <c r="T12" s="29"/>
      <c r="U12" s="29"/>
      <c r="V12" s="29"/>
      <c r="W12" s="33"/>
      <c r="X12" s="4"/>
      <c r="AI12" s="1" t="s">
        <v>42</v>
      </c>
      <c r="AK12" t="s">
        <v>43</v>
      </c>
      <c r="AL12" t="s">
        <v>37</v>
      </c>
      <c r="AM12" t="s">
        <v>44</v>
      </c>
    </row>
    <row r="13" spans="1:42" x14ac:dyDescent="0.25">
      <c r="A13" s="30"/>
      <c r="B13" s="30"/>
      <c r="C13" s="30"/>
      <c r="D13" s="30"/>
      <c r="E13" s="30"/>
      <c r="F13" s="30"/>
      <c r="G13" s="5"/>
      <c r="H13" s="5" t="s">
        <v>45</v>
      </c>
      <c r="I13" s="18" cm="1">
        <f t="array" aca="1" ref="I13" ca="1">INDIRECT($AL$7&amp;"!"&amp;"O13")</f>
        <v>399.11</v>
      </c>
      <c r="J13" s="59"/>
      <c r="K13" s="19">
        <f t="shared" ca="1" si="0"/>
        <v>399.11</v>
      </c>
      <c r="L13" s="19">
        <f t="shared" si="1"/>
        <v>0</v>
      </c>
      <c r="M13" s="19">
        <f ca="1">K13-L13</f>
        <v>399.11</v>
      </c>
      <c r="N13" s="26" t="s">
        <v>34</v>
      </c>
      <c r="O13" s="18">
        <f t="shared" ca="1" si="3"/>
        <v>399.11</v>
      </c>
      <c r="P13" s="5"/>
      <c r="R13" s="4"/>
      <c r="S13" s="29"/>
      <c r="T13" s="29"/>
      <c r="U13" s="29"/>
      <c r="V13" s="29"/>
      <c r="W13" s="33"/>
      <c r="X13" s="4"/>
      <c r="AI13" s="1" t="s">
        <v>18</v>
      </c>
      <c r="AK13" t="s">
        <v>48</v>
      </c>
      <c r="AL13" t="s">
        <v>43</v>
      </c>
      <c r="AM13" t="s">
        <v>49</v>
      </c>
    </row>
    <row r="14" spans="1:42" x14ac:dyDescent="0.25">
      <c r="A14" s="30"/>
      <c r="B14" s="30"/>
      <c r="C14" s="30"/>
      <c r="D14" s="30"/>
      <c r="E14" s="30"/>
      <c r="F14" s="30"/>
      <c r="G14" s="5"/>
      <c r="H14" s="5" t="s">
        <v>50</v>
      </c>
      <c r="I14" s="18" cm="1">
        <f t="array" aca="1" ref="I14" ca="1">INDIRECT($AL$7&amp;"!"&amp;"O14")</f>
        <v>239.19</v>
      </c>
      <c r="J14" s="59"/>
      <c r="K14" s="19">
        <f t="shared" ca="1" si="0"/>
        <v>239.19</v>
      </c>
      <c r="L14" s="19">
        <f t="shared" si="1"/>
        <v>0</v>
      </c>
      <c r="M14" s="19">
        <f t="shared" ref="M14:M21" ca="1" si="4">K14-L14</f>
        <v>239.19</v>
      </c>
      <c r="N14" s="26" t="s">
        <v>34</v>
      </c>
      <c r="O14" s="18">
        <f t="shared" ca="1" si="3"/>
        <v>239.19</v>
      </c>
      <c r="P14" s="5"/>
      <c r="R14" s="4"/>
      <c r="S14" s="29"/>
      <c r="T14" s="29"/>
      <c r="U14" s="29"/>
      <c r="V14" s="29"/>
      <c r="W14" s="33"/>
      <c r="X14" s="4"/>
      <c r="AI14" s="1" t="s">
        <v>52</v>
      </c>
      <c r="AK14" t="s">
        <v>53</v>
      </c>
      <c r="AL14" t="s">
        <v>48</v>
      </c>
      <c r="AM14" t="s">
        <v>54</v>
      </c>
    </row>
    <row r="15" spans="1:42" x14ac:dyDescent="0.25">
      <c r="A15" s="30"/>
      <c r="B15" s="30"/>
      <c r="C15" s="30"/>
      <c r="D15" s="30"/>
      <c r="E15" s="30"/>
      <c r="F15" s="30"/>
      <c r="G15" s="5"/>
      <c r="H15" s="5" t="s">
        <v>254</v>
      </c>
      <c r="I15" s="18" cm="1">
        <f t="array" aca="1" ref="I15" ca="1">INDIRECT($AL$7&amp;"!"&amp;"O15")</f>
        <v>-279.47999999999996</v>
      </c>
      <c r="J15" s="59"/>
      <c r="K15" s="19">
        <f t="shared" ca="1" si="0"/>
        <v>-279.47999999999996</v>
      </c>
      <c r="L15" s="19">
        <f t="shared" si="1"/>
        <v>0</v>
      </c>
      <c r="M15" s="19">
        <f t="shared" ca="1" si="4"/>
        <v>-279.47999999999996</v>
      </c>
      <c r="N15" s="26" t="s">
        <v>34</v>
      </c>
      <c r="O15" s="18">
        <f t="shared" ca="1" si="3"/>
        <v>-279.47999999999996</v>
      </c>
      <c r="P15" s="5"/>
      <c r="R15" s="4"/>
      <c r="S15" s="29"/>
      <c r="T15" s="29"/>
      <c r="U15" s="29"/>
      <c r="V15" s="29"/>
      <c r="W15" s="33"/>
      <c r="X15" s="4"/>
      <c r="AK15" t="s">
        <v>57</v>
      </c>
      <c r="AL15" t="s">
        <v>53</v>
      </c>
      <c r="AM15" t="s">
        <v>58</v>
      </c>
      <c r="AP15" s="12"/>
    </row>
    <row r="16" spans="1:42" x14ac:dyDescent="0.25">
      <c r="A16" s="30"/>
      <c r="B16" s="30"/>
      <c r="C16" s="53"/>
      <c r="D16" s="30"/>
      <c r="E16" s="30"/>
      <c r="F16" s="30"/>
      <c r="G16" s="5"/>
      <c r="H16" s="5" t="s">
        <v>59</v>
      </c>
      <c r="I16" s="18" cm="1">
        <f t="array" aca="1" ref="I16" ca="1">INDIRECT($AL$7&amp;"!"&amp;"O16")</f>
        <v>-158.73000000000002</v>
      </c>
      <c r="J16" s="59"/>
      <c r="K16" s="19">
        <f t="shared" ca="1" si="0"/>
        <v>-158.73000000000002</v>
      </c>
      <c r="L16" s="19">
        <f t="shared" si="1"/>
        <v>0</v>
      </c>
      <c r="M16" s="19">
        <f t="shared" ca="1" si="4"/>
        <v>-158.73000000000002</v>
      </c>
      <c r="N16" s="26" t="s">
        <v>34</v>
      </c>
      <c r="O16" s="18">
        <f t="shared" ca="1" si="3"/>
        <v>-158.73000000000002</v>
      </c>
      <c r="P16" s="5"/>
      <c r="R16" s="4"/>
      <c r="S16" s="29"/>
      <c r="T16" s="29"/>
      <c r="U16" s="29"/>
      <c r="V16" s="29"/>
      <c r="W16" s="33"/>
      <c r="X16" s="4"/>
      <c r="AK16" t="s">
        <v>61</v>
      </c>
      <c r="AL16" t="s">
        <v>57</v>
      </c>
      <c r="AM16" t="s">
        <v>62</v>
      </c>
    </row>
    <row r="17" spans="1:42" x14ac:dyDescent="0.25">
      <c r="A17" s="30"/>
      <c r="B17" s="30"/>
      <c r="C17" s="53"/>
      <c r="D17" s="30"/>
      <c r="E17" s="30"/>
      <c r="F17" s="30"/>
      <c r="G17" s="5"/>
      <c r="H17" s="5"/>
      <c r="I17" s="18" cm="1">
        <f t="array" aca="1" ref="I17" ca="1">INDIRECT($AL$7&amp;"!"&amp;"O17")</f>
        <v>0</v>
      </c>
      <c r="J17" s="59"/>
      <c r="K17" s="19">
        <f t="shared" ca="1" si="0"/>
        <v>0</v>
      </c>
      <c r="L17" s="19">
        <f t="shared" si="1"/>
        <v>0</v>
      </c>
      <c r="M17" s="19">
        <f t="shared" ca="1" si="4"/>
        <v>0</v>
      </c>
      <c r="N17" s="26"/>
      <c r="O17" s="18">
        <f t="shared" si="3"/>
        <v>0</v>
      </c>
      <c r="P17" s="5"/>
      <c r="R17" s="4"/>
      <c r="S17" s="29"/>
      <c r="T17" s="29"/>
      <c r="U17" s="29"/>
      <c r="V17" s="29"/>
      <c r="W17" s="33"/>
      <c r="X17" s="4"/>
      <c r="AK17" t="s">
        <v>64</v>
      </c>
      <c r="AL17" t="s">
        <v>61</v>
      </c>
      <c r="AM17" t="s">
        <v>65</v>
      </c>
    </row>
    <row r="18" spans="1:42" x14ac:dyDescent="0.25">
      <c r="A18" s="30"/>
      <c r="B18" s="30"/>
      <c r="C18" s="30"/>
      <c r="D18" s="30"/>
      <c r="E18" s="30"/>
      <c r="F18" s="30"/>
      <c r="G18" s="5"/>
      <c r="H18" s="5"/>
      <c r="I18" s="18" cm="1">
        <f t="array" aca="1" ref="I18" ca="1">INDIRECT($AL$7&amp;"!"&amp;"O18")</f>
        <v>0</v>
      </c>
      <c r="J18" s="59"/>
      <c r="K18" s="19">
        <f t="shared" ca="1" si="0"/>
        <v>0</v>
      </c>
      <c r="L18" s="19">
        <f t="shared" si="1"/>
        <v>0</v>
      </c>
      <c r="M18" s="19">
        <f t="shared" ca="1" si="4"/>
        <v>0</v>
      </c>
      <c r="N18" s="26"/>
      <c r="O18" s="18">
        <f t="shared" si="3"/>
        <v>0</v>
      </c>
      <c r="P18" s="5"/>
      <c r="R18" s="4"/>
      <c r="S18" s="29"/>
      <c r="T18" s="29"/>
      <c r="U18" s="29"/>
      <c r="V18" s="29"/>
      <c r="W18" s="33"/>
      <c r="X18" s="4"/>
      <c r="AK18" t="s">
        <v>67</v>
      </c>
      <c r="AL18" t="s">
        <v>64</v>
      </c>
      <c r="AM18" t="s">
        <v>68</v>
      </c>
    </row>
    <row r="19" spans="1:42" x14ac:dyDescent="0.25">
      <c r="A19" s="30"/>
      <c r="B19" s="30"/>
      <c r="C19" s="30"/>
      <c r="D19" s="30"/>
      <c r="E19" s="30"/>
      <c r="F19" s="30"/>
      <c r="G19" s="5"/>
      <c r="H19" s="5"/>
      <c r="I19" s="18" cm="1">
        <f t="array" aca="1" ref="I19" ca="1">INDIRECT($AL$7&amp;"!"&amp;"O19")</f>
        <v>0</v>
      </c>
      <c r="J19" s="59"/>
      <c r="K19" s="19">
        <f t="shared" ca="1" si="0"/>
        <v>0</v>
      </c>
      <c r="L19" s="19">
        <f t="shared" si="1"/>
        <v>0</v>
      </c>
      <c r="M19" s="19">
        <f t="shared" ca="1" si="4"/>
        <v>0</v>
      </c>
      <c r="N19" s="26"/>
      <c r="O19" s="18">
        <f t="shared" si="3"/>
        <v>0</v>
      </c>
      <c r="P19" s="5"/>
      <c r="R19" s="4"/>
      <c r="S19" s="29"/>
      <c r="T19" s="29"/>
      <c r="U19" s="29"/>
      <c r="V19" s="29"/>
      <c r="W19" s="33"/>
      <c r="X19" s="4"/>
      <c r="AK19" t="s">
        <v>70</v>
      </c>
      <c r="AL19" t="s">
        <v>67</v>
      </c>
      <c r="AM19" t="s">
        <v>71</v>
      </c>
      <c r="AP19" s="12"/>
    </row>
    <row r="20" spans="1:42" x14ac:dyDescent="0.25">
      <c r="A20" s="30"/>
      <c r="B20" s="30"/>
      <c r="C20" s="30"/>
      <c r="D20" s="30"/>
      <c r="E20" s="30"/>
      <c r="F20" s="30"/>
      <c r="G20" s="5"/>
      <c r="H20" s="5"/>
      <c r="I20" s="18" cm="1">
        <f t="array" aca="1" ref="I20" ca="1">INDIRECT($AL$7&amp;"!"&amp;"O20")</f>
        <v>0</v>
      </c>
      <c r="J20" s="59"/>
      <c r="K20" s="19">
        <f t="shared" ca="1" si="0"/>
        <v>0</v>
      </c>
      <c r="L20" s="19">
        <f t="shared" si="1"/>
        <v>0</v>
      </c>
      <c r="M20" s="19">
        <f t="shared" ca="1" si="4"/>
        <v>0</v>
      </c>
      <c r="N20" s="26"/>
      <c r="O20" s="18">
        <f t="shared" si="3"/>
        <v>0</v>
      </c>
      <c r="P20" s="5"/>
      <c r="R20" s="4"/>
      <c r="S20" s="29"/>
      <c r="T20" s="29"/>
      <c r="U20" s="29"/>
      <c r="V20" s="29"/>
      <c r="W20" s="33"/>
      <c r="X20" s="4"/>
      <c r="AK20" t="s">
        <v>72</v>
      </c>
      <c r="AL20" t="s">
        <v>70</v>
      </c>
      <c r="AM20" t="s">
        <v>73</v>
      </c>
    </row>
    <row r="21" spans="1:42" x14ac:dyDescent="0.25">
      <c r="A21" s="30"/>
      <c r="B21" s="30"/>
      <c r="C21" s="3"/>
      <c r="D21" s="31"/>
      <c r="E21" s="30"/>
      <c r="F21" s="30"/>
      <c r="G21" s="5"/>
      <c r="H21" s="5"/>
      <c r="I21" s="18" cm="1">
        <f t="array" aca="1" ref="I21" ca="1">INDIRECT($AL$7&amp;"!"&amp;"O21")</f>
        <v>0</v>
      </c>
      <c r="J21" s="59"/>
      <c r="K21" s="19">
        <f t="shared" ca="1" si="0"/>
        <v>0</v>
      </c>
      <c r="L21" s="19">
        <f t="shared" si="1"/>
        <v>0</v>
      </c>
      <c r="M21" s="19">
        <f t="shared" ca="1" si="4"/>
        <v>0</v>
      </c>
      <c r="N21" s="26"/>
      <c r="O21" s="18">
        <f t="shared" si="3"/>
        <v>0</v>
      </c>
      <c r="P21" s="5"/>
      <c r="R21" s="4"/>
      <c r="S21" s="29"/>
      <c r="T21" s="29"/>
      <c r="U21" s="29"/>
      <c r="V21" s="29"/>
      <c r="W21" s="33"/>
      <c r="X21" s="4"/>
      <c r="AK21" t="s">
        <v>76</v>
      </c>
      <c r="AL21" t="s">
        <v>72</v>
      </c>
      <c r="AM21" t="s">
        <v>77</v>
      </c>
      <c r="AN21" s="50"/>
    </row>
    <row r="22" spans="1:42" ht="15.75" x14ac:dyDescent="0.25">
      <c r="A22" s="30"/>
      <c r="B22" s="30"/>
      <c r="D22" s="30"/>
      <c r="E22" s="30"/>
      <c r="F22" s="30"/>
      <c r="G22" s="5"/>
      <c r="H22" s="34" t="s">
        <v>78</v>
      </c>
      <c r="I22" s="19"/>
      <c r="J22" s="59"/>
      <c r="K22" s="19"/>
      <c r="L22" s="19">
        <f t="shared" si="1"/>
        <v>0</v>
      </c>
      <c r="M22" s="19"/>
      <c r="N22" s="24"/>
      <c r="O22" s="19"/>
      <c r="P22" s="5"/>
      <c r="R22" s="4"/>
      <c r="S22" s="29"/>
      <c r="T22" s="29"/>
      <c r="U22" s="29"/>
      <c r="V22" s="29"/>
      <c r="W22" s="33"/>
      <c r="X22" s="4"/>
      <c r="AK22" t="s">
        <v>80</v>
      </c>
      <c r="AL22" t="s">
        <v>76</v>
      </c>
      <c r="AM22" t="s">
        <v>81</v>
      </c>
      <c r="AN22" s="50"/>
    </row>
    <row r="23" spans="1:42" x14ac:dyDescent="0.25">
      <c r="A23" s="30"/>
      <c r="B23" s="30"/>
      <c r="C23" s="30"/>
      <c r="D23" s="30"/>
      <c r="E23" s="30"/>
      <c r="F23" s="30"/>
      <c r="G23" s="5"/>
      <c r="H23" s="5" t="s">
        <v>82</v>
      </c>
      <c r="I23" s="19"/>
      <c r="J23" s="59">
        <v>1194.0999999999999</v>
      </c>
      <c r="K23" s="19">
        <f>J23</f>
        <v>1194.0999999999999</v>
      </c>
      <c r="L23" s="19">
        <f t="shared" si="1"/>
        <v>0</v>
      </c>
      <c r="M23" s="19">
        <f>K23-L23</f>
        <v>1194.0999999999999</v>
      </c>
      <c r="N23" s="24"/>
      <c r="O23" s="19"/>
      <c r="P23" s="5"/>
      <c r="R23" s="4"/>
      <c r="S23" s="29"/>
      <c r="T23" s="29"/>
      <c r="U23" s="29"/>
      <c r="V23" s="29"/>
      <c r="W23" s="33"/>
      <c r="X23" s="4"/>
      <c r="AP23" s="12"/>
    </row>
    <row r="24" spans="1:42" x14ac:dyDescent="0.25">
      <c r="A24" s="30"/>
      <c r="B24" s="30"/>
      <c r="C24" s="30"/>
      <c r="D24" s="30"/>
      <c r="E24" s="30"/>
      <c r="F24" s="30"/>
      <c r="G24" s="5"/>
      <c r="H24" s="5" t="s">
        <v>84</v>
      </c>
      <c r="I24" s="19"/>
      <c r="J24" s="59">
        <v>160</v>
      </c>
      <c r="K24" s="19">
        <f t="shared" ref="K24:K58" si="5">J24</f>
        <v>160</v>
      </c>
      <c r="L24" s="19">
        <f t="shared" si="1"/>
        <v>0</v>
      </c>
      <c r="M24" s="19">
        <f t="shared" ref="M24:M58" si="6">K24-L24</f>
        <v>160</v>
      </c>
      <c r="N24" s="24"/>
      <c r="O24" s="19"/>
      <c r="P24" s="5"/>
      <c r="R24" s="4"/>
      <c r="S24" s="29"/>
      <c r="T24" s="29"/>
      <c r="U24" s="29"/>
      <c r="V24" s="29"/>
      <c r="W24" s="33"/>
      <c r="X24" s="4"/>
    </row>
    <row r="25" spans="1:42" x14ac:dyDescent="0.25">
      <c r="A25" s="30"/>
      <c r="B25" s="30"/>
      <c r="C25" s="30"/>
      <c r="D25" s="30"/>
      <c r="E25" s="30"/>
      <c r="F25" s="30"/>
      <c r="G25" s="5"/>
      <c r="H25" s="5" t="s">
        <v>86</v>
      </c>
      <c r="I25" s="19"/>
      <c r="J25" s="59">
        <v>45</v>
      </c>
      <c r="K25" s="19">
        <f t="shared" si="5"/>
        <v>45</v>
      </c>
      <c r="L25" s="19">
        <f t="shared" si="1"/>
        <v>0</v>
      </c>
      <c r="M25" s="19">
        <f t="shared" si="6"/>
        <v>45</v>
      </c>
      <c r="N25" s="24"/>
      <c r="O25" s="19"/>
      <c r="P25" s="5"/>
      <c r="R25" s="4"/>
      <c r="S25" s="29"/>
      <c r="T25" s="29"/>
      <c r="U25" s="29"/>
      <c r="V25" s="29"/>
      <c r="W25" s="33"/>
      <c r="X25" s="4"/>
      <c r="AI25" s="63">
        <f>SUM(L23:L35)</f>
        <v>0</v>
      </c>
    </row>
    <row r="26" spans="1:42" x14ac:dyDescent="0.25">
      <c r="A26" s="30"/>
      <c r="B26" s="30"/>
      <c r="C26" s="30"/>
      <c r="D26" s="30"/>
      <c r="E26" s="30"/>
      <c r="F26" s="30"/>
      <c r="G26" s="5"/>
      <c r="H26" s="5" t="s">
        <v>88</v>
      </c>
      <c r="I26" s="19"/>
      <c r="J26" s="59">
        <v>222</v>
      </c>
      <c r="K26" s="19">
        <f>J26</f>
        <v>222</v>
      </c>
      <c r="L26" s="19">
        <f t="shared" si="1"/>
        <v>0</v>
      </c>
      <c r="M26" s="19">
        <f t="shared" si="6"/>
        <v>222</v>
      </c>
      <c r="N26" s="24"/>
      <c r="O26" s="19"/>
      <c r="P26" s="5"/>
      <c r="R26" s="4"/>
      <c r="S26" s="29"/>
      <c r="T26" s="29"/>
      <c r="U26" s="29"/>
      <c r="V26" s="29"/>
      <c r="W26" s="33"/>
      <c r="X26" s="4"/>
    </row>
    <row r="27" spans="1:42" x14ac:dyDescent="0.25">
      <c r="A27" s="30"/>
      <c r="B27" s="30"/>
      <c r="C27" s="30"/>
      <c r="D27" s="30"/>
      <c r="E27" s="30"/>
      <c r="F27" s="30"/>
      <c r="G27" s="5"/>
      <c r="H27" s="5" t="s">
        <v>90</v>
      </c>
      <c r="I27" s="19"/>
      <c r="J27" s="59"/>
      <c r="K27" s="19">
        <f t="shared" si="5"/>
        <v>0</v>
      </c>
      <c r="L27" s="19">
        <f t="shared" si="1"/>
        <v>0</v>
      </c>
      <c r="M27" s="19">
        <f t="shared" si="6"/>
        <v>0</v>
      </c>
      <c r="N27" s="24"/>
      <c r="O27" s="19"/>
      <c r="P27" s="5"/>
      <c r="R27" s="4"/>
      <c r="S27" s="29"/>
      <c r="T27" s="29"/>
      <c r="U27" s="29"/>
      <c r="V27" s="29"/>
      <c r="W27" s="33"/>
      <c r="X27" s="4"/>
      <c r="AP27" s="12"/>
    </row>
    <row r="28" spans="1:42" x14ac:dyDescent="0.25">
      <c r="A28" s="30"/>
      <c r="B28" s="30"/>
      <c r="C28" s="30"/>
      <c r="D28" s="30"/>
      <c r="E28" s="30"/>
      <c r="F28" s="30"/>
      <c r="G28" s="5"/>
      <c r="H28" s="5" t="s">
        <v>92</v>
      </c>
      <c r="I28" s="19"/>
      <c r="J28" s="59">
        <v>88.75</v>
      </c>
      <c r="K28" s="19">
        <f t="shared" si="5"/>
        <v>88.75</v>
      </c>
      <c r="L28" s="19">
        <f t="shared" si="1"/>
        <v>0</v>
      </c>
      <c r="M28" s="19">
        <f t="shared" si="6"/>
        <v>88.75</v>
      </c>
      <c r="N28" s="24"/>
      <c r="O28" s="19"/>
      <c r="P28" s="5"/>
      <c r="R28" s="4"/>
      <c r="S28" s="29"/>
      <c r="T28" s="29"/>
      <c r="U28" s="29"/>
      <c r="V28" s="29"/>
      <c r="W28" s="33"/>
      <c r="X28" s="4"/>
    </row>
    <row r="29" spans="1:42" x14ac:dyDescent="0.25">
      <c r="A29" s="30"/>
      <c r="B29" s="30"/>
      <c r="C29" s="30"/>
      <c r="D29" s="30"/>
      <c r="E29" s="30"/>
      <c r="F29" s="30"/>
      <c r="G29" s="5"/>
      <c r="H29" s="5" t="s">
        <v>94</v>
      </c>
      <c r="I29" s="19"/>
      <c r="J29" s="59">
        <v>58</v>
      </c>
      <c r="K29" s="19">
        <f t="shared" si="5"/>
        <v>58</v>
      </c>
      <c r="L29" s="19">
        <f t="shared" si="1"/>
        <v>0</v>
      </c>
      <c r="M29" s="19">
        <f t="shared" si="6"/>
        <v>58</v>
      </c>
      <c r="N29" s="24"/>
      <c r="O29" s="19"/>
      <c r="P29" s="5"/>
      <c r="R29" s="4"/>
      <c r="S29" s="29"/>
      <c r="T29" s="29"/>
      <c r="U29" s="29"/>
      <c r="V29" s="29"/>
      <c r="W29" s="33"/>
      <c r="X29" s="4"/>
    </row>
    <row r="30" spans="1:42" x14ac:dyDescent="0.25">
      <c r="A30" s="30"/>
      <c r="B30" s="30"/>
      <c r="C30" s="30"/>
      <c r="D30" s="30"/>
      <c r="E30" s="30"/>
      <c r="F30" s="30"/>
      <c r="G30" s="5"/>
      <c r="H30" s="5" t="s">
        <v>96</v>
      </c>
      <c r="I30" s="19"/>
      <c r="J30" s="59">
        <v>75.02</v>
      </c>
      <c r="K30" s="19">
        <f t="shared" si="5"/>
        <v>75.02</v>
      </c>
      <c r="L30" s="19">
        <f t="shared" si="1"/>
        <v>0</v>
      </c>
      <c r="M30" s="19">
        <f t="shared" si="6"/>
        <v>75.02</v>
      </c>
      <c r="N30" s="24"/>
      <c r="O30" s="19"/>
      <c r="P30" s="5"/>
      <c r="R30" s="4"/>
      <c r="S30" s="29"/>
      <c r="T30" s="29"/>
      <c r="U30" s="29"/>
      <c r="V30" s="29"/>
      <c r="W30" s="33"/>
      <c r="X30" s="4"/>
    </row>
    <row r="31" spans="1:42" x14ac:dyDescent="0.25">
      <c r="A31" s="30"/>
      <c r="B31" s="30"/>
      <c r="C31" s="30"/>
      <c r="D31" s="30"/>
      <c r="E31" s="30"/>
      <c r="F31" s="30"/>
      <c r="G31" s="5"/>
      <c r="H31" s="5" t="s">
        <v>99</v>
      </c>
      <c r="I31" s="19"/>
      <c r="J31" s="59">
        <v>16.079999999999998</v>
      </c>
      <c r="K31" s="19">
        <f t="shared" si="5"/>
        <v>16.079999999999998</v>
      </c>
      <c r="L31" s="19">
        <f t="shared" si="1"/>
        <v>0</v>
      </c>
      <c r="M31" s="19">
        <f t="shared" si="6"/>
        <v>16.079999999999998</v>
      </c>
      <c r="N31" s="24"/>
      <c r="O31" s="19"/>
      <c r="P31" s="5"/>
      <c r="R31" s="4"/>
      <c r="S31" s="29"/>
      <c r="T31" s="29"/>
      <c r="U31" s="29"/>
      <c r="V31" s="29"/>
      <c r="W31" s="33"/>
      <c r="X31" s="4"/>
      <c r="AP31" s="12"/>
    </row>
    <row r="32" spans="1:42" x14ac:dyDescent="0.25">
      <c r="A32" s="30"/>
      <c r="B32" s="30"/>
      <c r="C32" s="30"/>
      <c r="D32" s="30"/>
      <c r="E32" s="30"/>
      <c r="F32" s="30"/>
      <c r="G32" s="5"/>
      <c r="H32" s="5" t="s">
        <v>103</v>
      </c>
      <c r="I32" s="19"/>
      <c r="J32" s="59">
        <v>100</v>
      </c>
      <c r="K32" s="19">
        <f t="shared" si="5"/>
        <v>100</v>
      </c>
      <c r="L32" s="19">
        <f t="shared" si="1"/>
        <v>0</v>
      </c>
      <c r="M32" s="19">
        <f t="shared" si="6"/>
        <v>100</v>
      </c>
      <c r="N32" s="24"/>
      <c r="O32" s="19"/>
      <c r="P32" s="5"/>
      <c r="R32" s="4"/>
      <c r="S32" s="29"/>
      <c r="T32" s="29"/>
      <c r="U32" s="29"/>
      <c r="V32" s="29"/>
      <c r="W32" s="33"/>
      <c r="X32" s="4"/>
    </row>
    <row r="33" spans="1:42" x14ac:dyDescent="0.25">
      <c r="A33" s="30"/>
      <c r="B33" s="30"/>
      <c r="C33" s="30"/>
      <c r="D33" s="30"/>
      <c r="E33" s="30"/>
      <c r="F33" s="30"/>
      <c r="G33" s="5"/>
      <c r="H33" s="5" t="s">
        <v>17</v>
      </c>
      <c r="I33" s="19"/>
      <c r="J33" s="59">
        <v>16.03</v>
      </c>
      <c r="K33" s="19">
        <f t="shared" si="5"/>
        <v>16.03</v>
      </c>
      <c r="L33" s="19">
        <f t="shared" si="1"/>
        <v>0</v>
      </c>
      <c r="M33" s="19">
        <f t="shared" si="6"/>
        <v>16.03</v>
      </c>
      <c r="N33" s="24"/>
      <c r="O33" s="19"/>
      <c r="P33" s="5"/>
      <c r="R33" s="4"/>
      <c r="S33" s="29"/>
      <c r="T33" s="29"/>
      <c r="U33" s="29"/>
      <c r="V33" s="29"/>
      <c r="W33" s="33"/>
      <c r="X33" s="4"/>
    </row>
    <row r="34" spans="1:42" x14ac:dyDescent="0.25">
      <c r="A34" s="30"/>
      <c r="B34" s="30"/>
      <c r="C34" s="30"/>
      <c r="D34" s="30"/>
      <c r="E34" s="30"/>
      <c r="F34" s="30"/>
      <c r="G34" s="5"/>
      <c r="H34" s="5"/>
      <c r="I34" s="19"/>
      <c r="J34" s="59"/>
      <c r="K34" s="19">
        <f t="shared" si="5"/>
        <v>0</v>
      </c>
      <c r="L34" s="19">
        <f t="shared" si="1"/>
        <v>0</v>
      </c>
      <c r="M34" s="19">
        <f t="shared" si="6"/>
        <v>0</v>
      </c>
      <c r="N34" s="24"/>
      <c r="O34" s="19"/>
      <c r="P34" s="5"/>
      <c r="R34" s="4"/>
      <c r="S34" s="29"/>
      <c r="T34" s="29"/>
      <c r="U34" s="29"/>
      <c r="V34" s="29"/>
      <c r="W34" s="33"/>
      <c r="X34" s="4"/>
    </row>
    <row r="35" spans="1:42" x14ac:dyDescent="0.25">
      <c r="A35" s="30"/>
      <c r="B35" s="30"/>
      <c r="C35" s="30"/>
      <c r="D35" s="30"/>
      <c r="E35" s="30"/>
      <c r="F35" s="30"/>
      <c r="G35" s="5"/>
      <c r="H35" s="6"/>
      <c r="I35" s="19"/>
      <c r="J35" s="59"/>
      <c r="K35" s="19">
        <f t="shared" si="5"/>
        <v>0</v>
      </c>
      <c r="L35" s="19">
        <f t="shared" si="1"/>
        <v>0</v>
      </c>
      <c r="M35" s="19">
        <f t="shared" si="6"/>
        <v>0</v>
      </c>
      <c r="N35" s="24"/>
      <c r="O35" s="19"/>
      <c r="P35" s="5"/>
      <c r="R35" s="4"/>
      <c r="S35" s="29"/>
      <c r="T35" s="29"/>
      <c r="U35" s="29"/>
      <c r="V35" s="29"/>
      <c r="W35" s="33"/>
      <c r="X35" s="4"/>
      <c r="AP35" s="12"/>
    </row>
    <row r="36" spans="1:42" ht="15.75" x14ac:dyDescent="0.25">
      <c r="A36" s="30"/>
      <c r="B36" s="30"/>
      <c r="C36" s="30"/>
      <c r="D36" s="30"/>
      <c r="E36" s="30"/>
      <c r="F36" s="30"/>
      <c r="G36" s="5"/>
      <c r="H36" s="34" t="s">
        <v>109</v>
      </c>
      <c r="I36" s="19"/>
      <c r="J36" s="59"/>
      <c r="K36" s="19">
        <f t="shared" si="5"/>
        <v>0</v>
      </c>
      <c r="L36" s="19">
        <f t="shared" si="1"/>
        <v>0</v>
      </c>
      <c r="M36" s="19">
        <f t="shared" si="6"/>
        <v>0</v>
      </c>
      <c r="N36" s="24"/>
      <c r="O36" s="19"/>
      <c r="P36" s="5"/>
      <c r="R36" s="4"/>
      <c r="S36" s="29"/>
      <c r="T36" s="29"/>
      <c r="U36" s="29"/>
      <c r="V36" s="29"/>
      <c r="W36" s="33"/>
      <c r="X36" s="4"/>
    </row>
    <row r="37" spans="1:42" x14ac:dyDescent="0.25">
      <c r="A37" s="30"/>
      <c r="B37" s="30"/>
      <c r="C37" s="30"/>
      <c r="D37" s="30"/>
      <c r="E37" s="30"/>
      <c r="F37" s="30"/>
      <c r="G37" s="5"/>
      <c r="H37" s="28"/>
      <c r="I37" s="19"/>
      <c r="J37" s="59"/>
      <c r="K37" s="19"/>
      <c r="L37" s="19"/>
      <c r="M37" s="19"/>
      <c r="N37" s="24"/>
      <c r="O37" s="19"/>
      <c r="P37" s="5"/>
      <c r="R37" s="4"/>
      <c r="S37" s="29"/>
      <c r="T37" s="29"/>
      <c r="U37" s="29"/>
      <c r="V37" s="29"/>
      <c r="W37" s="33"/>
      <c r="X37" s="4"/>
    </row>
    <row r="38" spans="1:42" x14ac:dyDescent="0.25">
      <c r="A38" s="30"/>
      <c r="B38" s="30"/>
      <c r="C38" s="30"/>
      <c r="D38" s="30"/>
      <c r="E38" s="30"/>
      <c r="F38" s="30"/>
      <c r="G38" s="5"/>
      <c r="H38" s="28"/>
      <c r="I38" s="19"/>
      <c r="J38" s="59"/>
      <c r="K38" s="19">
        <f t="shared" si="5"/>
        <v>0</v>
      </c>
      <c r="L38" s="19">
        <f t="shared" si="1"/>
        <v>0</v>
      </c>
      <c r="M38" s="19">
        <f t="shared" si="6"/>
        <v>0</v>
      </c>
      <c r="N38" s="24"/>
      <c r="O38" s="19"/>
      <c r="P38" s="5"/>
      <c r="R38" s="4"/>
      <c r="S38" s="29"/>
      <c r="T38" s="29"/>
      <c r="U38" s="29"/>
      <c r="V38" s="29"/>
      <c r="W38" s="33"/>
      <c r="X38" s="4"/>
    </row>
    <row r="39" spans="1:42" x14ac:dyDescent="0.25">
      <c r="A39" s="30"/>
      <c r="B39" s="30"/>
      <c r="C39" s="30"/>
      <c r="D39" s="30"/>
      <c r="E39" s="30"/>
      <c r="F39" s="30"/>
      <c r="G39" s="5"/>
      <c r="H39" s="28"/>
      <c r="I39" s="19"/>
      <c r="J39" s="59"/>
      <c r="K39" s="19">
        <f t="shared" si="5"/>
        <v>0</v>
      </c>
      <c r="L39" s="19">
        <f t="shared" si="1"/>
        <v>0</v>
      </c>
      <c r="M39" s="19">
        <f t="shared" si="6"/>
        <v>0</v>
      </c>
      <c r="N39" s="24"/>
      <c r="O39" s="19"/>
      <c r="P39" s="5"/>
      <c r="R39" s="4"/>
      <c r="S39" s="29"/>
      <c r="T39" s="29"/>
      <c r="U39" s="29"/>
      <c r="V39" s="29"/>
      <c r="W39" s="33"/>
      <c r="X39" s="4"/>
      <c r="AP39" s="12"/>
    </row>
    <row r="40" spans="1:42" x14ac:dyDescent="0.25">
      <c r="A40" s="30"/>
      <c r="B40" s="30"/>
      <c r="C40" s="30"/>
      <c r="D40" s="30"/>
      <c r="E40" s="30"/>
      <c r="F40" s="30"/>
      <c r="G40" s="5"/>
      <c r="H40" s="28"/>
      <c r="I40" s="19"/>
      <c r="J40" s="59"/>
      <c r="K40" s="19">
        <f t="shared" si="5"/>
        <v>0</v>
      </c>
      <c r="L40" s="19">
        <f t="shared" si="1"/>
        <v>0</v>
      </c>
      <c r="M40" s="19">
        <f t="shared" si="6"/>
        <v>0</v>
      </c>
      <c r="N40" s="24"/>
      <c r="O40" s="19"/>
      <c r="P40" s="5"/>
      <c r="R40" s="4"/>
      <c r="S40" s="29"/>
      <c r="T40" s="29"/>
      <c r="U40" s="29"/>
      <c r="V40" s="29"/>
      <c r="W40" s="33"/>
      <c r="X40" s="4"/>
    </row>
    <row r="41" spans="1:42" x14ac:dyDescent="0.25">
      <c r="A41" s="30"/>
      <c r="B41" s="30"/>
      <c r="C41" s="30"/>
      <c r="D41" s="30"/>
      <c r="E41" s="30"/>
      <c r="F41" s="30"/>
      <c r="G41" s="5"/>
      <c r="H41" s="28"/>
      <c r="I41" s="19"/>
      <c r="J41" s="59"/>
      <c r="K41" s="19">
        <f t="shared" si="5"/>
        <v>0</v>
      </c>
      <c r="L41" s="19">
        <f t="shared" si="1"/>
        <v>0</v>
      </c>
      <c r="M41" s="19">
        <f t="shared" si="6"/>
        <v>0</v>
      </c>
      <c r="N41" s="24"/>
      <c r="O41" s="19"/>
      <c r="P41" s="5"/>
      <c r="R41" s="4"/>
      <c r="S41" s="29"/>
      <c r="T41" s="29"/>
      <c r="U41" s="29"/>
      <c r="V41" s="29"/>
      <c r="W41" s="33"/>
      <c r="X41" s="4"/>
    </row>
    <row r="42" spans="1:42" x14ac:dyDescent="0.25">
      <c r="A42" s="30"/>
      <c r="B42" s="30"/>
      <c r="C42" s="30"/>
      <c r="D42" s="30"/>
      <c r="E42" s="30"/>
      <c r="F42" s="30"/>
      <c r="G42" s="5"/>
      <c r="H42" s="28"/>
      <c r="I42" s="19"/>
      <c r="J42" s="59"/>
      <c r="K42" s="19">
        <f t="shared" si="5"/>
        <v>0</v>
      </c>
      <c r="L42" s="19">
        <f t="shared" si="1"/>
        <v>0</v>
      </c>
      <c r="M42" s="19">
        <f t="shared" si="6"/>
        <v>0</v>
      </c>
      <c r="N42" s="24"/>
      <c r="O42" s="19"/>
      <c r="P42" s="5"/>
      <c r="R42" s="4"/>
      <c r="S42" s="29"/>
      <c r="T42" s="29"/>
      <c r="U42" s="29"/>
      <c r="V42" s="29"/>
      <c r="W42" s="33"/>
      <c r="X42" s="4"/>
    </row>
    <row r="43" spans="1:42" x14ac:dyDescent="0.25">
      <c r="A43" s="30"/>
      <c r="B43" s="30"/>
      <c r="C43" s="30"/>
      <c r="D43" s="30"/>
      <c r="E43" s="30"/>
      <c r="F43" s="30"/>
      <c r="G43" s="5"/>
      <c r="H43" s="28"/>
      <c r="I43" s="19"/>
      <c r="J43" s="59"/>
      <c r="K43" s="19">
        <f t="shared" si="5"/>
        <v>0</v>
      </c>
      <c r="L43" s="19">
        <f t="shared" si="1"/>
        <v>0</v>
      </c>
      <c r="M43" s="19">
        <f t="shared" si="6"/>
        <v>0</v>
      </c>
      <c r="N43" s="24"/>
      <c r="O43" s="19"/>
      <c r="P43" s="5"/>
      <c r="R43" s="4"/>
      <c r="S43" s="29"/>
      <c r="T43" s="29"/>
      <c r="U43" s="29"/>
      <c r="V43" s="29"/>
      <c r="W43" s="33"/>
      <c r="X43" s="4"/>
      <c r="AP43" s="12"/>
    </row>
    <row r="44" spans="1:42" x14ac:dyDescent="0.25">
      <c r="A44" s="30"/>
      <c r="B44" s="30"/>
      <c r="C44" s="30"/>
      <c r="D44" s="30"/>
      <c r="E44" s="30"/>
      <c r="F44" s="30"/>
      <c r="G44" s="5"/>
      <c r="H44" s="28"/>
      <c r="I44" s="19"/>
      <c r="J44" s="59"/>
      <c r="K44" s="19">
        <f t="shared" si="5"/>
        <v>0</v>
      </c>
      <c r="L44" s="19">
        <f t="shared" si="1"/>
        <v>0</v>
      </c>
      <c r="M44" s="19">
        <f t="shared" si="6"/>
        <v>0</v>
      </c>
      <c r="N44" s="24"/>
      <c r="O44" s="19"/>
      <c r="P44" s="5"/>
      <c r="R44" s="4"/>
      <c r="S44" s="29"/>
      <c r="T44" s="29"/>
      <c r="U44" s="29"/>
      <c r="V44" s="29"/>
      <c r="W44" s="33"/>
      <c r="X44" s="4"/>
    </row>
    <row r="45" spans="1:42" x14ac:dyDescent="0.25">
      <c r="A45" s="30"/>
      <c r="B45" s="30"/>
      <c r="C45" s="30"/>
      <c r="D45" s="30"/>
      <c r="E45" s="30"/>
      <c r="F45" s="30"/>
      <c r="G45" s="5"/>
      <c r="H45" s="28"/>
      <c r="I45" s="19"/>
      <c r="J45" s="59"/>
      <c r="K45" s="19">
        <f t="shared" si="5"/>
        <v>0</v>
      </c>
      <c r="L45" s="19">
        <f t="shared" si="1"/>
        <v>0</v>
      </c>
      <c r="M45" s="19">
        <f t="shared" si="6"/>
        <v>0</v>
      </c>
      <c r="N45" s="24"/>
      <c r="O45" s="19"/>
      <c r="P45" s="5"/>
      <c r="R45" s="4"/>
      <c r="S45" s="29"/>
      <c r="T45" s="29"/>
      <c r="U45" s="29"/>
      <c r="V45" s="29"/>
      <c r="W45" s="33"/>
      <c r="X45" s="4"/>
    </row>
    <row r="46" spans="1:42" x14ac:dyDescent="0.25">
      <c r="A46" s="30"/>
      <c r="B46" s="30"/>
      <c r="C46" s="30"/>
      <c r="D46" s="30"/>
      <c r="E46" s="30"/>
      <c r="F46" s="30"/>
      <c r="G46" s="5"/>
      <c r="H46" s="28"/>
      <c r="I46" s="19"/>
      <c r="J46" s="59"/>
      <c r="K46" s="19">
        <f t="shared" si="5"/>
        <v>0</v>
      </c>
      <c r="L46" s="19">
        <f t="shared" si="1"/>
        <v>0</v>
      </c>
      <c r="M46" s="19">
        <f t="shared" si="6"/>
        <v>0</v>
      </c>
      <c r="N46" s="24"/>
      <c r="O46" s="19"/>
      <c r="P46" s="5"/>
      <c r="R46" s="4"/>
      <c r="S46" s="29"/>
      <c r="T46" s="29"/>
      <c r="U46" s="29"/>
      <c r="V46" s="29"/>
      <c r="W46" s="33"/>
      <c r="X46" s="4"/>
    </row>
    <row r="47" spans="1:42" x14ac:dyDescent="0.25">
      <c r="A47" s="30"/>
      <c r="B47" s="30"/>
      <c r="C47" s="30"/>
      <c r="D47" s="30"/>
      <c r="E47" s="30"/>
      <c r="F47" s="30"/>
      <c r="G47" s="5"/>
      <c r="H47" s="28"/>
      <c r="I47" s="19"/>
      <c r="J47" s="59"/>
      <c r="K47" s="19">
        <f t="shared" si="5"/>
        <v>0</v>
      </c>
      <c r="L47" s="19">
        <f t="shared" si="1"/>
        <v>0</v>
      </c>
      <c r="M47" s="19">
        <f t="shared" si="6"/>
        <v>0</v>
      </c>
      <c r="N47" s="24"/>
      <c r="O47" s="19"/>
      <c r="P47" s="5"/>
      <c r="R47" s="4"/>
      <c r="S47" s="29"/>
      <c r="T47" s="29"/>
      <c r="U47" s="29"/>
      <c r="V47" s="29"/>
      <c r="W47" s="33"/>
      <c r="X47" s="4"/>
      <c r="AP47" s="12"/>
    </row>
    <row r="48" spans="1:42" x14ac:dyDescent="0.25">
      <c r="A48" s="30"/>
      <c r="B48" s="30"/>
      <c r="C48" s="30"/>
      <c r="D48" s="30"/>
      <c r="E48" s="30"/>
      <c r="F48" s="30"/>
      <c r="G48" s="5"/>
      <c r="H48" s="28"/>
      <c r="I48" s="19"/>
      <c r="J48" s="59"/>
      <c r="K48" s="19">
        <f t="shared" si="5"/>
        <v>0</v>
      </c>
      <c r="L48" s="19">
        <f t="shared" si="1"/>
        <v>0</v>
      </c>
      <c r="M48" s="19">
        <f t="shared" si="6"/>
        <v>0</v>
      </c>
      <c r="N48" s="24"/>
      <c r="O48" s="19"/>
      <c r="P48" s="5"/>
      <c r="R48" s="4"/>
      <c r="S48" s="29"/>
      <c r="T48" s="29"/>
      <c r="U48" s="29"/>
      <c r="V48" s="29"/>
      <c r="W48" s="33"/>
      <c r="X48" s="4"/>
    </row>
    <row r="49" spans="1:24" x14ac:dyDescent="0.25">
      <c r="A49" s="30"/>
      <c r="B49" s="30"/>
      <c r="C49" s="30"/>
      <c r="D49" s="30"/>
      <c r="E49" s="30"/>
      <c r="F49" s="30"/>
      <c r="G49" s="5"/>
      <c r="H49" s="28"/>
      <c r="I49" s="19"/>
      <c r="J49" s="59"/>
      <c r="K49" s="19">
        <f t="shared" si="5"/>
        <v>0</v>
      </c>
      <c r="L49" s="19">
        <f t="shared" si="1"/>
        <v>0</v>
      </c>
      <c r="M49" s="19">
        <f t="shared" si="6"/>
        <v>0</v>
      </c>
      <c r="N49" s="24"/>
      <c r="O49" s="19"/>
      <c r="P49" s="5"/>
      <c r="R49" s="4"/>
      <c r="S49" s="29"/>
      <c r="T49" s="29"/>
      <c r="U49" s="29"/>
      <c r="V49" s="29"/>
      <c r="W49" s="33"/>
      <c r="X49" s="4"/>
    </row>
    <row r="50" spans="1:24" x14ac:dyDescent="0.25">
      <c r="A50" s="30"/>
      <c r="B50" s="30"/>
      <c r="C50" s="30"/>
      <c r="D50" s="30"/>
      <c r="E50" s="30"/>
      <c r="F50" s="30"/>
      <c r="G50" s="5"/>
      <c r="H50" s="28"/>
      <c r="I50" s="19"/>
      <c r="J50" s="59"/>
      <c r="K50" s="19">
        <f t="shared" si="5"/>
        <v>0</v>
      </c>
      <c r="L50" s="19">
        <f t="shared" si="1"/>
        <v>0</v>
      </c>
      <c r="M50" s="19">
        <f t="shared" si="6"/>
        <v>0</v>
      </c>
      <c r="N50" s="24"/>
      <c r="O50" s="19"/>
      <c r="P50" s="5"/>
      <c r="R50" s="4"/>
      <c r="S50" s="29"/>
      <c r="T50" s="29"/>
      <c r="U50" s="29"/>
      <c r="V50" s="29"/>
      <c r="W50" s="33"/>
      <c r="X50" s="4"/>
    </row>
    <row r="51" spans="1:24" x14ac:dyDescent="0.25">
      <c r="A51" s="30"/>
      <c r="B51" s="30"/>
      <c r="C51" s="30"/>
      <c r="D51" s="30"/>
      <c r="E51" s="30"/>
      <c r="F51" s="30"/>
      <c r="G51" s="5"/>
      <c r="H51" s="28"/>
      <c r="I51" s="19"/>
      <c r="J51" s="59"/>
      <c r="K51" s="19">
        <f t="shared" si="5"/>
        <v>0</v>
      </c>
      <c r="L51" s="19">
        <f t="shared" si="1"/>
        <v>0</v>
      </c>
      <c r="M51" s="19">
        <f t="shared" si="6"/>
        <v>0</v>
      </c>
      <c r="N51" s="24"/>
      <c r="O51" s="19"/>
      <c r="P51" s="5"/>
      <c r="R51" s="4"/>
      <c r="S51" s="29"/>
      <c r="T51" s="29"/>
      <c r="U51" s="29"/>
      <c r="V51" s="29"/>
      <c r="W51" s="33"/>
      <c r="X51" s="4"/>
    </row>
    <row r="52" spans="1:24" x14ac:dyDescent="0.25">
      <c r="A52" s="30"/>
      <c r="B52" s="30"/>
      <c r="C52" s="30"/>
      <c r="D52" s="30"/>
      <c r="E52" s="30"/>
      <c r="F52" s="30"/>
      <c r="G52" s="5"/>
      <c r="H52" s="28"/>
      <c r="I52" s="19"/>
      <c r="J52" s="59"/>
      <c r="K52" s="19">
        <f t="shared" si="5"/>
        <v>0</v>
      </c>
      <c r="L52" s="19">
        <f t="shared" si="1"/>
        <v>0</v>
      </c>
      <c r="M52" s="19">
        <f t="shared" si="6"/>
        <v>0</v>
      </c>
      <c r="N52" s="24"/>
      <c r="O52" s="19"/>
      <c r="P52" s="5"/>
      <c r="R52" s="4"/>
      <c r="S52" s="29"/>
      <c r="T52" s="29"/>
      <c r="U52" s="29"/>
      <c r="V52" s="29"/>
      <c r="W52" s="33"/>
      <c r="X52" s="4"/>
    </row>
    <row r="53" spans="1:24" x14ac:dyDescent="0.25">
      <c r="A53" s="30"/>
      <c r="B53" s="30"/>
      <c r="C53" s="30"/>
      <c r="D53" s="30"/>
      <c r="E53" s="30"/>
      <c r="F53" s="30"/>
      <c r="G53" s="5"/>
      <c r="H53" s="28"/>
      <c r="I53" s="19"/>
      <c r="J53" s="59"/>
      <c r="K53" s="19">
        <f t="shared" si="5"/>
        <v>0</v>
      </c>
      <c r="L53" s="19">
        <f t="shared" si="1"/>
        <v>0</v>
      </c>
      <c r="M53" s="19">
        <f t="shared" si="6"/>
        <v>0</v>
      </c>
      <c r="N53" s="24"/>
      <c r="O53" s="19"/>
      <c r="P53" s="5"/>
      <c r="R53" s="4"/>
      <c r="S53" s="29"/>
      <c r="T53" s="29"/>
      <c r="U53" s="29"/>
      <c r="V53" s="29"/>
      <c r="W53" s="33"/>
      <c r="X53" s="4"/>
    </row>
    <row r="54" spans="1:24" x14ac:dyDescent="0.25">
      <c r="A54" s="30"/>
      <c r="B54" s="30"/>
      <c r="C54" s="30"/>
      <c r="D54" s="30"/>
      <c r="E54" s="30"/>
      <c r="F54" s="30"/>
      <c r="G54" s="5"/>
      <c r="H54" s="28"/>
      <c r="I54" s="19"/>
      <c r="J54" s="59"/>
      <c r="K54" s="19">
        <f t="shared" si="5"/>
        <v>0</v>
      </c>
      <c r="L54" s="19">
        <f t="shared" si="1"/>
        <v>0</v>
      </c>
      <c r="M54" s="19">
        <f t="shared" si="6"/>
        <v>0</v>
      </c>
      <c r="N54" s="24"/>
      <c r="O54" s="19"/>
      <c r="P54" s="5"/>
      <c r="R54" s="4"/>
      <c r="S54" s="29"/>
      <c r="T54" s="29"/>
      <c r="U54" s="29"/>
      <c r="V54" s="29"/>
      <c r="W54" s="33"/>
      <c r="X54" s="4"/>
    </row>
    <row r="55" spans="1:24" x14ac:dyDescent="0.25">
      <c r="A55" s="30"/>
      <c r="B55" s="30"/>
      <c r="C55" s="30"/>
      <c r="D55" s="30"/>
      <c r="E55" s="30"/>
      <c r="F55" s="30"/>
      <c r="G55" s="5"/>
      <c r="H55" s="28"/>
      <c r="I55" s="19"/>
      <c r="J55" s="59"/>
      <c r="K55" s="19">
        <f t="shared" si="5"/>
        <v>0</v>
      </c>
      <c r="L55" s="19">
        <f t="shared" si="1"/>
        <v>0</v>
      </c>
      <c r="M55" s="19">
        <f t="shared" si="6"/>
        <v>0</v>
      </c>
      <c r="N55" s="24"/>
      <c r="O55" s="19"/>
      <c r="P55" s="5"/>
      <c r="R55" s="4"/>
      <c r="S55" s="29"/>
      <c r="T55" s="29"/>
      <c r="U55" s="29"/>
      <c r="V55" s="29"/>
      <c r="W55" s="33"/>
      <c r="X55" s="4"/>
    </row>
    <row r="56" spans="1:24" x14ac:dyDescent="0.25">
      <c r="A56" s="30"/>
      <c r="B56" s="30"/>
      <c r="C56" s="30"/>
      <c r="D56" s="30"/>
      <c r="E56" s="30"/>
      <c r="F56" s="30"/>
      <c r="G56" s="5"/>
      <c r="H56" s="28"/>
      <c r="I56" s="19"/>
      <c r="J56" s="59"/>
      <c r="K56" s="19">
        <f t="shared" si="5"/>
        <v>0</v>
      </c>
      <c r="L56" s="19">
        <f t="shared" si="1"/>
        <v>0</v>
      </c>
      <c r="M56" s="19">
        <f t="shared" si="6"/>
        <v>0</v>
      </c>
      <c r="N56" s="24"/>
      <c r="O56" s="19"/>
      <c r="P56" s="5"/>
      <c r="R56" s="4"/>
      <c r="S56" s="29"/>
      <c r="T56" s="29"/>
      <c r="U56" s="29"/>
      <c r="V56" s="29"/>
      <c r="W56" s="33"/>
      <c r="X56" s="4"/>
    </row>
    <row r="57" spans="1:24" x14ac:dyDescent="0.25">
      <c r="A57" s="30"/>
      <c r="B57" s="30"/>
      <c r="C57" s="30"/>
      <c r="D57" s="30"/>
      <c r="E57" s="30"/>
      <c r="F57" s="30"/>
      <c r="G57" s="5"/>
      <c r="H57" s="28"/>
      <c r="I57" s="19"/>
      <c r="J57" s="59"/>
      <c r="K57" s="19">
        <f t="shared" si="5"/>
        <v>0</v>
      </c>
      <c r="L57" s="19">
        <f t="shared" si="1"/>
        <v>0</v>
      </c>
      <c r="M57" s="19">
        <f t="shared" si="6"/>
        <v>0</v>
      </c>
      <c r="N57" s="24"/>
      <c r="O57" s="19"/>
      <c r="P57" s="5"/>
      <c r="R57" s="4"/>
      <c r="S57" s="29"/>
      <c r="T57" s="29"/>
      <c r="U57" s="29"/>
      <c r="V57" s="29"/>
      <c r="W57" s="33"/>
      <c r="X57" s="4"/>
    </row>
    <row r="58" spans="1:24" x14ac:dyDescent="0.25">
      <c r="A58" s="30"/>
      <c r="B58" s="30"/>
      <c r="C58" s="30"/>
      <c r="D58" s="30"/>
      <c r="E58" s="30"/>
      <c r="F58" s="30"/>
      <c r="G58" s="5"/>
      <c r="H58" s="28"/>
      <c r="I58" s="19"/>
      <c r="J58" s="59"/>
      <c r="K58" s="19">
        <f t="shared" si="5"/>
        <v>0</v>
      </c>
      <c r="L58" s="19">
        <f t="shared" si="1"/>
        <v>0</v>
      </c>
      <c r="M58" s="19">
        <f t="shared" si="6"/>
        <v>0</v>
      </c>
      <c r="N58" s="24"/>
      <c r="O58" s="19"/>
      <c r="P58" s="5"/>
      <c r="R58" s="4"/>
      <c r="S58" s="29"/>
      <c r="T58" s="29"/>
      <c r="U58" s="29"/>
      <c r="V58" s="29"/>
      <c r="W58" s="33"/>
      <c r="X58" s="4"/>
    </row>
    <row r="59" spans="1:24" x14ac:dyDescent="0.25">
      <c r="A59" s="30"/>
      <c r="B59" s="30"/>
      <c r="C59" s="30"/>
      <c r="D59" s="30"/>
      <c r="E59" s="30"/>
      <c r="F59" s="30"/>
      <c r="R59" s="4"/>
      <c r="S59" s="29"/>
      <c r="T59" s="29"/>
      <c r="U59" s="29"/>
      <c r="V59" s="29"/>
      <c r="W59" s="33"/>
      <c r="X59" s="4"/>
    </row>
    <row r="60" spans="1:24" x14ac:dyDescent="0.25">
      <c r="A60" s="30"/>
      <c r="B60" s="30"/>
      <c r="C60" s="30"/>
      <c r="D60" s="30"/>
      <c r="E60" s="30"/>
      <c r="F60" s="30"/>
      <c r="R60" s="4"/>
      <c r="S60" s="29"/>
      <c r="T60" s="29"/>
      <c r="U60" s="29"/>
      <c r="V60" s="29"/>
      <c r="W60" s="33"/>
      <c r="X60" s="4"/>
    </row>
    <row r="61" spans="1:24" x14ac:dyDescent="0.25">
      <c r="A61" s="30"/>
      <c r="B61" s="30"/>
      <c r="C61" s="30"/>
      <c r="D61" s="30"/>
      <c r="E61" s="30"/>
      <c r="F61" s="30"/>
      <c r="R61" s="4"/>
      <c r="S61" s="29"/>
      <c r="T61" s="29"/>
      <c r="U61" s="29"/>
      <c r="V61" s="29"/>
      <c r="W61" s="33"/>
      <c r="X61" s="4"/>
    </row>
    <row r="62" spans="1:24" x14ac:dyDescent="0.25">
      <c r="A62" s="30"/>
      <c r="B62" s="30"/>
      <c r="C62" s="30"/>
      <c r="D62" s="30"/>
      <c r="E62" s="30"/>
      <c r="F62" s="30"/>
      <c r="R62" s="4"/>
      <c r="S62" s="29"/>
      <c r="T62" s="29"/>
      <c r="U62" s="29"/>
      <c r="V62" s="29"/>
      <c r="W62" s="33"/>
      <c r="X62" s="4"/>
    </row>
    <row r="63" spans="1:24" x14ac:dyDescent="0.25">
      <c r="A63" s="30"/>
      <c r="B63" s="30"/>
      <c r="C63" s="30"/>
      <c r="D63" s="30"/>
      <c r="E63" s="30"/>
      <c r="F63" s="30"/>
      <c r="R63" s="4"/>
      <c r="S63" s="29"/>
      <c r="T63" s="29"/>
      <c r="U63" s="29"/>
      <c r="V63" s="29"/>
      <c r="W63" s="33"/>
      <c r="X63" s="4"/>
    </row>
    <row r="64" spans="1:24" x14ac:dyDescent="0.25">
      <c r="A64" s="30"/>
      <c r="B64" s="30"/>
      <c r="C64" s="30"/>
      <c r="D64" s="30"/>
      <c r="E64" s="30"/>
      <c r="F64" s="30"/>
      <c r="R64" s="4"/>
      <c r="S64" s="29"/>
      <c r="T64" s="29"/>
      <c r="U64" s="29"/>
      <c r="V64" s="29"/>
      <c r="W64" s="33"/>
      <c r="X64" s="4"/>
    </row>
    <row r="65" spans="1:24" x14ac:dyDescent="0.25">
      <c r="A65" s="30"/>
      <c r="B65" s="30"/>
      <c r="C65" s="30"/>
      <c r="D65" s="30"/>
      <c r="E65" s="30"/>
      <c r="F65" s="30"/>
      <c r="R65" s="4"/>
      <c r="S65" s="29"/>
      <c r="T65" s="29"/>
      <c r="U65" s="29"/>
      <c r="V65" s="29"/>
      <c r="W65" s="33"/>
      <c r="X65" s="4"/>
    </row>
    <row r="66" spans="1:24" x14ac:dyDescent="0.25">
      <c r="A66" s="30"/>
      <c r="B66" s="30"/>
      <c r="C66" s="30"/>
      <c r="D66" s="30"/>
      <c r="E66" s="30"/>
      <c r="F66" s="30"/>
      <c r="R66" s="4"/>
      <c r="S66" s="29"/>
      <c r="T66" s="29"/>
      <c r="U66" s="29"/>
      <c r="V66" s="29"/>
      <c r="W66" s="33"/>
      <c r="X66" s="4"/>
    </row>
    <row r="67" spans="1:24" x14ac:dyDescent="0.25">
      <c r="A67" s="30"/>
      <c r="B67" s="30"/>
      <c r="C67" s="30"/>
      <c r="D67" s="30"/>
      <c r="E67" s="30"/>
      <c r="F67" s="30"/>
      <c r="R67" s="4"/>
      <c r="S67" s="29"/>
      <c r="T67" s="29"/>
      <c r="U67" s="29"/>
      <c r="V67" s="29"/>
      <c r="W67" s="33"/>
      <c r="X67" s="4"/>
    </row>
    <row r="68" spans="1:24" x14ac:dyDescent="0.25">
      <c r="A68" s="30"/>
      <c r="B68" s="30"/>
      <c r="C68" s="30"/>
      <c r="D68" s="30"/>
      <c r="E68" s="30"/>
      <c r="F68" s="30"/>
      <c r="R68" s="4"/>
      <c r="S68" s="29"/>
      <c r="T68" s="29"/>
      <c r="U68" s="29"/>
      <c r="V68" s="29"/>
      <c r="W68" s="33"/>
      <c r="X68" s="4"/>
    </row>
    <row r="69" spans="1:24" x14ac:dyDescent="0.25">
      <c r="A69" s="30"/>
      <c r="B69" s="30"/>
      <c r="C69" s="30"/>
      <c r="D69" s="30"/>
      <c r="E69" s="30"/>
      <c r="F69" s="30"/>
      <c r="R69" s="4"/>
      <c r="S69" s="29"/>
      <c r="T69" s="29"/>
      <c r="U69" s="29"/>
      <c r="V69" s="29"/>
      <c r="W69" s="33"/>
      <c r="X69" s="4"/>
    </row>
    <row r="70" spans="1:24" x14ac:dyDescent="0.25">
      <c r="A70" s="30"/>
      <c r="B70" s="30"/>
      <c r="C70" s="30"/>
      <c r="D70" s="30"/>
      <c r="E70" s="30"/>
      <c r="F70" s="30"/>
      <c r="R70" s="4"/>
      <c r="S70" s="29"/>
      <c r="T70" s="29"/>
      <c r="U70" s="29"/>
      <c r="V70" s="29"/>
      <c r="W70" s="33"/>
      <c r="X70" s="4"/>
    </row>
    <row r="71" spans="1:24" x14ac:dyDescent="0.25">
      <c r="A71" s="30"/>
      <c r="B71" s="30"/>
      <c r="C71" s="30"/>
      <c r="D71" s="30"/>
      <c r="E71" s="30"/>
      <c r="F71" s="30"/>
      <c r="R71" s="4"/>
      <c r="S71" s="29"/>
      <c r="T71" s="29"/>
      <c r="U71" s="29"/>
      <c r="V71" s="29"/>
      <c r="W71" s="33"/>
      <c r="X71" s="4"/>
    </row>
    <row r="72" spans="1:24" x14ac:dyDescent="0.25">
      <c r="A72" s="30"/>
      <c r="B72" s="30"/>
      <c r="C72" s="30"/>
      <c r="D72" s="30"/>
      <c r="E72" s="30"/>
      <c r="F72" s="30"/>
      <c r="R72" s="4"/>
      <c r="S72" s="29"/>
      <c r="T72" s="29"/>
      <c r="U72" s="29"/>
      <c r="V72" s="29"/>
      <c r="W72" s="33"/>
      <c r="X72" s="4"/>
    </row>
    <row r="73" spans="1:24" x14ac:dyDescent="0.25">
      <c r="A73" s="30"/>
      <c r="B73" s="30"/>
      <c r="C73" s="30"/>
      <c r="D73" s="30"/>
      <c r="E73" s="30"/>
      <c r="F73" s="30"/>
      <c r="R73" s="4"/>
      <c r="S73" s="29"/>
      <c r="T73" s="29"/>
      <c r="U73" s="29"/>
      <c r="V73" s="29"/>
      <c r="W73" s="33"/>
      <c r="X73" s="4"/>
    </row>
    <row r="74" spans="1:24" x14ac:dyDescent="0.25">
      <c r="A74" s="30"/>
      <c r="B74" s="30"/>
      <c r="C74" s="30"/>
      <c r="D74" s="30"/>
      <c r="E74" s="30"/>
      <c r="F74" s="30"/>
      <c r="R74" s="4"/>
      <c r="S74" s="29"/>
      <c r="T74" s="29"/>
      <c r="U74" s="29"/>
      <c r="V74" s="29"/>
      <c r="W74" s="33"/>
      <c r="X74" s="4"/>
    </row>
    <row r="75" spans="1:24" x14ac:dyDescent="0.25">
      <c r="A75" s="30"/>
      <c r="B75" s="30"/>
      <c r="C75" s="30"/>
      <c r="D75" s="30"/>
      <c r="E75" s="30"/>
      <c r="F75" s="30"/>
      <c r="R75" s="4"/>
      <c r="S75" s="29"/>
      <c r="T75" s="29"/>
      <c r="U75" s="29"/>
      <c r="V75" s="29"/>
      <c r="W75" s="33"/>
      <c r="X75" s="4"/>
    </row>
    <row r="76" spans="1:24" x14ac:dyDescent="0.25">
      <c r="A76" s="30"/>
      <c r="B76" s="30"/>
      <c r="C76" s="30"/>
      <c r="D76" s="30"/>
      <c r="E76" s="30"/>
      <c r="F76" s="30"/>
      <c r="R76" s="4"/>
      <c r="S76" s="29"/>
      <c r="T76" s="29"/>
      <c r="U76" s="29"/>
      <c r="V76" s="29"/>
      <c r="W76" s="33"/>
      <c r="X76" s="4"/>
    </row>
    <row r="77" spans="1:24" x14ac:dyDescent="0.25">
      <c r="A77" s="30"/>
      <c r="B77" s="30"/>
      <c r="C77" s="30"/>
      <c r="D77" s="30"/>
      <c r="E77" s="30"/>
      <c r="F77" s="30"/>
      <c r="R77" s="4"/>
      <c r="S77" s="29"/>
      <c r="T77" s="29"/>
      <c r="U77" s="29"/>
      <c r="V77" s="29"/>
      <c r="W77" s="33"/>
      <c r="X77" s="4"/>
    </row>
    <row r="78" spans="1:24" x14ac:dyDescent="0.25">
      <c r="A78" s="30"/>
      <c r="B78" s="30"/>
      <c r="C78" s="30"/>
      <c r="D78" s="30"/>
      <c r="E78" s="30"/>
      <c r="F78" s="30"/>
      <c r="R78" s="4"/>
      <c r="S78" s="29"/>
      <c r="T78" s="29"/>
      <c r="U78" s="29"/>
      <c r="V78" s="29"/>
      <c r="W78" s="33"/>
      <c r="X78" s="4"/>
    </row>
    <row r="79" spans="1:24" x14ac:dyDescent="0.25">
      <c r="A79" s="30"/>
      <c r="B79" s="30"/>
      <c r="C79" s="30"/>
      <c r="D79" s="30"/>
      <c r="E79" s="30"/>
      <c r="F79" s="30"/>
      <c r="R79" s="4"/>
      <c r="S79" s="29"/>
      <c r="T79" s="29"/>
      <c r="U79" s="29"/>
      <c r="V79" s="29"/>
      <c r="W79" s="33"/>
      <c r="X79" s="4"/>
    </row>
    <row r="80" spans="1:24" x14ac:dyDescent="0.25">
      <c r="A80" s="30"/>
      <c r="B80" s="30"/>
      <c r="C80" s="30"/>
      <c r="D80" s="30"/>
      <c r="E80" s="30"/>
      <c r="F80" s="30"/>
      <c r="R80" s="4"/>
      <c r="S80" s="29"/>
      <c r="T80" s="29"/>
      <c r="U80" s="29"/>
      <c r="V80" s="29"/>
      <c r="W80" s="33"/>
      <c r="X80" s="4"/>
    </row>
    <row r="81" spans="1:24" x14ac:dyDescent="0.25">
      <c r="A81" s="30"/>
      <c r="B81" s="30"/>
      <c r="C81" s="30"/>
      <c r="D81" s="30"/>
      <c r="E81" s="30"/>
      <c r="F81" s="30"/>
      <c r="R81" s="4"/>
      <c r="S81" s="29"/>
      <c r="T81" s="29"/>
      <c r="U81" s="29"/>
      <c r="V81" s="29"/>
      <c r="W81" s="33"/>
      <c r="X81" s="4"/>
    </row>
    <row r="82" spans="1:24" x14ac:dyDescent="0.25">
      <c r="A82" s="30"/>
      <c r="B82" s="30"/>
      <c r="C82" s="30"/>
      <c r="D82" s="30"/>
      <c r="E82" s="30"/>
      <c r="F82" s="30"/>
      <c r="R82" s="4"/>
      <c r="S82" s="29"/>
      <c r="T82" s="29"/>
      <c r="U82" s="29"/>
      <c r="V82" s="29"/>
      <c r="W82" s="33"/>
      <c r="X82" s="4"/>
    </row>
    <row r="83" spans="1:24" x14ac:dyDescent="0.25">
      <c r="A83" s="30"/>
      <c r="B83" s="30"/>
      <c r="C83" s="30"/>
      <c r="D83" s="30"/>
      <c r="E83" s="30"/>
      <c r="F83" s="30"/>
      <c r="R83" s="4"/>
      <c r="S83" s="29"/>
      <c r="T83" s="29"/>
      <c r="U83" s="29"/>
      <c r="V83" s="29"/>
      <c r="W83" s="33"/>
      <c r="X83" s="4"/>
    </row>
    <row r="84" spans="1:24" x14ac:dyDescent="0.25">
      <c r="R84" s="4"/>
      <c r="S84" s="29"/>
      <c r="T84" s="29"/>
      <c r="U84" s="29"/>
      <c r="V84" s="29"/>
      <c r="W84" s="33"/>
      <c r="X84" s="4"/>
    </row>
    <row r="85" spans="1:24" x14ac:dyDescent="0.25">
      <c r="R85" s="4"/>
      <c r="S85" s="29"/>
      <c r="T85" s="29"/>
      <c r="U85" s="29"/>
      <c r="V85" s="29"/>
      <c r="W85" s="33"/>
      <c r="X85" s="4"/>
    </row>
    <row r="86" spans="1:24" x14ac:dyDescent="0.25">
      <c r="R86" s="4"/>
      <c r="S86" s="29"/>
      <c r="T86" s="29"/>
      <c r="U86" s="29"/>
      <c r="V86" s="29"/>
      <c r="W86" s="33"/>
      <c r="X86" s="4"/>
    </row>
    <row r="87" spans="1:24" x14ac:dyDescent="0.25">
      <c r="R87" s="4"/>
      <c r="S87" s="29"/>
      <c r="T87" s="29"/>
      <c r="U87" s="29"/>
      <c r="V87" s="29"/>
      <c r="W87" s="33"/>
      <c r="X87" s="4"/>
    </row>
    <row r="88" spans="1:24" x14ac:dyDescent="0.25">
      <c r="R88" s="4"/>
      <c r="S88" s="29"/>
      <c r="T88" s="29"/>
      <c r="U88" s="29"/>
      <c r="V88" s="29"/>
      <c r="W88" s="33"/>
      <c r="X88" s="4"/>
    </row>
    <row r="89" spans="1:24" x14ac:dyDescent="0.25">
      <c r="R89" s="4"/>
      <c r="S89" s="29"/>
      <c r="T89" s="29"/>
      <c r="U89" s="29"/>
      <c r="V89" s="29"/>
      <c r="W89" s="33"/>
      <c r="X89" s="4"/>
    </row>
    <row r="90" spans="1:24" x14ac:dyDescent="0.25">
      <c r="R90" s="4"/>
      <c r="S90" s="29"/>
      <c r="T90" s="29"/>
      <c r="U90" s="29"/>
      <c r="V90" s="29"/>
      <c r="W90" s="33"/>
      <c r="X90" s="4"/>
    </row>
    <row r="91" spans="1:24" x14ac:dyDescent="0.25">
      <c r="R91" s="4"/>
      <c r="S91" s="29"/>
      <c r="T91" s="29"/>
      <c r="U91" s="29"/>
      <c r="V91" s="29"/>
      <c r="W91" s="33"/>
      <c r="X91" s="4"/>
    </row>
    <row r="92" spans="1:24" x14ac:dyDescent="0.25">
      <c r="R92" s="4"/>
      <c r="S92" s="29"/>
      <c r="T92" s="29"/>
      <c r="U92" s="29"/>
      <c r="V92" s="29"/>
      <c r="W92" s="33"/>
      <c r="X92" s="4"/>
    </row>
    <row r="93" spans="1:24" x14ac:dyDescent="0.25">
      <c r="R93" s="4"/>
      <c r="S93" s="29"/>
      <c r="T93" s="29"/>
      <c r="U93" s="29"/>
      <c r="V93" s="29"/>
      <c r="W93" s="33"/>
      <c r="X93" s="4"/>
    </row>
    <row r="94" spans="1:24" x14ac:dyDescent="0.25">
      <c r="R94" s="4"/>
      <c r="S94" s="29"/>
      <c r="T94" s="29"/>
      <c r="U94" s="29"/>
      <c r="V94" s="29"/>
      <c r="W94" s="33"/>
      <c r="X94" s="4"/>
    </row>
    <row r="95" spans="1:24" x14ac:dyDescent="0.25">
      <c r="R95" s="4"/>
      <c r="S95" s="29"/>
      <c r="T95" s="29"/>
      <c r="U95" s="29"/>
      <c r="V95" s="29"/>
      <c r="W95" s="33"/>
      <c r="X95" s="4"/>
    </row>
    <row r="96" spans="1:24" x14ac:dyDescent="0.25">
      <c r="R96" s="4"/>
      <c r="S96" s="29"/>
      <c r="T96" s="29"/>
      <c r="U96" s="29"/>
      <c r="V96" s="29"/>
      <c r="W96" s="33"/>
      <c r="X96" s="4"/>
    </row>
    <row r="97" spans="18:24" x14ac:dyDescent="0.25">
      <c r="R97" s="4"/>
      <c r="S97" s="29"/>
      <c r="T97" s="29"/>
      <c r="U97" s="29"/>
      <c r="V97" s="29"/>
      <c r="W97" s="33"/>
      <c r="X97" s="4"/>
    </row>
    <row r="98" spans="18:24" x14ac:dyDescent="0.25">
      <c r="R98" s="4"/>
      <c r="S98" s="29"/>
      <c r="T98" s="29"/>
      <c r="U98" s="29"/>
      <c r="V98" s="29"/>
      <c r="W98" s="33"/>
      <c r="X98" s="4"/>
    </row>
    <row r="99" spans="18:24" x14ac:dyDescent="0.25">
      <c r="R99" s="4"/>
      <c r="S99" s="29"/>
      <c r="T99" s="29"/>
      <c r="U99" s="29"/>
      <c r="V99" s="29"/>
      <c r="W99" s="33"/>
      <c r="X99" s="4"/>
    </row>
    <row r="100" spans="18:24" x14ac:dyDescent="0.25">
      <c r="R100" s="4"/>
      <c r="S100" s="29"/>
      <c r="T100" s="29"/>
      <c r="U100" s="29"/>
      <c r="V100" s="29"/>
      <c r="W100" s="33"/>
      <c r="X100" s="4"/>
    </row>
    <row r="101" spans="18:24" x14ac:dyDescent="0.25">
      <c r="R101" s="4"/>
      <c r="S101" s="29"/>
      <c r="T101" s="29"/>
      <c r="U101" s="29"/>
      <c r="V101" s="29"/>
      <c r="W101" s="33"/>
      <c r="X101" s="4"/>
    </row>
    <row r="102" spans="18:24" x14ac:dyDescent="0.25">
      <c r="R102" s="4"/>
      <c r="S102" s="29"/>
      <c r="T102" s="29"/>
      <c r="U102" s="29"/>
      <c r="V102" s="29"/>
      <c r="W102" s="33"/>
      <c r="X102" s="4"/>
    </row>
  </sheetData>
  <sheetProtection sort="0" autoFilter="0"/>
  <autoFilter ref="S7:W102" xr:uid="{812919A8-4864-4DC1-AFDD-0D53454A1DCF}">
    <sortState xmlns:xlrd2="http://schemas.microsoft.com/office/spreadsheetml/2017/richdata2" ref="S8:W102">
      <sortCondition descending="1" ref="U7:U102"/>
    </sortState>
  </autoFilter>
  <conditionalFormatting sqref="H10:H21">
    <cfRule type="expression" dxfId="17" priority="6">
      <formula>N10="y"</formula>
    </cfRule>
  </conditionalFormatting>
  <conditionalFormatting sqref="I8:O58">
    <cfRule type="cellIs" dxfId="16" priority="1" operator="equal">
      <formula>0</formula>
    </cfRule>
  </conditionalFormatting>
  <conditionalFormatting sqref="M10:M58">
    <cfRule type="cellIs" dxfId="15" priority="4" operator="lessThan">
      <formula>0</formula>
    </cfRule>
  </conditionalFormatting>
  <dataValidations count="2">
    <dataValidation type="list" allowBlank="1" showErrorMessage="1" sqref="V8:V102" xr:uid="{51551031-1A82-4FAF-BED2-F5A922262219}">
      <formula1>$H$9:$H$58</formula1>
    </dataValidation>
    <dataValidation type="list" errorStyle="information" allowBlank="1" sqref="U1:U1048576" xr:uid="{42B686E9-013E-4E49-85C0-8676294A0264}">
      <formula1>$AI$7:$AI$14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A33D-078D-4D74-B278-7B6BE5ECC2BA}">
  <dimension ref="A2:AP102"/>
  <sheetViews>
    <sheetView showGridLines="0" workbookViewId="0">
      <selection activeCell="J15" sqref="J15"/>
    </sheetView>
  </sheetViews>
  <sheetFormatPr defaultRowHeight="15" x14ac:dyDescent="0.25"/>
  <cols>
    <col min="2" max="2" width="2.42578125" customWidth="1"/>
    <col min="3" max="3" width="19.42578125" bestFit="1" customWidth="1"/>
    <col min="4" max="4" width="14.42578125" customWidth="1"/>
    <col min="5" max="5" width="2.42578125" customWidth="1"/>
    <col min="7" max="7" width="2.5703125" customWidth="1"/>
    <col min="8" max="8" width="19.140625" bestFit="1" customWidth="1"/>
    <col min="9" max="9" width="11.42578125" style="17" hidden="1" customWidth="1"/>
    <col min="10" max="13" width="11.42578125" style="17" customWidth="1"/>
    <col min="14" max="14" width="6.7109375" style="25" hidden="1" customWidth="1"/>
    <col min="15" max="15" width="11.42578125" style="17" hidden="1" customWidth="1"/>
    <col min="16" max="16" width="2.5703125" customWidth="1"/>
    <col min="18" max="18" width="2.5703125" customWidth="1"/>
    <col min="19" max="19" width="7.85546875" customWidth="1"/>
    <col min="20" max="20" width="31.42578125" customWidth="1"/>
    <col min="21" max="21" width="11.85546875" customWidth="1"/>
    <col min="22" max="22" width="30.42578125" customWidth="1"/>
    <col min="23" max="23" width="10.7109375" style="17" customWidth="1"/>
    <col min="24" max="24" width="2.5703125" customWidth="1"/>
    <col min="35" max="35" width="10.5703125" bestFit="1" customWidth="1"/>
    <col min="37" max="37" width="15.85546875" bestFit="1" customWidth="1"/>
    <col min="38" max="38" width="10.5703125" customWidth="1"/>
  </cols>
  <sheetData>
    <row r="2" spans="1:42" ht="46.5" x14ac:dyDescent="0.7">
      <c r="B2" s="27" t="s">
        <v>70</v>
      </c>
      <c r="C2" s="27"/>
      <c r="D2" s="2"/>
      <c r="N2" s="17"/>
    </row>
    <row r="3" spans="1:42" ht="26.25" x14ac:dyDescent="0.4">
      <c r="C3" s="2"/>
      <c r="D3" s="2"/>
      <c r="N3" s="17"/>
    </row>
    <row r="4" spans="1:42" x14ac:dyDescent="0.25">
      <c r="B4" s="20"/>
      <c r="C4" s="20"/>
      <c r="D4" s="20"/>
      <c r="E4" s="20"/>
      <c r="G4" s="8"/>
      <c r="H4" s="8"/>
      <c r="I4" s="18"/>
      <c r="J4" s="18"/>
      <c r="K4" s="18"/>
      <c r="L4" s="18"/>
      <c r="M4" s="18"/>
      <c r="N4" s="18"/>
      <c r="O4" s="18"/>
      <c r="P4" s="8"/>
      <c r="R4" s="9"/>
      <c r="S4" s="9"/>
      <c r="T4" s="9"/>
      <c r="U4" s="9"/>
      <c r="V4" s="9"/>
      <c r="W4" s="32"/>
      <c r="X4" s="9"/>
    </row>
    <row r="5" spans="1:42" ht="23.25" x14ac:dyDescent="0.35">
      <c r="B5" s="20"/>
      <c r="C5" s="21" t="s">
        <v>0</v>
      </c>
      <c r="D5" s="22"/>
      <c r="E5" s="20"/>
      <c r="G5" s="8"/>
      <c r="H5" s="10" t="s">
        <v>1</v>
      </c>
      <c r="I5" s="18" t="s">
        <v>2</v>
      </c>
      <c r="J5" s="18"/>
      <c r="K5" s="18"/>
      <c r="L5" s="18"/>
      <c r="M5" s="18"/>
      <c r="N5" s="18" t="s">
        <v>2</v>
      </c>
      <c r="O5" s="18" t="s">
        <v>2</v>
      </c>
      <c r="P5" s="8"/>
      <c r="R5" s="9"/>
      <c r="S5" s="11" t="s">
        <v>3</v>
      </c>
      <c r="T5" s="9"/>
      <c r="U5" s="9"/>
      <c r="V5" s="9"/>
      <c r="W5" s="32"/>
      <c r="X5" s="9"/>
    </row>
    <row r="6" spans="1:42" s="12" customFormat="1" ht="23.25" x14ac:dyDescent="0.25">
      <c r="B6" s="23"/>
      <c r="C6" s="21"/>
      <c r="D6" s="43"/>
      <c r="E6" s="23"/>
      <c r="G6" s="13"/>
      <c r="H6" s="10"/>
      <c r="I6" s="44"/>
      <c r="J6" s="44"/>
      <c r="K6" s="45">
        <f ca="1">SUM(K9:K58)</f>
        <v>2084.2800000000002</v>
      </c>
      <c r="L6" s="46">
        <f>SUM(L9:L58)</f>
        <v>0</v>
      </c>
      <c r="M6" s="44"/>
      <c r="N6" s="44"/>
      <c r="O6" s="44"/>
      <c r="P6" s="13"/>
      <c r="R6" s="14"/>
      <c r="S6" s="11"/>
      <c r="T6" s="14"/>
      <c r="U6" s="14"/>
      <c r="V6" s="14"/>
      <c r="W6" s="46">
        <f>SUM(W8:W102)</f>
        <v>0</v>
      </c>
      <c r="X6" s="14"/>
    </row>
    <row r="7" spans="1:42" s="12" customFormat="1" x14ac:dyDescent="0.25">
      <c r="B7" s="23"/>
      <c r="C7" s="23"/>
      <c r="D7" s="23"/>
      <c r="E7" s="23"/>
      <c r="G7" s="13"/>
      <c r="H7" s="35" t="s">
        <v>4</v>
      </c>
      <c r="I7" s="36" t="s">
        <v>5</v>
      </c>
      <c r="J7" s="36" t="s">
        <v>6</v>
      </c>
      <c r="K7" s="36" t="s">
        <v>7</v>
      </c>
      <c r="L7" s="36" t="s">
        <v>8</v>
      </c>
      <c r="M7" s="36" t="s">
        <v>9</v>
      </c>
      <c r="N7" s="36" t="s">
        <v>10</v>
      </c>
      <c r="O7" s="36" t="s">
        <v>11</v>
      </c>
      <c r="P7" s="37"/>
      <c r="Q7" s="38"/>
      <c r="R7" s="39"/>
      <c r="S7" s="40" t="s">
        <v>12</v>
      </c>
      <c r="T7" s="40" t="s">
        <v>13</v>
      </c>
      <c r="U7" s="40" t="s">
        <v>14</v>
      </c>
      <c r="V7" s="40" t="s">
        <v>4</v>
      </c>
      <c r="W7" s="41" t="s">
        <v>15</v>
      </c>
      <c r="X7" s="14"/>
      <c r="AI7" s="15" t="s">
        <v>14</v>
      </c>
      <c r="AK7" s="16" t="s">
        <v>16</v>
      </c>
      <c r="AL7" s="52" t="str">
        <f>VLOOKUP(B2,AK11:AL22,2,FALSE)</f>
        <v>Aug</v>
      </c>
    </row>
    <row r="8" spans="1:42" x14ac:dyDescent="0.25">
      <c r="B8" s="7"/>
      <c r="C8" s="7"/>
      <c r="D8" s="7"/>
      <c r="E8" s="7"/>
      <c r="G8" s="5"/>
      <c r="H8" s="5"/>
      <c r="I8" s="19"/>
      <c r="J8" s="58"/>
      <c r="K8" s="19"/>
      <c r="L8" s="19"/>
      <c r="M8" s="19"/>
      <c r="N8" s="24"/>
      <c r="O8" s="19"/>
      <c r="P8" s="5"/>
      <c r="R8" s="4"/>
      <c r="S8" s="42"/>
      <c r="T8" s="29"/>
      <c r="U8" s="29"/>
      <c r="V8" s="29"/>
      <c r="W8" s="33"/>
      <c r="X8" s="4"/>
      <c r="AI8" s="1" t="s">
        <v>19</v>
      </c>
      <c r="AK8" s="3" t="s">
        <v>20</v>
      </c>
      <c r="AL8" s="51" t="str">
        <f>VLOOKUP(AL7,AL11:AM22,2,FALSE)</f>
        <v>AB28</v>
      </c>
    </row>
    <row r="9" spans="1:42" ht="15.75" x14ac:dyDescent="0.25">
      <c r="B9" s="7"/>
      <c r="C9" s="7" t="s">
        <v>21</v>
      </c>
      <c r="D9" s="55" cm="1">
        <f t="array" aca="1" ref="D9" ca="1">INDIRECT("Income!"&amp;AL8)</f>
        <v>0</v>
      </c>
      <c r="E9" s="7"/>
      <c r="G9" s="5"/>
      <c r="H9" s="34" t="s">
        <v>22</v>
      </c>
      <c r="I9" s="19"/>
      <c r="J9" s="59"/>
      <c r="K9" s="19"/>
      <c r="L9" s="19"/>
      <c r="M9" s="19"/>
      <c r="N9" s="24"/>
      <c r="O9" s="19"/>
      <c r="P9" s="5"/>
      <c r="R9" s="4"/>
      <c r="S9" s="42"/>
      <c r="T9" s="29"/>
      <c r="U9" s="29"/>
      <c r="V9" s="29"/>
      <c r="W9" s="33"/>
      <c r="X9" s="4"/>
      <c r="AI9" s="1" t="s">
        <v>25</v>
      </c>
    </row>
    <row r="10" spans="1:42" x14ac:dyDescent="0.25">
      <c r="B10" s="7"/>
      <c r="C10" s="7" t="s">
        <v>1</v>
      </c>
      <c r="D10" s="56">
        <f ca="1">K6</f>
        <v>2084.2800000000002</v>
      </c>
      <c r="E10" s="7"/>
      <c r="G10" s="5"/>
      <c r="H10" s="5" t="s">
        <v>26</v>
      </c>
      <c r="I10" s="18" cm="1">
        <f t="array" aca="1" ref="I10" ca="1">INDIRECT($AL$7&amp;"!"&amp;"O10")</f>
        <v>0</v>
      </c>
      <c r="J10" s="59"/>
      <c r="K10" s="19">
        <f t="shared" ref="K10:K21" ca="1" si="0">SUM(I10:J10)</f>
        <v>0</v>
      </c>
      <c r="L10" s="19">
        <f t="shared" ref="L10:L58" si="1">SUMIF(V:V, H10, W:W)</f>
        <v>0</v>
      </c>
      <c r="M10" s="19">
        <f t="shared" ref="M10:M12" ca="1" si="2">K10-L10</f>
        <v>0</v>
      </c>
      <c r="N10" s="26"/>
      <c r="O10" s="18"/>
      <c r="P10" s="5"/>
      <c r="R10" s="4"/>
      <c r="S10" s="42"/>
      <c r="T10" s="29"/>
      <c r="U10" s="29"/>
      <c r="V10" s="29"/>
      <c r="W10" s="33"/>
      <c r="X10" s="4"/>
      <c r="AI10" s="1" t="s">
        <v>28</v>
      </c>
      <c r="AK10" s="3" t="s">
        <v>29</v>
      </c>
      <c r="AL10" s="3" t="s">
        <v>30</v>
      </c>
      <c r="AM10" s="3" t="s">
        <v>31</v>
      </c>
    </row>
    <row r="11" spans="1:42" x14ac:dyDescent="0.25">
      <c r="B11" s="7"/>
      <c r="C11" s="7" t="s">
        <v>32</v>
      </c>
      <c r="D11" s="57">
        <f>W6</f>
        <v>0</v>
      </c>
      <c r="E11" s="7"/>
      <c r="G11" s="5"/>
      <c r="H11" s="5" t="s">
        <v>33</v>
      </c>
      <c r="I11" s="18" cm="1">
        <f t="array" aca="1" ref="I11" ca="1">INDIRECT($AL$7&amp;"!"&amp;"O11")</f>
        <v>-166.91</v>
      </c>
      <c r="J11" s="59"/>
      <c r="K11" s="19">
        <f t="shared" ca="1" si="0"/>
        <v>-166.91</v>
      </c>
      <c r="L11" s="19">
        <f t="shared" si="1"/>
        <v>0</v>
      </c>
      <c r="M11" s="19">
        <f t="shared" ca="1" si="2"/>
        <v>-166.91</v>
      </c>
      <c r="N11" s="26" t="s">
        <v>34</v>
      </c>
      <c r="O11" s="18">
        <f ca="1">IF(N11="y",M11,)</f>
        <v>-166.91</v>
      </c>
      <c r="P11" s="5"/>
      <c r="R11" s="4"/>
      <c r="S11" s="42"/>
      <c r="T11" s="29"/>
      <c r="U11" s="29"/>
      <c r="V11" s="29"/>
      <c r="W11" s="33"/>
      <c r="X11" s="4"/>
      <c r="AI11" s="1" t="s">
        <v>36</v>
      </c>
      <c r="AK11" t="s">
        <v>37</v>
      </c>
      <c r="AL11" s="60" t="s">
        <v>492</v>
      </c>
      <c r="AM11" t="s">
        <v>39</v>
      </c>
      <c r="AP11" s="12"/>
    </row>
    <row r="12" spans="1:42" x14ac:dyDescent="0.25">
      <c r="B12" s="7"/>
      <c r="C12" s="7"/>
      <c r="D12" s="7"/>
      <c r="E12" s="7"/>
      <c r="G12" s="5"/>
      <c r="H12" s="5" t="s">
        <v>40</v>
      </c>
      <c r="I12" s="18" cm="1">
        <f t="array" aca="1" ref="I12" ca="1">INDIRECT($AL$7&amp;"!"&amp;"O12")</f>
        <v>76.119999999999891</v>
      </c>
      <c r="J12" s="59"/>
      <c r="K12" s="19">
        <f t="shared" ca="1" si="0"/>
        <v>76.119999999999891</v>
      </c>
      <c r="L12" s="19">
        <f t="shared" si="1"/>
        <v>0</v>
      </c>
      <c r="M12" s="19">
        <f t="shared" ca="1" si="2"/>
        <v>76.119999999999891</v>
      </c>
      <c r="N12" s="26" t="s">
        <v>34</v>
      </c>
      <c r="O12" s="18">
        <f t="shared" ref="O12:O21" ca="1" si="3">IF(N12="y",M12,)</f>
        <v>76.119999999999891</v>
      </c>
      <c r="P12" s="5"/>
      <c r="R12" s="4"/>
      <c r="S12" s="29"/>
      <c r="T12" s="29"/>
      <c r="U12" s="29"/>
      <c r="V12" s="29"/>
      <c r="W12" s="33"/>
      <c r="X12" s="4"/>
      <c r="AI12" s="1" t="s">
        <v>42</v>
      </c>
      <c r="AK12" t="s">
        <v>43</v>
      </c>
      <c r="AL12" t="s">
        <v>37</v>
      </c>
      <c r="AM12" t="s">
        <v>44</v>
      </c>
    </row>
    <row r="13" spans="1:42" x14ac:dyDescent="0.25">
      <c r="A13" s="30"/>
      <c r="B13" s="30"/>
      <c r="C13" s="30"/>
      <c r="D13" s="30"/>
      <c r="E13" s="30"/>
      <c r="F13" s="30"/>
      <c r="G13" s="5"/>
      <c r="H13" s="5" t="s">
        <v>45</v>
      </c>
      <c r="I13" s="18" cm="1">
        <f t="array" aca="1" ref="I13" ca="1">INDIRECT($AL$7&amp;"!"&amp;"O13")</f>
        <v>399.11</v>
      </c>
      <c r="J13" s="59"/>
      <c r="K13" s="19">
        <f t="shared" ca="1" si="0"/>
        <v>399.11</v>
      </c>
      <c r="L13" s="19">
        <f t="shared" si="1"/>
        <v>0</v>
      </c>
      <c r="M13" s="19">
        <f ca="1">K13-L13</f>
        <v>399.11</v>
      </c>
      <c r="N13" s="26" t="s">
        <v>34</v>
      </c>
      <c r="O13" s="18">
        <f t="shared" ca="1" si="3"/>
        <v>399.11</v>
      </c>
      <c r="P13" s="5"/>
      <c r="R13" s="4"/>
      <c r="S13" s="29"/>
      <c r="T13" s="29"/>
      <c r="U13" s="29"/>
      <c r="V13" s="29"/>
      <c r="W13" s="33"/>
      <c r="X13" s="4"/>
      <c r="AI13" s="1" t="s">
        <v>18</v>
      </c>
      <c r="AK13" t="s">
        <v>48</v>
      </c>
      <c r="AL13" t="s">
        <v>43</v>
      </c>
      <c r="AM13" t="s">
        <v>49</v>
      </c>
    </row>
    <row r="14" spans="1:42" x14ac:dyDescent="0.25">
      <c r="A14" s="30"/>
      <c r="B14" s="30"/>
      <c r="C14" s="30"/>
      <c r="D14" s="30"/>
      <c r="E14" s="30"/>
      <c r="F14" s="30"/>
      <c r="G14" s="5"/>
      <c r="H14" s="5" t="s">
        <v>50</v>
      </c>
      <c r="I14" s="18" cm="1">
        <f t="array" aca="1" ref="I14" ca="1">INDIRECT($AL$7&amp;"!"&amp;"O14")</f>
        <v>239.19</v>
      </c>
      <c r="J14" s="59"/>
      <c r="K14" s="19">
        <f t="shared" ca="1" si="0"/>
        <v>239.19</v>
      </c>
      <c r="L14" s="19">
        <f t="shared" si="1"/>
        <v>0</v>
      </c>
      <c r="M14" s="19">
        <f t="shared" ref="M14:M21" ca="1" si="4">K14-L14</f>
        <v>239.19</v>
      </c>
      <c r="N14" s="26" t="s">
        <v>34</v>
      </c>
      <c r="O14" s="18">
        <f t="shared" ca="1" si="3"/>
        <v>239.19</v>
      </c>
      <c r="P14" s="5"/>
      <c r="R14" s="4"/>
      <c r="S14" s="29"/>
      <c r="T14" s="29"/>
      <c r="U14" s="29"/>
      <c r="V14" s="29"/>
      <c r="W14" s="33"/>
      <c r="X14" s="4"/>
      <c r="AI14" s="1" t="s">
        <v>52</v>
      </c>
      <c r="AK14" t="s">
        <v>53</v>
      </c>
      <c r="AL14" t="s">
        <v>48</v>
      </c>
      <c r="AM14" t="s">
        <v>54</v>
      </c>
    </row>
    <row r="15" spans="1:42" x14ac:dyDescent="0.25">
      <c r="A15" s="30"/>
      <c r="B15" s="30"/>
      <c r="C15" s="30"/>
      <c r="D15" s="30"/>
      <c r="E15" s="30"/>
      <c r="F15" s="30"/>
      <c r="G15" s="5"/>
      <c r="H15" s="5" t="s">
        <v>254</v>
      </c>
      <c r="I15" s="18" cm="1">
        <f t="array" aca="1" ref="I15" ca="1">INDIRECT($AL$7&amp;"!"&amp;"O15")</f>
        <v>-279.47999999999996</v>
      </c>
      <c r="J15" s="59"/>
      <c r="K15" s="19">
        <f t="shared" ca="1" si="0"/>
        <v>-279.47999999999996</v>
      </c>
      <c r="L15" s="19">
        <f t="shared" si="1"/>
        <v>0</v>
      </c>
      <c r="M15" s="19">
        <f t="shared" ca="1" si="4"/>
        <v>-279.47999999999996</v>
      </c>
      <c r="N15" s="26" t="s">
        <v>34</v>
      </c>
      <c r="O15" s="18">
        <f t="shared" ca="1" si="3"/>
        <v>-279.47999999999996</v>
      </c>
      <c r="P15" s="5"/>
      <c r="R15" s="4"/>
      <c r="S15" s="29"/>
      <c r="T15" s="29"/>
      <c r="U15" s="29"/>
      <c r="V15" s="29"/>
      <c r="W15" s="33"/>
      <c r="X15" s="4"/>
      <c r="AK15" t="s">
        <v>57</v>
      </c>
      <c r="AL15" t="s">
        <v>53</v>
      </c>
      <c r="AM15" t="s">
        <v>58</v>
      </c>
      <c r="AP15" s="12"/>
    </row>
    <row r="16" spans="1:42" x14ac:dyDescent="0.25">
      <c r="A16" s="30"/>
      <c r="B16" s="30"/>
      <c r="C16" s="53"/>
      <c r="D16" s="30"/>
      <c r="E16" s="30"/>
      <c r="F16" s="30"/>
      <c r="G16" s="5"/>
      <c r="H16" s="5" t="s">
        <v>59</v>
      </c>
      <c r="I16" s="18" cm="1">
        <f t="array" aca="1" ref="I16" ca="1">INDIRECT($AL$7&amp;"!"&amp;"O16")</f>
        <v>-158.73000000000002</v>
      </c>
      <c r="J16" s="59"/>
      <c r="K16" s="19">
        <f t="shared" ca="1" si="0"/>
        <v>-158.73000000000002</v>
      </c>
      <c r="L16" s="19">
        <f t="shared" si="1"/>
        <v>0</v>
      </c>
      <c r="M16" s="19">
        <f t="shared" ca="1" si="4"/>
        <v>-158.73000000000002</v>
      </c>
      <c r="N16" s="26" t="s">
        <v>34</v>
      </c>
      <c r="O16" s="18">
        <f t="shared" ca="1" si="3"/>
        <v>-158.73000000000002</v>
      </c>
      <c r="P16" s="5"/>
      <c r="R16" s="4"/>
      <c r="S16" s="29"/>
      <c r="T16" s="29"/>
      <c r="U16" s="29"/>
      <c r="V16" s="29"/>
      <c r="W16" s="33"/>
      <c r="X16" s="4"/>
      <c r="AK16" t="s">
        <v>61</v>
      </c>
      <c r="AL16" t="s">
        <v>57</v>
      </c>
      <c r="AM16" t="s">
        <v>62</v>
      </c>
    </row>
    <row r="17" spans="1:42" x14ac:dyDescent="0.25">
      <c r="A17" s="30"/>
      <c r="B17" s="30"/>
      <c r="C17" s="53"/>
      <c r="D17" s="30"/>
      <c r="E17" s="30"/>
      <c r="F17" s="30"/>
      <c r="G17" s="5"/>
      <c r="H17" s="5"/>
      <c r="I17" s="18" cm="1">
        <f t="array" aca="1" ref="I17" ca="1">INDIRECT($AL$7&amp;"!"&amp;"O17")</f>
        <v>0</v>
      </c>
      <c r="J17" s="59"/>
      <c r="K17" s="19">
        <f t="shared" ca="1" si="0"/>
        <v>0</v>
      </c>
      <c r="L17" s="19">
        <f t="shared" si="1"/>
        <v>0</v>
      </c>
      <c r="M17" s="19">
        <f t="shared" ca="1" si="4"/>
        <v>0</v>
      </c>
      <c r="N17" s="26"/>
      <c r="O17" s="18">
        <f t="shared" si="3"/>
        <v>0</v>
      </c>
      <c r="P17" s="5"/>
      <c r="R17" s="4"/>
      <c r="S17" s="29"/>
      <c r="T17" s="29"/>
      <c r="U17" s="29"/>
      <c r="V17" s="29"/>
      <c r="W17" s="33"/>
      <c r="X17" s="4"/>
      <c r="AK17" t="s">
        <v>64</v>
      </c>
      <c r="AL17" t="s">
        <v>61</v>
      </c>
      <c r="AM17" t="s">
        <v>65</v>
      </c>
    </row>
    <row r="18" spans="1:42" x14ac:dyDescent="0.25">
      <c r="A18" s="30"/>
      <c r="B18" s="30"/>
      <c r="C18" s="30"/>
      <c r="D18" s="30"/>
      <c r="E18" s="30"/>
      <c r="F18" s="30"/>
      <c r="G18" s="5"/>
      <c r="H18" s="5"/>
      <c r="I18" s="18" cm="1">
        <f t="array" aca="1" ref="I18" ca="1">INDIRECT($AL$7&amp;"!"&amp;"O18")</f>
        <v>0</v>
      </c>
      <c r="J18" s="59"/>
      <c r="K18" s="19">
        <f t="shared" ca="1" si="0"/>
        <v>0</v>
      </c>
      <c r="L18" s="19">
        <f t="shared" si="1"/>
        <v>0</v>
      </c>
      <c r="M18" s="19">
        <f t="shared" ca="1" si="4"/>
        <v>0</v>
      </c>
      <c r="N18" s="26"/>
      <c r="O18" s="18">
        <f t="shared" si="3"/>
        <v>0</v>
      </c>
      <c r="P18" s="5"/>
      <c r="R18" s="4"/>
      <c r="S18" s="29"/>
      <c r="T18" s="29"/>
      <c r="U18" s="29"/>
      <c r="V18" s="29"/>
      <c r="W18" s="33"/>
      <c r="X18" s="4"/>
      <c r="AK18" t="s">
        <v>67</v>
      </c>
      <c r="AL18" t="s">
        <v>64</v>
      </c>
      <c r="AM18" t="s">
        <v>68</v>
      </c>
    </row>
    <row r="19" spans="1:42" x14ac:dyDescent="0.25">
      <c r="A19" s="30"/>
      <c r="B19" s="30"/>
      <c r="C19" s="30"/>
      <c r="D19" s="30"/>
      <c r="E19" s="30"/>
      <c r="F19" s="30"/>
      <c r="G19" s="5"/>
      <c r="H19" s="5"/>
      <c r="I19" s="18" cm="1">
        <f t="array" aca="1" ref="I19" ca="1">INDIRECT($AL$7&amp;"!"&amp;"O19")</f>
        <v>0</v>
      </c>
      <c r="J19" s="59"/>
      <c r="K19" s="19">
        <f t="shared" ca="1" si="0"/>
        <v>0</v>
      </c>
      <c r="L19" s="19">
        <f t="shared" si="1"/>
        <v>0</v>
      </c>
      <c r="M19" s="19">
        <f t="shared" ca="1" si="4"/>
        <v>0</v>
      </c>
      <c r="N19" s="26"/>
      <c r="O19" s="18">
        <f t="shared" si="3"/>
        <v>0</v>
      </c>
      <c r="P19" s="5"/>
      <c r="R19" s="4"/>
      <c r="S19" s="29"/>
      <c r="T19" s="29"/>
      <c r="U19" s="29"/>
      <c r="V19" s="29"/>
      <c r="W19" s="33"/>
      <c r="X19" s="4"/>
      <c r="AK19" t="s">
        <v>70</v>
      </c>
      <c r="AL19" t="s">
        <v>67</v>
      </c>
      <c r="AM19" t="s">
        <v>71</v>
      </c>
      <c r="AP19" s="12"/>
    </row>
    <row r="20" spans="1:42" x14ac:dyDescent="0.25">
      <c r="A20" s="30"/>
      <c r="B20" s="30"/>
      <c r="C20" s="30"/>
      <c r="D20" s="30"/>
      <c r="E20" s="30"/>
      <c r="F20" s="30"/>
      <c r="G20" s="5"/>
      <c r="H20" s="5"/>
      <c r="I20" s="18" cm="1">
        <f t="array" aca="1" ref="I20" ca="1">INDIRECT($AL$7&amp;"!"&amp;"O20")</f>
        <v>0</v>
      </c>
      <c r="J20" s="59"/>
      <c r="K20" s="19">
        <f t="shared" ca="1" si="0"/>
        <v>0</v>
      </c>
      <c r="L20" s="19">
        <f t="shared" si="1"/>
        <v>0</v>
      </c>
      <c r="M20" s="19">
        <f t="shared" ca="1" si="4"/>
        <v>0</v>
      </c>
      <c r="N20" s="26"/>
      <c r="O20" s="18">
        <f t="shared" si="3"/>
        <v>0</v>
      </c>
      <c r="P20" s="5"/>
      <c r="R20" s="4"/>
      <c r="S20" s="29"/>
      <c r="T20" s="29"/>
      <c r="U20" s="29"/>
      <c r="V20" s="29"/>
      <c r="W20" s="33"/>
      <c r="X20" s="4"/>
      <c r="AK20" t="s">
        <v>72</v>
      </c>
      <c r="AL20" t="s">
        <v>70</v>
      </c>
      <c r="AM20" t="s">
        <v>73</v>
      </c>
    </row>
    <row r="21" spans="1:42" x14ac:dyDescent="0.25">
      <c r="A21" s="30"/>
      <c r="B21" s="30"/>
      <c r="C21" s="3"/>
      <c r="D21" s="31"/>
      <c r="E21" s="30"/>
      <c r="F21" s="30"/>
      <c r="G21" s="5"/>
      <c r="H21" s="5"/>
      <c r="I21" s="18" cm="1">
        <f t="array" aca="1" ref="I21" ca="1">INDIRECT($AL$7&amp;"!"&amp;"O21")</f>
        <v>0</v>
      </c>
      <c r="J21" s="59"/>
      <c r="K21" s="19">
        <f t="shared" ca="1" si="0"/>
        <v>0</v>
      </c>
      <c r="L21" s="19">
        <f t="shared" si="1"/>
        <v>0</v>
      </c>
      <c r="M21" s="19">
        <f t="shared" ca="1" si="4"/>
        <v>0</v>
      </c>
      <c r="N21" s="26"/>
      <c r="O21" s="18">
        <f t="shared" si="3"/>
        <v>0</v>
      </c>
      <c r="P21" s="5"/>
      <c r="R21" s="4"/>
      <c r="S21" s="29"/>
      <c r="T21" s="29"/>
      <c r="U21" s="29"/>
      <c r="V21" s="29"/>
      <c r="W21" s="33"/>
      <c r="X21" s="4"/>
      <c r="AK21" t="s">
        <v>76</v>
      </c>
      <c r="AL21" t="s">
        <v>72</v>
      </c>
      <c r="AM21" t="s">
        <v>77</v>
      </c>
      <c r="AN21" s="50"/>
    </row>
    <row r="22" spans="1:42" ht="15.75" x14ac:dyDescent="0.25">
      <c r="A22" s="30"/>
      <c r="B22" s="30"/>
      <c r="D22" s="30"/>
      <c r="E22" s="30"/>
      <c r="F22" s="30"/>
      <c r="G22" s="5"/>
      <c r="H22" s="34" t="s">
        <v>78</v>
      </c>
      <c r="I22" s="19"/>
      <c r="J22" s="59"/>
      <c r="K22" s="19"/>
      <c r="L22" s="19">
        <f t="shared" si="1"/>
        <v>0</v>
      </c>
      <c r="M22" s="19"/>
      <c r="N22" s="24"/>
      <c r="O22" s="19"/>
      <c r="P22" s="5"/>
      <c r="R22" s="4"/>
      <c r="S22" s="29"/>
      <c r="T22" s="29"/>
      <c r="U22" s="29"/>
      <c r="V22" s="29"/>
      <c r="W22" s="33"/>
      <c r="X22" s="4"/>
      <c r="AK22" t="s">
        <v>80</v>
      </c>
      <c r="AL22" t="s">
        <v>76</v>
      </c>
      <c r="AM22" t="s">
        <v>81</v>
      </c>
      <c r="AN22" s="50"/>
    </row>
    <row r="23" spans="1:42" x14ac:dyDescent="0.25">
      <c r="A23" s="30"/>
      <c r="B23" s="30"/>
      <c r="C23" s="30"/>
      <c r="D23" s="30"/>
      <c r="E23" s="30"/>
      <c r="F23" s="30"/>
      <c r="G23" s="5"/>
      <c r="H23" s="5" t="s">
        <v>82</v>
      </c>
      <c r="I23" s="19"/>
      <c r="J23" s="59">
        <v>1194.0999999999999</v>
      </c>
      <c r="K23" s="19">
        <f>J23</f>
        <v>1194.0999999999999</v>
      </c>
      <c r="L23" s="19">
        <f t="shared" si="1"/>
        <v>0</v>
      </c>
      <c r="M23" s="19">
        <f>K23-L23</f>
        <v>1194.0999999999999</v>
      </c>
      <c r="N23" s="24"/>
      <c r="O23" s="19"/>
      <c r="P23" s="5"/>
      <c r="R23" s="4"/>
      <c r="S23" s="29"/>
      <c r="T23" s="29"/>
      <c r="U23" s="29"/>
      <c r="V23" s="29"/>
      <c r="W23" s="33"/>
      <c r="X23" s="4"/>
      <c r="AP23" s="12"/>
    </row>
    <row r="24" spans="1:42" x14ac:dyDescent="0.25">
      <c r="A24" s="30"/>
      <c r="B24" s="30"/>
      <c r="C24" s="30"/>
      <c r="D24" s="30"/>
      <c r="E24" s="30"/>
      <c r="F24" s="30"/>
      <c r="G24" s="5"/>
      <c r="H24" s="5" t="s">
        <v>84</v>
      </c>
      <c r="I24" s="19"/>
      <c r="J24" s="59">
        <v>160</v>
      </c>
      <c r="K24" s="19">
        <f t="shared" ref="K24:K58" si="5">J24</f>
        <v>160</v>
      </c>
      <c r="L24" s="19">
        <f t="shared" si="1"/>
        <v>0</v>
      </c>
      <c r="M24" s="19">
        <f t="shared" ref="M24:M58" si="6">K24-L24</f>
        <v>160</v>
      </c>
      <c r="N24" s="24"/>
      <c r="O24" s="19"/>
      <c r="P24" s="5"/>
      <c r="R24" s="4"/>
      <c r="S24" s="29"/>
      <c r="T24" s="29"/>
      <c r="U24" s="29"/>
      <c r="V24" s="29"/>
      <c r="W24" s="33"/>
      <c r="X24" s="4"/>
    </row>
    <row r="25" spans="1:42" x14ac:dyDescent="0.25">
      <c r="A25" s="30"/>
      <c r="B25" s="30"/>
      <c r="C25" s="30"/>
      <c r="D25" s="30"/>
      <c r="E25" s="30"/>
      <c r="F25" s="30"/>
      <c r="G25" s="5"/>
      <c r="H25" s="5" t="s">
        <v>86</v>
      </c>
      <c r="I25" s="19"/>
      <c r="J25" s="59">
        <v>45</v>
      </c>
      <c r="K25" s="19">
        <f t="shared" si="5"/>
        <v>45</v>
      </c>
      <c r="L25" s="19">
        <f t="shared" si="1"/>
        <v>0</v>
      </c>
      <c r="M25" s="19">
        <f t="shared" si="6"/>
        <v>45</v>
      </c>
      <c r="N25" s="24"/>
      <c r="O25" s="19"/>
      <c r="P25" s="5"/>
      <c r="R25" s="4"/>
      <c r="S25" s="29"/>
      <c r="T25" s="29"/>
      <c r="U25" s="29"/>
      <c r="V25" s="29"/>
      <c r="W25" s="33"/>
      <c r="X25" s="4"/>
      <c r="AI25" s="63">
        <f>SUM(L23:L35)</f>
        <v>0</v>
      </c>
    </row>
    <row r="26" spans="1:42" x14ac:dyDescent="0.25">
      <c r="A26" s="30"/>
      <c r="B26" s="30"/>
      <c r="C26" s="30"/>
      <c r="D26" s="30"/>
      <c r="E26" s="30"/>
      <c r="F26" s="30"/>
      <c r="G26" s="5"/>
      <c r="H26" s="5" t="s">
        <v>88</v>
      </c>
      <c r="I26" s="19"/>
      <c r="J26" s="59">
        <v>222</v>
      </c>
      <c r="K26" s="19">
        <f>J26</f>
        <v>222</v>
      </c>
      <c r="L26" s="19">
        <f t="shared" si="1"/>
        <v>0</v>
      </c>
      <c r="M26" s="19">
        <f t="shared" si="6"/>
        <v>222</v>
      </c>
      <c r="N26" s="24"/>
      <c r="O26" s="19"/>
      <c r="P26" s="5"/>
      <c r="R26" s="4"/>
      <c r="S26" s="29"/>
      <c r="T26" s="29"/>
      <c r="U26" s="29"/>
      <c r="V26" s="29"/>
      <c r="W26" s="33"/>
      <c r="X26" s="4"/>
    </row>
    <row r="27" spans="1:42" x14ac:dyDescent="0.25">
      <c r="A27" s="30"/>
      <c r="B27" s="30"/>
      <c r="C27" s="30"/>
      <c r="D27" s="30"/>
      <c r="E27" s="30"/>
      <c r="F27" s="30"/>
      <c r="G27" s="5"/>
      <c r="H27" s="5" t="s">
        <v>90</v>
      </c>
      <c r="I27" s="19"/>
      <c r="J27" s="59"/>
      <c r="K27" s="19">
        <f t="shared" si="5"/>
        <v>0</v>
      </c>
      <c r="L27" s="19">
        <f t="shared" si="1"/>
        <v>0</v>
      </c>
      <c r="M27" s="19">
        <f t="shared" si="6"/>
        <v>0</v>
      </c>
      <c r="N27" s="24"/>
      <c r="O27" s="19"/>
      <c r="P27" s="5"/>
      <c r="R27" s="4"/>
      <c r="S27" s="29"/>
      <c r="T27" s="29"/>
      <c r="U27" s="29"/>
      <c r="V27" s="29"/>
      <c r="W27" s="33"/>
      <c r="X27" s="4"/>
      <c r="AP27" s="12"/>
    </row>
    <row r="28" spans="1:42" x14ac:dyDescent="0.25">
      <c r="A28" s="30"/>
      <c r="B28" s="30"/>
      <c r="C28" s="30"/>
      <c r="D28" s="30"/>
      <c r="E28" s="30"/>
      <c r="F28" s="30"/>
      <c r="G28" s="5"/>
      <c r="H28" s="5" t="s">
        <v>92</v>
      </c>
      <c r="I28" s="19"/>
      <c r="J28" s="59">
        <v>88.75</v>
      </c>
      <c r="K28" s="19">
        <f t="shared" si="5"/>
        <v>88.75</v>
      </c>
      <c r="L28" s="19">
        <f t="shared" si="1"/>
        <v>0</v>
      </c>
      <c r="M28" s="19">
        <f t="shared" si="6"/>
        <v>88.75</v>
      </c>
      <c r="N28" s="24"/>
      <c r="O28" s="19"/>
      <c r="P28" s="5"/>
      <c r="R28" s="4"/>
      <c r="S28" s="29"/>
      <c r="T28" s="29"/>
      <c r="U28" s="29"/>
      <c r="V28" s="29"/>
      <c r="W28" s="33"/>
      <c r="X28" s="4"/>
    </row>
    <row r="29" spans="1:42" x14ac:dyDescent="0.25">
      <c r="A29" s="30"/>
      <c r="B29" s="30"/>
      <c r="C29" s="30"/>
      <c r="D29" s="30"/>
      <c r="E29" s="30"/>
      <c r="F29" s="30"/>
      <c r="G29" s="5"/>
      <c r="H29" s="5" t="s">
        <v>94</v>
      </c>
      <c r="I29" s="19"/>
      <c r="J29" s="59">
        <v>58</v>
      </c>
      <c r="K29" s="19">
        <f t="shared" si="5"/>
        <v>58</v>
      </c>
      <c r="L29" s="19">
        <f t="shared" si="1"/>
        <v>0</v>
      </c>
      <c r="M29" s="19">
        <f t="shared" si="6"/>
        <v>58</v>
      </c>
      <c r="N29" s="24"/>
      <c r="O29" s="19"/>
      <c r="P29" s="5"/>
      <c r="R29" s="4"/>
      <c r="S29" s="29"/>
      <c r="T29" s="29"/>
      <c r="U29" s="29"/>
      <c r="V29" s="29"/>
      <c r="W29" s="33"/>
      <c r="X29" s="4"/>
    </row>
    <row r="30" spans="1:42" x14ac:dyDescent="0.25">
      <c r="A30" s="30"/>
      <c r="B30" s="30"/>
      <c r="C30" s="30"/>
      <c r="D30" s="30"/>
      <c r="E30" s="30"/>
      <c r="F30" s="30"/>
      <c r="G30" s="5"/>
      <c r="H30" s="5" t="s">
        <v>96</v>
      </c>
      <c r="I30" s="19"/>
      <c r="J30" s="59">
        <v>75.02</v>
      </c>
      <c r="K30" s="19">
        <f t="shared" si="5"/>
        <v>75.02</v>
      </c>
      <c r="L30" s="19">
        <f t="shared" si="1"/>
        <v>0</v>
      </c>
      <c r="M30" s="19">
        <f t="shared" si="6"/>
        <v>75.02</v>
      </c>
      <c r="N30" s="24"/>
      <c r="O30" s="19"/>
      <c r="P30" s="5"/>
      <c r="R30" s="4"/>
      <c r="S30" s="29"/>
      <c r="T30" s="29"/>
      <c r="U30" s="29"/>
      <c r="V30" s="29"/>
      <c r="W30" s="33"/>
      <c r="X30" s="4"/>
    </row>
    <row r="31" spans="1:42" x14ac:dyDescent="0.25">
      <c r="A31" s="30"/>
      <c r="B31" s="30"/>
      <c r="C31" s="30"/>
      <c r="D31" s="30"/>
      <c r="E31" s="30"/>
      <c r="F31" s="30"/>
      <c r="G31" s="5"/>
      <c r="H31" s="5" t="s">
        <v>99</v>
      </c>
      <c r="I31" s="19"/>
      <c r="J31" s="59">
        <v>16.079999999999998</v>
      </c>
      <c r="K31" s="19">
        <f t="shared" si="5"/>
        <v>16.079999999999998</v>
      </c>
      <c r="L31" s="19">
        <f t="shared" si="1"/>
        <v>0</v>
      </c>
      <c r="M31" s="19">
        <f t="shared" si="6"/>
        <v>16.079999999999998</v>
      </c>
      <c r="N31" s="24"/>
      <c r="O31" s="19"/>
      <c r="P31" s="5"/>
      <c r="R31" s="4"/>
      <c r="S31" s="29"/>
      <c r="T31" s="29"/>
      <c r="U31" s="29"/>
      <c r="V31" s="29"/>
      <c r="W31" s="33"/>
      <c r="X31" s="4"/>
      <c r="AP31" s="12"/>
    </row>
    <row r="32" spans="1:42" x14ac:dyDescent="0.25">
      <c r="A32" s="30"/>
      <c r="B32" s="30"/>
      <c r="C32" s="30"/>
      <c r="D32" s="30"/>
      <c r="E32" s="30"/>
      <c r="F32" s="30"/>
      <c r="G32" s="5"/>
      <c r="H32" s="5" t="s">
        <v>103</v>
      </c>
      <c r="I32" s="19"/>
      <c r="J32" s="59">
        <v>100</v>
      </c>
      <c r="K32" s="19">
        <f t="shared" si="5"/>
        <v>100</v>
      </c>
      <c r="L32" s="19">
        <f t="shared" si="1"/>
        <v>0</v>
      </c>
      <c r="M32" s="19">
        <f t="shared" si="6"/>
        <v>100</v>
      </c>
      <c r="N32" s="24"/>
      <c r="O32" s="19"/>
      <c r="P32" s="5"/>
      <c r="R32" s="4"/>
      <c r="S32" s="29"/>
      <c r="T32" s="29"/>
      <c r="U32" s="29"/>
      <c r="V32" s="29"/>
      <c r="W32" s="33"/>
      <c r="X32" s="4"/>
    </row>
    <row r="33" spans="1:42" x14ac:dyDescent="0.25">
      <c r="A33" s="30"/>
      <c r="B33" s="30"/>
      <c r="C33" s="30"/>
      <c r="D33" s="30"/>
      <c r="E33" s="30"/>
      <c r="F33" s="30"/>
      <c r="G33" s="5"/>
      <c r="H33" s="5" t="s">
        <v>17</v>
      </c>
      <c r="I33" s="19"/>
      <c r="J33" s="59">
        <v>16.03</v>
      </c>
      <c r="K33" s="19">
        <f t="shared" si="5"/>
        <v>16.03</v>
      </c>
      <c r="L33" s="19">
        <f t="shared" si="1"/>
        <v>0</v>
      </c>
      <c r="M33" s="19">
        <f t="shared" si="6"/>
        <v>16.03</v>
      </c>
      <c r="N33" s="24"/>
      <c r="O33" s="19"/>
      <c r="P33" s="5"/>
      <c r="R33" s="4"/>
      <c r="S33" s="29"/>
      <c r="T33" s="29"/>
      <c r="U33" s="29"/>
      <c r="V33" s="29"/>
      <c r="W33" s="33"/>
      <c r="X33" s="4"/>
    </row>
    <row r="34" spans="1:42" x14ac:dyDescent="0.25">
      <c r="A34" s="30"/>
      <c r="B34" s="30"/>
      <c r="C34" s="30"/>
      <c r="D34" s="30"/>
      <c r="E34" s="30"/>
      <c r="F34" s="30"/>
      <c r="G34" s="5"/>
      <c r="H34" s="5"/>
      <c r="I34" s="19"/>
      <c r="J34" s="59"/>
      <c r="K34" s="19">
        <f t="shared" si="5"/>
        <v>0</v>
      </c>
      <c r="L34" s="19">
        <f t="shared" si="1"/>
        <v>0</v>
      </c>
      <c r="M34" s="19">
        <f t="shared" si="6"/>
        <v>0</v>
      </c>
      <c r="N34" s="24"/>
      <c r="O34" s="19"/>
      <c r="P34" s="5"/>
      <c r="R34" s="4"/>
      <c r="S34" s="29"/>
      <c r="T34" s="29"/>
      <c r="U34" s="29"/>
      <c r="V34" s="29"/>
      <c r="W34" s="33"/>
      <c r="X34" s="4"/>
    </row>
    <row r="35" spans="1:42" x14ac:dyDescent="0.25">
      <c r="A35" s="30"/>
      <c r="B35" s="30"/>
      <c r="C35" s="30"/>
      <c r="D35" s="30"/>
      <c r="E35" s="30"/>
      <c r="F35" s="30"/>
      <c r="G35" s="5"/>
      <c r="H35" s="6"/>
      <c r="I35" s="19"/>
      <c r="J35" s="59"/>
      <c r="K35" s="19">
        <f t="shared" si="5"/>
        <v>0</v>
      </c>
      <c r="L35" s="19">
        <f t="shared" si="1"/>
        <v>0</v>
      </c>
      <c r="M35" s="19">
        <f t="shared" si="6"/>
        <v>0</v>
      </c>
      <c r="N35" s="24"/>
      <c r="O35" s="19"/>
      <c r="P35" s="5"/>
      <c r="R35" s="4"/>
      <c r="S35" s="29"/>
      <c r="T35" s="29"/>
      <c r="U35" s="29"/>
      <c r="V35" s="29"/>
      <c r="W35" s="33"/>
      <c r="X35" s="4"/>
      <c r="AP35" s="12"/>
    </row>
    <row r="36" spans="1:42" ht="15.75" x14ac:dyDescent="0.25">
      <c r="A36" s="30"/>
      <c r="B36" s="30"/>
      <c r="C36" s="30"/>
      <c r="D36" s="30"/>
      <c r="E36" s="30"/>
      <c r="F36" s="30"/>
      <c r="G36" s="5"/>
      <c r="H36" s="34" t="s">
        <v>109</v>
      </c>
      <c r="I36" s="19"/>
      <c r="J36" s="59"/>
      <c r="K36" s="19">
        <f t="shared" si="5"/>
        <v>0</v>
      </c>
      <c r="L36" s="19">
        <f t="shared" si="1"/>
        <v>0</v>
      </c>
      <c r="M36" s="19">
        <f t="shared" si="6"/>
        <v>0</v>
      </c>
      <c r="N36" s="24"/>
      <c r="O36" s="19"/>
      <c r="P36" s="5"/>
      <c r="R36" s="4"/>
      <c r="S36" s="29"/>
      <c r="T36" s="29"/>
      <c r="U36" s="29"/>
      <c r="V36" s="29"/>
      <c r="W36" s="33"/>
      <c r="X36" s="4"/>
    </row>
    <row r="37" spans="1:42" x14ac:dyDescent="0.25">
      <c r="A37" s="30"/>
      <c r="B37" s="30"/>
      <c r="C37" s="30"/>
      <c r="D37" s="30"/>
      <c r="E37" s="30"/>
      <c r="F37" s="30"/>
      <c r="G37" s="5"/>
      <c r="H37" s="28"/>
      <c r="I37" s="19"/>
      <c r="J37" s="59"/>
      <c r="K37" s="19"/>
      <c r="L37" s="19"/>
      <c r="M37" s="19"/>
      <c r="N37" s="24"/>
      <c r="O37" s="19"/>
      <c r="P37" s="5"/>
      <c r="R37" s="4"/>
      <c r="S37" s="29"/>
      <c r="T37" s="29"/>
      <c r="U37" s="29"/>
      <c r="V37" s="29"/>
      <c r="W37" s="33"/>
      <c r="X37" s="4"/>
    </row>
    <row r="38" spans="1:42" x14ac:dyDescent="0.25">
      <c r="A38" s="30"/>
      <c r="B38" s="30"/>
      <c r="C38" s="30"/>
      <c r="D38" s="30"/>
      <c r="E38" s="30"/>
      <c r="F38" s="30"/>
      <c r="G38" s="5"/>
      <c r="H38" s="28"/>
      <c r="I38" s="19"/>
      <c r="J38" s="59"/>
      <c r="K38" s="19">
        <f t="shared" si="5"/>
        <v>0</v>
      </c>
      <c r="L38" s="19">
        <f t="shared" si="1"/>
        <v>0</v>
      </c>
      <c r="M38" s="19">
        <f t="shared" si="6"/>
        <v>0</v>
      </c>
      <c r="N38" s="24"/>
      <c r="O38" s="19"/>
      <c r="P38" s="5"/>
      <c r="R38" s="4"/>
      <c r="S38" s="29"/>
      <c r="T38" s="29"/>
      <c r="U38" s="29"/>
      <c r="V38" s="29"/>
      <c r="W38" s="33"/>
      <c r="X38" s="4"/>
    </row>
    <row r="39" spans="1:42" x14ac:dyDescent="0.25">
      <c r="A39" s="30"/>
      <c r="B39" s="30"/>
      <c r="C39" s="30"/>
      <c r="D39" s="30"/>
      <c r="E39" s="30"/>
      <c r="F39" s="30"/>
      <c r="G39" s="5"/>
      <c r="H39" s="28"/>
      <c r="I39" s="19"/>
      <c r="J39" s="59"/>
      <c r="K39" s="19">
        <f t="shared" si="5"/>
        <v>0</v>
      </c>
      <c r="L39" s="19">
        <f t="shared" si="1"/>
        <v>0</v>
      </c>
      <c r="M39" s="19">
        <f t="shared" si="6"/>
        <v>0</v>
      </c>
      <c r="N39" s="24"/>
      <c r="O39" s="19"/>
      <c r="P39" s="5"/>
      <c r="R39" s="4"/>
      <c r="S39" s="29"/>
      <c r="T39" s="29"/>
      <c r="U39" s="29"/>
      <c r="V39" s="29"/>
      <c r="W39" s="33"/>
      <c r="X39" s="4"/>
      <c r="AP39" s="12"/>
    </row>
    <row r="40" spans="1:42" x14ac:dyDescent="0.25">
      <c r="A40" s="30"/>
      <c r="B40" s="30"/>
      <c r="C40" s="30"/>
      <c r="D40" s="30"/>
      <c r="E40" s="30"/>
      <c r="F40" s="30"/>
      <c r="G40" s="5"/>
      <c r="H40" s="28"/>
      <c r="I40" s="19"/>
      <c r="J40" s="59"/>
      <c r="K40" s="19">
        <f t="shared" si="5"/>
        <v>0</v>
      </c>
      <c r="L40" s="19">
        <f t="shared" si="1"/>
        <v>0</v>
      </c>
      <c r="M40" s="19">
        <f t="shared" si="6"/>
        <v>0</v>
      </c>
      <c r="N40" s="24"/>
      <c r="O40" s="19"/>
      <c r="P40" s="5"/>
      <c r="R40" s="4"/>
      <c r="S40" s="29"/>
      <c r="T40" s="29"/>
      <c r="U40" s="29"/>
      <c r="V40" s="29"/>
      <c r="W40" s="33"/>
      <c r="X40" s="4"/>
    </row>
    <row r="41" spans="1:42" x14ac:dyDescent="0.25">
      <c r="A41" s="30"/>
      <c r="B41" s="30"/>
      <c r="C41" s="30"/>
      <c r="D41" s="30"/>
      <c r="E41" s="30"/>
      <c r="F41" s="30"/>
      <c r="G41" s="5"/>
      <c r="H41" s="28"/>
      <c r="I41" s="19"/>
      <c r="J41" s="59"/>
      <c r="K41" s="19">
        <f t="shared" si="5"/>
        <v>0</v>
      </c>
      <c r="L41" s="19">
        <f t="shared" si="1"/>
        <v>0</v>
      </c>
      <c r="M41" s="19">
        <f t="shared" si="6"/>
        <v>0</v>
      </c>
      <c r="N41" s="24"/>
      <c r="O41" s="19"/>
      <c r="P41" s="5"/>
      <c r="R41" s="4"/>
      <c r="S41" s="29"/>
      <c r="T41" s="29"/>
      <c r="U41" s="29"/>
      <c r="V41" s="29"/>
      <c r="W41" s="33"/>
      <c r="X41" s="4"/>
    </row>
    <row r="42" spans="1:42" x14ac:dyDescent="0.25">
      <c r="A42" s="30"/>
      <c r="B42" s="30"/>
      <c r="C42" s="30"/>
      <c r="D42" s="30"/>
      <c r="E42" s="30"/>
      <c r="F42" s="30"/>
      <c r="G42" s="5"/>
      <c r="H42" s="28"/>
      <c r="I42" s="19"/>
      <c r="J42" s="59"/>
      <c r="K42" s="19">
        <f t="shared" si="5"/>
        <v>0</v>
      </c>
      <c r="L42" s="19">
        <f t="shared" si="1"/>
        <v>0</v>
      </c>
      <c r="M42" s="19">
        <f t="shared" si="6"/>
        <v>0</v>
      </c>
      <c r="N42" s="24"/>
      <c r="O42" s="19"/>
      <c r="P42" s="5"/>
      <c r="R42" s="4"/>
      <c r="S42" s="29"/>
      <c r="T42" s="29"/>
      <c r="U42" s="29"/>
      <c r="V42" s="29"/>
      <c r="W42" s="33"/>
      <c r="X42" s="4"/>
    </row>
    <row r="43" spans="1:42" x14ac:dyDescent="0.25">
      <c r="A43" s="30"/>
      <c r="B43" s="30"/>
      <c r="C43" s="30"/>
      <c r="D43" s="30"/>
      <c r="E43" s="30"/>
      <c r="F43" s="30"/>
      <c r="G43" s="5"/>
      <c r="H43" s="28"/>
      <c r="I43" s="19"/>
      <c r="J43" s="59"/>
      <c r="K43" s="19">
        <f t="shared" si="5"/>
        <v>0</v>
      </c>
      <c r="L43" s="19">
        <f t="shared" si="1"/>
        <v>0</v>
      </c>
      <c r="M43" s="19">
        <f t="shared" si="6"/>
        <v>0</v>
      </c>
      <c r="N43" s="24"/>
      <c r="O43" s="19"/>
      <c r="P43" s="5"/>
      <c r="R43" s="4"/>
      <c r="S43" s="29"/>
      <c r="T43" s="29"/>
      <c r="U43" s="29"/>
      <c r="V43" s="29"/>
      <c r="W43" s="33"/>
      <c r="X43" s="4"/>
      <c r="AP43" s="12"/>
    </row>
    <row r="44" spans="1:42" x14ac:dyDescent="0.25">
      <c r="A44" s="30"/>
      <c r="B44" s="30"/>
      <c r="C44" s="30"/>
      <c r="D44" s="30"/>
      <c r="E44" s="30"/>
      <c r="F44" s="30"/>
      <c r="G44" s="5"/>
      <c r="H44" s="28"/>
      <c r="I44" s="19"/>
      <c r="J44" s="59"/>
      <c r="K44" s="19">
        <f t="shared" si="5"/>
        <v>0</v>
      </c>
      <c r="L44" s="19">
        <f t="shared" si="1"/>
        <v>0</v>
      </c>
      <c r="M44" s="19">
        <f t="shared" si="6"/>
        <v>0</v>
      </c>
      <c r="N44" s="24"/>
      <c r="O44" s="19"/>
      <c r="P44" s="5"/>
      <c r="R44" s="4"/>
      <c r="S44" s="29"/>
      <c r="T44" s="29"/>
      <c r="U44" s="29"/>
      <c r="V44" s="29"/>
      <c r="W44" s="33"/>
      <c r="X44" s="4"/>
    </row>
    <row r="45" spans="1:42" x14ac:dyDescent="0.25">
      <c r="A45" s="30"/>
      <c r="B45" s="30"/>
      <c r="C45" s="30"/>
      <c r="D45" s="30"/>
      <c r="E45" s="30"/>
      <c r="F45" s="30"/>
      <c r="G45" s="5"/>
      <c r="H45" s="28"/>
      <c r="I45" s="19"/>
      <c r="J45" s="59"/>
      <c r="K45" s="19">
        <f t="shared" si="5"/>
        <v>0</v>
      </c>
      <c r="L45" s="19">
        <f t="shared" si="1"/>
        <v>0</v>
      </c>
      <c r="M45" s="19">
        <f t="shared" si="6"/>
        <v>0</v>
      </c>
      <c r="N45" s="24"/>
      <c r="O45" s="19"/>
      <c r="P45" s="5"/>
      <c r="R45" s="4"/>
      <c r="S45" s="29"/>
      <c r="T45" s="29"/>
      <c r="U45" s="29"/>
      <c r="V45" s="29"/>
      <c r="W45" s="33"/>
      <c r="X45" s="4"/>
    </row>
    <row r="46" spans="1:42" x14ac:dyDescent="0.25">
      <c r="A46" s="30"/>
      <c r="B46" s="30"/>
      <c r="C46" s="30"/>
      <c r="D46" s="30"/>
      <c r="E46" s="30"/>
      <c r="F46" s="30"/>
      <c r="G46" s="5"/>
      <c r="H46" s="28"/>
      <c r="I46" s="19"/>
      <c r="J46" s="59"/>
      <c r="K46" s="19">
        <f t="shared" si="5"/>
        <v>0</v>
      </c>
      <c r="L46" s="19">
        <f t="shared" si="1"/>
        <v>0</v>
      </c>
      <c r="M46" s="19">
        <f t="shared" si="6"/>
        <v>0</v>
      </c>
      <c r="N46" s="24"/>
      <c r="O46" s="19"/>
      <c r="P46" s="5"/>
      <c r="R46" s="4"/>
      <c r="S46" s="29"/>
      <c r="T46" s="29"/>
      <c r="U46" s="29"/>
      <c r="V46" s="29"/>
      <c r="W46" s="33"/>
      <c r="X46" s="4"/>
    </row>
    <row r="47" spans="1:42" x14ac:dyDescent="0.25">
      <c r="A47" s="30"/>
      <c r="B47" s="30"/>
      <c r="C47" s="30"/>
      <c r="D47" s="30"/>
      <c r="E47" s="30"/>
      <c r="F47" s="30"/>
      <c r="G47" s="5"/>
      <c r="H47" s="28"/>
      <c r="I47" s="19"/>
      <c r="J47" s="59"/>
      <c r="K47" s="19">
        <f t="shared" si="5"/>
        <v>0</v>
      </c>
      <c r="L47" s="19">
        <f t="shared" si="1"/>
        <v>0</v>
      </c>
      <c r="M47" s="19">
        <f t="shared" si="6"/>
        <v>0</v>
      </c>
      <c r="N47" s="24"/>
      <c r="O47" s="19"/>
      <c r="P47" s="5"/>
      <c r="R47" s="4"/>
      <c r="S47" s="29"/>
      <c r="T47" s="29"/>
      <c r="U47" s="29"/>
      <c r="V47" s="29"/>
      <c r="W47" s="33"/>
      <c r="X47" s="4"/>
      <c r="AP47" s="12"/>
    </row>
    <row r="48" spans="1:42" x14ac:dyDescent="0.25">
      <c r="A48" s="30"/>
      <c r="B48" s="30"/>
      <c r="C48" s="30"/>
      <c r="D48" s="30"/>
      <c r="E48" s="30"/>
      <c r="F48" s="30"/>
      <c r="G48" s="5"/>
      <c r="H48" s="28"/>
      <c r="I48" s="19"/>
      <c r="J48" s="59"/>
      <c r="K48" s="19">
        <f t="shared" si="5"/>
        <v>0</v>
      </c>
      <c r="L48" s="19">
        <f t="shared" si="1"/>
        <v>0</v>
      </c>
      <c r="M48" s="19">
        <f t="shared" si="6"/>
        <v>0</v>
      </c>
      <c r="N48" s="24"/>
      <c r="O48" s="19"/>
      <c r="P48" s="5"/>
      <c r="R48" s="4"/>
      <c r="S48" s="29"/>
      <c r="T48" s="29"/>
      <c r="U48" s="29"/>
      <c r="V48" s="29"/>
      <c r="W48" s="33"/>
      <c r="X48" s="4"/>
    </row>
    <row r="49" spans="1:24" x14ac:dyDescent="0.25">
      <c r="A49" s="30"/>
      <c r="B49" s="30"/>
      <c r="C49" s="30"/>
      <c r="D49" s="30"/>
      <c r="E49" s="30"/>
      <c r="F49" s="30"/>
      <c r="G49" s="5"/>
      <c r="H49" s="28"/>
      <c r="I49" s="19"/>
      <c r="J49" s="59"/>
      <c r="K49" s="19">
        <f t="shared" si="5"/>
        <v>0</v>
      </c>
      <c r="L49" s="19">
        <f t="shared" si="1"/>
        <v>0</v>
      </c>
      <c r="M49" s="19">
        <f t="shared" si="6"/>
        <v>0</v>
      </c>
      <c r="N49" s="24"/>
      <c r="O49" s="19"/>
      <c r="P49" s="5"/>
      <c r="R49" s="4"/>
      <c r="S49" s="29"/>
      <c r="T49" s="29"/>
      <c r="U49" s="29"/>
      <c r="V49" s="29"/>
      <c r="W49" s="33"/>
      <c r="X49" s="4"/>
    </row>
    <row r="50" spans="1:24" x14ac:dyDescent="0.25">
      <c r="A50" s="30"/>
      <c r="B50" s="30"/>
      <c r="C50" s="30"/>
      <c r="D50" s="30"/>
      <c r="E50" s="30"/>
      <c r="F50" s="30"/>
      <c r="G50" s="5"/>
      <c r="H50" s="28"/>
      <c r="I50" s="19"/>
      <c r="J50" s="59"/>
      <c r="K50" s="19">
        <f t="shared" si="5"/>
        <v>0</v>
      </c>
      <c r="L50" s="19">
        <f t="shared" si="1"/>
        <v>0</v>
      </c>
      <c r="M50" s="19">
        <f t="shared" si="6"/>
        <v>0</v>
      </c>
      <c r="N50" s="24"/>
      <c r="O50" s="19"/>
      <c r="P50" s="5"/>
      <c r="R50" s="4"/>
      <c r="S50" s="29"/>
      <c r="T50" s="29"/>
      <c r="U50" s="29"/>
      <c r="V50" s="29"/>
      <c r="W50" s="33"/>
      <c r="X50" s="4"/>
    </row>
    <row r="51" spans="1:24" x14ac:dyDescent="0.25">
      <c r="A51" s="30"/>
      <c r="B51" s="30"/>
      <c r="C51" s="30"/>
      <c r="D51" s="30"/>
      <c r="E51" s="30"/>
      <c r="F51" s="30"/>
      <c r="G51" s="5"/>
      <c r="H51" s="28"/>
      <c r="I51" s="19"/>
      <c r="J51" s="59"/>
      <c r="K51" s="19">
        <f t="shared" si="5"/>
        <v>0</v>
      </c>
      <c r="L51" s="19">
        <f t="shared" si="1"/>
        <v>0</v>
      </c>
      <c r="M51" s="19">
        <f t="shared" si="6"/>
        <v>0</v>
      </c>
      <c r="N51" s="24"/>
      <c r="O51" s="19"/>
      <c r="P51" s="5"/>
      <c r="R51" s="4"/>
      <c r="S51" s="29"/>
      <c r="T51" s="29"/>
      <c r="U51" s="29"/>
      <c r="V51" s="29"/>
      <c r="W51" s="33"/>
      <c r="X51" s="4"/>
    </row>
    <row r="52" spans="1:24" x14ac:dyDescent="0.25">
      <c r="A52" s="30"/>
      <c r="B52" s="30"/>
      <c r="C52" s="30"/>
      <c r="D52" s="30"/>
      <c r="E52" s="30"/>
      <c r="F52" s="30"/>
      <c r="G52" s="5"/>
      <c r="H52" s="28"/>
      <c r="I52" s="19"/>
      <c r="J52" s="59"/>
      <c r="K52" s="19">
        <f t="shared" si="5"/>
        <v>0</v>
      </c>
      <c r="L52" s="19">
        <f t="shared" si="1"/>
        <v>0</v>
      </c>
      <c r="M52" s="19">
        <f t="shared" si="6"/>
        <v>0</v>
      </c>
      <c r="N52" s="24"/>
      <c r="O52" s="19"/>
      <c r="P52" s="5"/>
      <c r="R52" s="4"/>
      <c r="S52" s="29"/>
      <c r="T52" s="29"/>
      <c r="U52" s="29"/>
      <c r="V52" s="29"/>
      <c r="W52" s="33"/>
      <c r="X52" s="4"/>
    </row>
    <row r="53" spans="1:24" x14ac:dyDescent="0.25">
      <c r="A53" s="30"/>
      <c r="B53" s="30"/>
      <c r="C53" s="30"/>
      <c r="D53" s="30"/>
      <c r="E53" s="30"/>
      <c r="F53" s="30"/>
      <c r="G53" s="5"/>
      <c r="H53" s="28"/>
      <c r="I53" s="19"/>
      <c r="J53" s="59"/>
      <c r="K53" s="19">
        <f t="shared" si="5"/>
        <v>0</v>
      </c>
      <c r="L53" s="19">
        <f t="shared" si="1"/>
        <v>0</v>
      </c>
      <c r="M53" s="19">
        <f t="shared" si="6"/>
        <v>0</v>
      </c>
      <c r="N53" s="24"/>
      <c r="O53" s="19"/>
      <c r="P53" s="5"/>
      <c r="R53" s="4"/>
      <c r="S53" s="29"/>
      <c r="T53" s="29"/>
      <c r="U53" s="29"/>
      <c r="V53" s="29"/>
      <c r="W53" s="33"/>
      <c r="X53" s="4"/>
    </row>
    <row r="54" spans="1:24" x14ac:dyDescent="0.25">
      <c r="A54" s="30"/>
      <c r="B54" s="30"/>
      <c r="C54" s="30"/>
      <c r="D54" s="30"/>
      <c r="E54" s="30"/>
      <c r="F54" s="30"/>
      <c r="G54" s="5"/>
      <c r="H54" s="28"/>
      <c r="I54" s="19"/>
      <c r="J54" s="59"/>
      <c r="K54" s="19">
        <f t="shared" si="5"/>
        <v>0</v>
      </c>
      <c r="L54" s="19">
        <f t="shared" si="1"/>
        <v>0</v>
      </c>
      <c r="M54" s="19">
        <f t="shared" si="6"/>
        <v>0</v>
      </c>
      <c r="N54" s="24"/>
      <c r="O54" s="19"/>
      <c r="P54" s="5"/>
      <c r="R54" s="4"/>
      <c r="S54" s="29"/>
      <c r="T54" s="29"/>
      <c r="U54" s="29"/>
      <c r="V54" s="29"/>
      <c r="W54" s="33"/>
      <c r="X54" s="4"/>
    </row>
    <row r="55" spans="1:24" x14ac:dyDescent="0.25">
      <c r="A55" s="30"/>
      <c r="B55" s="30"/>
      <c r="C55" s="30"/>
      <c r="D55" s="30"/>
      <c r="E55" s="30"/>
      <c r="F55" s="30"/>
      <c r="G55" s="5"/>
      <c r="H55" s="28"/>
      <c r="I55" s="19"/>
      <c r="J55" s="59"/>
      <c r="K55" s="19">
        <f t="shared" si="5"/>
        <v>0</v>
      </c>
      <c r="L55" s="19">
        <f t="shared" si="1"/>
        <v>0</v>
      </c>
      <c r="M55" s="19">
        <f t="shared" si="6"/>
        <v>0</v>
      </c>
      <c r="N55" s="24"/>
      <c r="O55" s="19"/>
      <c r="P55" s="5"/>
      <c r="R55" s="4"/>
      <c r="S55" s="29"/>
      <c r="T55" s="29"/>
      <c r="U55" s="29"/>
      <c r="V55" s="29"/>
      <c r="W55" s="33"/>
      <c r="X55" s="4"/>
    </row>
    <row r="56" spans="1:24" x14ac:dyDescent="0.25">
      <c r="A56" s="30"/>
      <c r="B56" s="30"/>
      <c r="C56" s="30"/>
      <c r="D56" s="30"/>
      <c r="E56" s="30"/>
      <c r="F56" s="30"/>
      <c r="G56" s="5"/>
      <c r="H56" s="28"/>
      <c r="I56" s="19"/>
      <c r="J56" s="59"/>
      <c r="K56" s="19">
        <f t="shared" si="5"/>
        <v>0</v>
      </c>
      <c r="L56" s="19">
        <f t="shared" si="1"/>
        <v>0</v>
      </c>
      <c r="M56" s="19">
        <f t="shared" si="6"/>
        <v>0</v>
      </c>
      <c r="N56" s="24"/>
      <c r="O56" s="19"/>
      <c r="P56" s="5"/>
      <c r="R56" s="4"/>
      <c r="S56" s="29"/>
      <c r="T56" s="29"/>
      <c r="U56" s="29"/>
      <c r="V56" s="29"/>
      <c r="W56" s="33"/>
      <c r="X56" s="4"/>
    </row>
    <row r="57" spans="1:24" x14ac:dyDescent="0.25">
      <c r="A57" s="30"/>
      <c r="B57" s="30"/>
      <c r="C57" s="30"/>
      <c r="D57" s="30"/>
      <c r="E57" s="30"/>
      <c r="F57" s="30"/>
      <c r="G57" s="5"/>
      <c r="H57" s="28"/>
      <c r="I57" s="19"/>
      <c r="J57" s="59"/>
      <c r="K57" s="19">
        <f t="shared" si="5"/>
        <v>0</v>
      </c>
      <c r="L57" s="19">
        <f t="shared" si="1"/>
        <v>0</v>
      </c>
      <c r="M57" s="19">
        <f t="shared" si="6"/>
        <v>0</v>
      </c>
      <c r="N57" s="24"/>
      <c r="O57" s="19"/>
      <c r="P57" s="5"/>
      <c r="R57" s="4"/>
      <c r="S57" s="29"/>
      <c r="T57" s="29"/>
      <c r="U57" s="29"/>
      <c r="V57" s="29"/>
      <c r="W57" s="33"/>
      <c r="X57" s="4"/>
    </row>
    <row r="58" spans="1:24" x14ac:dyDescent="0.25">
      <c r="A58" s="30"/>
      <c r="B58" s="30"/>
      <c r="C58" s="30"/>
      <c r="D58" s="30"/>
      <c r="E58" s="30"/>
      <c r="F58" s="30"/>
      <c r="G58" s="5"/>
      <c r="H58" s="28"/>
      <c r="I58" s="19"/>
      <c r="J58" s="59"/>
      <c r="K58" s="19">
        <f t="shared" si="5"/>
        <v>0</v>
      </c>
      <c r="L58" s="19">
        <f t="shared" si="1"/>
        <v>0</v>
      </c>
      <c r="M58" s="19">
        <f t="shared" si="6"/>
        <v>0</v>
      </c>
      <c r="N58" s="24"/>
      <c r="O58" s="19"/>
      <c r="P58" s="5"/>
      <c r="R58" s="4"/>
      <c r="S58" s="29"/>
      <c r="T58" s="29"/>
      <c r="U58" s="29"/>
      <c r="V58" s="29"/>
      <c r="W58" s="33"/>
      <c r="X58" s="4"/>
    </row>
    <row r="59" spans="1:24" x14ac:dyDescent="0.25">
      <c r="A59" s="30"/>
      <c r="B59" s="30"/>
      <c r="C59" s="30"/>
      <c r="D59" s="30"/>
      <c r="E59" s="30"/>
      <c r="F59" s="30"/>
      <c r="R59" s="4"/>
      <c r="S59" s="29"/>
      <c r="T59" s="29"/>
      <c r="U59" s="29"/>
      <c r="V59" s="29"/>
      <c r="W59" s="33"/>
      <c r="X59" s="4"/>
    </row>
    <row r="60" spans="1:24" x14ac:dyDescent="0.25">
      <c r="A60" s="30"/>
      <c r="B60" s="30"/>
      <c r="C60" s="30"/>
      <c r="D60" s="30"/>
      <c r="E60" s="30"/>
      <c r="F60" s="30"/>
      <c r="R60" s="4"/>
      <c r="S60" s="29"/>
      <c r="T60" s="29"/>
      <c r="U60" s="29"/>
      <c r="V60" s="29"/>
      <c r="W60" s="33"/>
      <c r="X60" s="4"/>
    </row>
    <row r="61" spans="1:24" x14ac:dyDescent="0.25">
      <c r="A61" s="30"/>
      <c r="B61" s="30"/>
      <c r="C61" s="30"/>
      <c r="D61" s="30"/>
      <c r="E61" s="30"/>
      <c r="F61" s="30"/>
      <c r="R61" s="4"/>
      <c r="S61" s="29"/>
      <c r="T61" s="29"/>
      <c r="U61" s="29"/>
      <c r="V61" s="29"/>
      <c r="W61" s="33"/>
      <c r="X61" s="4"/>
    </row>
    <row r="62" spans="1:24" x14ac:dyDescent="0.25">
      <c r="A62" s="30"/>
      <c r="B62" s="30"/>
      <c r="C62" s="30"/>
      <c r="D62" s="30"/>
      <c r="E62" s="30"/>
      <c r="F62" s="30"/>
      <c r="R62" s="4"/>
      <c r="S62" s="29"/>
      <c r="T62" s="29"/>
      <c r="U62" s="29"/>
      <c r="V62" s="29"/>
      <c r="W62" s="33"/>
      <c r="X62" s="4"/>
    </row>
    <row r="63" spans="1:24" x14ac:dyDescent="0.25">
      <c r="A63" s="30"/>
      <c r="B63" s="30"/>
      <c r="C63" s="30"/>
      <c r="D63" s="30"/>
      <c r="E63" s="30"/>
      <c r="F63" s="30"/>
      <c r="R63" s="4"/>
      <c r="S63" s="29"/>
      <c r="T63" s="29"/>
      <c r="U63" s="29"/>
      <c r="V63" s="29"/>
      <c r="W63" s="33"/>
      <c r="X63" s="4"/>
    </row>
    <row r="64" spans="1:24" x14ac:dyDescent="0.25">
      <c r="A64" s="30"/>
      <c r="B64" s="30"/>
      <c r="C64" s="30"/>
      <c r="D64" s="30"/>
      <c r="E64" s="30"/>
      <c r="F64" s="30"/>
      <c r="R64" s="4"/>
      <c r="S64" s="29"/>
      <c r="T64" s="29"/>
      <c r="U64" s="29"/>
      <c r="V64" s="29"/>
      <c r="W64" s="33"/>
      <c r="X64" s="4"/>
    </row>
    <row r="65" spans="1:24" x14ac:dyDescent="0.25">
      <c r="A65" s="30"/>
      <c r="B65" s="30"/>
      <c r="C65" s="30"/>
      <c r="D65" s="30"/>
      <c r="E65" s="30"/>
      <c r="F65" s="30"/>
      <c r="R65" s="4"/>
      <c r="S65" s="29"/>
      <c r="T65" s="29"/>
      <c r="U65" s="29"/>
      <c r="V65" s="29"/>
      <c r="W65" s="33"/>
      <c r="X65" s="4"/>
    </row>
    <row r="66" spans="1:24" x14ac:dyDescent="0.25">
      <c r="A66" s="30"/>
      <c r="B66" s="30"/>
      <c r="C66" s="30"/>
      <c r="D66" s="30"/>
      <c r="E66" s="30"/>
      <c r="F66" s="30"/>
      <c r="R66" s="4"/>
      <c r="S66" s="29"/>
      <c r="T66" s="29"/>
      <c r="U66" s="29"/>
      <c r="V66" s="29"/>
      <c r="W66" s="33"/>
      <c r="X66" s="4"/>
    </row>
    <row r="67" spans="1:24" x14ac:dyDescent="0.25">
      <c r="A67" s="30"/>
      <c r="B67" s="30"/>
      <c r="C67" s="30"/>
      <c r="D67" s="30"/>
      <c r="E67" s="30"/>
      <c r="F67" s="30"/>
      <c r="R67" s="4"/>
      <c r="S67" s="29"/>
      <c r="T67" s="29"/>
      <c r="U67" s="29"/>
      <c r="V67" s="29"/>
      <c r="W67" s="33"/>
      <c r="X67" s="4"/>
    </row>
    <row r="68" spans="1:24" x14ac:dyDescent="0.25">
      <c r="A68" s="30"/>
      <c r="B68" s="30"/>
      <c r="C68" s="30"/>
      <c r="D68" s="30"/>
      <c r="E68" s="30"/>
      <c r="F68" s="30"/>
      <c r="R68" s="4"/>
      <c r="S68" s="29"/>
      <c r="T68" s="29"/>
      <c r="U68" s="29"/>
      <c r="V68" s="29"/>
      <c r="W68" s="33"/>
      <c r="X68" s="4"/>
    </row>
    <row r="69" spans="1:24" x14ac:dyDescent="0.25">
      <c r="A69" s="30"/>
      <c r="B69" s="30"/>
      <c r="C69" s="30"/>
      <c r="D69" s="30"/>
      <c r="E69" s="30"/>
      <c r="F69" s="30"/>
      <c r="R69" s="4"/>
      <c r="S69" s="29"/>
      <c r="T69" s="29"/>
      <c r="U69" s="29"/>
      <c r="V69" s="29"/>
      <c r="W69" s="33"/>
      <c r="X69" s="4"/>
    </row>
    <row r="70" spans="1:24" x14ac:dyDescent="0.25">
      <c r="A70" s="30"/>
      <c r="B70" s="30"/>
      <c r="C70" s="30"/>
      <c r="D70" s="30"/>
      <c r="E70" s="30"/>
      <c r="F70" s="30"/>
      <c r="R70" s="4"/>
      <c r="S70" s="29"/>
      <c r="T70" s="29"/>
      <c r="U70" s="29"/>
      <c r="V70" s="29"/>
      <c r="W70" s="33"/>
      <c r="X70" s="4"/>
    </row>
    <row r="71" spans="1:24" x14ac:dyDescent="0.25">
      <c r="A71" s="30"/>
      <c r="B71" s="30"/>
      <c r="C71" s="30"/>
      <c r="D71" s="30"/>
      <c r="E71" s="30"/>
      <c r="F71" s="30"/>
      <c r="R71" s="4"/>
      <c r="S71" s="29"/>
      <c r="T71" s="29"/>
      <c r="U71" s="29"/>
      <c r="V71" s="29"/>
      <c r="W71" s="33"/>
      <c r="X71" s="4"/>
    </row>
    <row r="72" spans="1:24" x14ac:dyDescent="0.25">
      <c r="A72" s="30"/>
      <c r="B72" s="30"/>
      <c r="C72" s="30"/>
      <c r="D72" s="30"/>
      <c r="E72" s="30"/>
      <c r="F72" s="30"/>
      <c r="R72" s="4"/>
      <c r="S72" s="29"/>
      <c r="T72" s="29"/>
      <c r="U72" s="29"/>
      <c r="V72" s="29"/>
      <c r="W72" s="33"/>
      <c r="X72" s="4"/>
    </row>
    <row r="73" spans="1:24" x14ac:dyDescent="0.25">
      <c r="A73" s="30"/>
      <c r="B73" s="30"/>
      <c r="C73" s="30"/>
      <c r="D73" s="30"/>
      <c r="E73" s="30"/>
      <c r="F73" s="30"/>
      <c r="R73" s="4"/>
      <c r="S73" s="29"/>
      <c r="T73" s="29"/>
      <c r="U73" s="29"/>
      <c r="V73" s="29"/>
      <c r="W73" s="33"/>
      <c r="X73" s="4"/>
    </row>
    <row r="74" spans="1:24" x14ac:dyDescent="0.25">
      <c r="A74" s="30"/>
      <c r="B74" s="30"/>
      <c r="C74" s="30"/>
      <c r="D74" s="30"/>
      <c r="E74" s="30"/>
      <c r="F74" s="30"/>
      <c r="R74" s="4"/>
      <c r="S74" s="29"/>
      <c r="T74" s="29"/>
      <c r="U74" s="29"/>
      <c r="V74" s="29"/>
      <c r="W74" s="33"/>
      <c r="X74" s="4"/>
    </row>
    <row r="75" spans="1:24" x14ac:dyDescent="0.25">
      <c r="A75" s="30"/>
      <c r="B75" s="30"/>
      <c r="C75" s="30"/>
      <c r="D75" s="30"/>
      <c r="E75" s="30"/>
      <c r="F75" s="30"/>
      <c r="R75" s="4"/>
      <c r="S75" s="29"/>
      <c r="T75" s="29"/>
      <c r="U75" s="29"/>
      <c r="V75" s="29"/>
      <c r="W75" s="33"/>
      <c r="X75" s="4"/>
    </row>
    <row r="76" spans="1:24" x14ac:dyDescent="0.25">
      <c r="A76" s="30"/>
      <c r="B76" s="30"/>
      <c r="C76" s="30"/>
      <c r="D76" s="30"/>
      <c r="E76" s="30"/>
      <c r="F76" s="30"/>
      <c r="R76" s="4"/>
      <c r="S76" s="29"/>
      <c r="T76" s="29"/>
      <c r="U76" s="29"/>
      <c r="V76" s="29"/>
      <c r="W76" s="33"/>
      <c r="X76" s="4"/>
    </row>
    <row r="77" spans="1:24" x14ac:dyDescent="0.25">
      <c r="A77" s="30"/>
      <c r="B77" s="30"/>
      <c r="C77" s="30"/>
      <c r="D77" s="30"/>
      <c r="E77" s="30"/>
      <c r="F77" s="30"/>
      <c r="R77" s="4"/>
      <c r="S77" s="29"/>
      <c r="T77" s="29"/>
      <c r="U77" s="29"/>
      <c r="V77" s="29"/>
      <c r="W77" s="33"/>
      <c r="X77" s="4"/>
    </row>
    <row r="78" spans="1:24" x14ac:dyDescent="0.25">
      <c r="A78" s="30"/>
      <c r="B78" s="30"/>
      <c r="C78" s="30"/>
      <c r="D78" s="30"/>
      <c r="E78" s="30"/>
      <c r="F78" s="30"/>
      <c r="R78" s="4"/>
      <c r="S78" s="29"/>
      <c r="T78" s="29"/>
      <c r="U78" s="29"/>
      <c r="V78" s="29"/>
      <c r="W78" s="33"/>
      <c r="X78" s="4"/>
    </row>
    <row r="79" spans="1:24" x14ac:dyDescent="0.25">
      <c r="A79" s="30"/>
      <c r="B79" s="30"/>
      <c r="C79" s="30"/>
      <c r="D79" s="30"/>
      <c r="E79" s="30"/>
      <c r="F79" s="30"/>
      <c r="R79" s="4"/>
      <c r="S79" s="29"/>
      <c r="T79" s="29"/>
      <c r="U79" s="29"/>
      <c r="V79" s="29"/>
      <c r="W79" s="33"/>
      <c r="X79" s="4"/>
    </row>
    <row r="80" spans="1:24" x14ac:dyDescent="0.25">
      <c r="A80" s="30"/>
      <c r="B80" s="30"/>
      <c r="C80" s="30"/>
      <c r="D80" s="30"/>
      <c r="E80" s="30"/>
      <c r="F80" s="30"/>
      <c r="R80" s="4"/>
      <c r="S80" s="29"/>
      <c r="T80" s="29"/>
      <c r="U80" s="29"/>
      <c r="V80" s="29"/>
      <c r="W80" s="33"/>
      <c r="X80" s="4"/>
    </row>
    <row r="81" spans="1:24" x14ac:dyDescent="0.25">
      <c r="A81" s="30"/>
      <c r="B81" s="30"/>
      <c r="C81" s="30"/>
      <c r="D81" s="30"/>
      <c r="E81" s="30"/>
      <c r="F81" s="30"/>
      <c r="R81" s="4"/>
      <c r="S81" s="29"/>
      <c r="T81" s="29"/>
      <c r="U81" s="29"/>
      <c r="V81" s="29"/>
      <c r="W81" s="33"/>
      <c r="X81" s="4"/>
    </row>
    <row r="82" spans="1:24" x14ac:dyDescent="0.25">
      <c r="A82" s="30"/>
      <c r="B82" s="30"/>
      <c r="C82" s="30"/>
      <c r="D82" s="30"/>
      <c r="E82" s="30"/>
      <c r="F82" s="30"/>
      <c r="R82" s="4"/>
      <c r="S82" s="29"/>
      <c r="T82" s="29"/>
      <c r="U82" s="29"/>
      <c r="V82" s="29"/>
      <c r="W82" s="33"/>
      <c r="X82" s="4"/>
    </row>
    <row r="83" spans="1:24" x14ac:dyDescent="0.25">
      <c r="A83" s="30"/>
      <c r="B83" s="30"/>
      <c r="C83" s="30"/>
      <c r="D83" s="30"/>
      <c r="E83" s="30"/>
      <c r="F83" s="30"/>
      <c r="R83" s="4"/>
      <c r="S83" s="29"/>
      <c r="T83" s="29"/>
      <c r="U83" s="29"/>
      <c r="V83" s="29"/>
      <c r="W83" s="33"/>
      <c r="X83" s="4"/>
    </row>
    <row r="84" spans="1:24" x14ac:dyDescent="0.25">
      <c r="R84" s="4"/>
      <c r="S84" s="29"/>
      <c r="T84" s="29"/>
      <c r="U84" s="29"/>
      <c r="V84" s="29"/>
      <c r="W84" s="33"/>
      <c r="X84" s="4"/>
    </row>
    <row r="85" spans="1:24" x14ac:dyDescent="0.25">
      <c r="R85" s="4"/>
      <c r="S85" s="29"/>
      <c r="T85" s="29"/>
      <c r="U85" s="29"/>
      <c r="V85" s="29"/>
      <c r="W85" s="33"/>
      <c r="X85" s="4"/>
    </row>
    <row r="86" spans="1:24" x14ac:dyDescent="0.25">
      <c r="R86" s="4"/>
      <c r="S86" s="29"/>
      <c r="T86" s="29"/>
      <c r="U86" s="29"/>
      <c r="V86" s="29"/>
      <c r="W86" s="33"/>
      <c r="X86" s="4"/>
    </row>
    <row r="87" spans="1:24" x14ac:dyDescent="0.25">
      <c r="R87" s="4"/>
      <c r="S87" s="29"/>
      <c r="T87" s="29"/>
      <c r="U87" s="29"/>
      <c r="V87" s="29"/>
      <c r="W87" s="33"/>
      <c r="X87" s="4"/>
    </row>
    <row r="88" spans="1:24" x14ac:dyDescent="0.25">
      <c r="R88" s="4"/>
      <c r="S88" s="29"/>
      <c r="T88" s="29"/>
      <c r="U88" s="29"/>
      <c r="V88" s="29"/>
      <c r="W88" s="33"/>
      <c r="X88" s="4"/>
    </row>
    <row r="89" spans="1:24" x14ac:dyDescent="0.25">
      <c r="R89" s="4"/>
      <c r="S89" s="29"/>
      <c r="T89" s="29"/>
      <c r="U89" s="29"/>
      <c r="V89" s="29"/>
      <c r="W89" s="33"/>
      <c r="X89" s="4"/>
    </row>
    <row r="90" spans="1:24" x14ac:dyDescent="0.25">
      <c r="R90" s="4"/>
      <c r="S90" s="29"/>
      <c r="T90" s="29"/>
      <c r="U90" s="29"/>
      <c r="V90" s="29"/>
      <c r="W90" s="33"/>
      <c r="X90" s="4"/>
    </row>
    <row r="91" spans="1:24" x14ac:dyDescent="0.25">
      <c r="R91" s="4"/>
      <c r="S91" s="29"/>
      <c r="T91" s="29"/>
      <c r="U91" s="29"/>
      <c r="V91" s="29"/>
      <c r="W91" s="33"/>
      <c r="X91" s="4"/>
    </row>
    <row r="92" spans="1:24" x14ac:dyDescent="0.25">
      <c r="R92" s="4"/>
      <c r="S92" s="29"/>
      <c r="T92" s="29"/>
      <c r="U92" s="29"/>
      <c r="V92" s="29"/>
      <c r="W92" s="33"/>
      <c r="X92" s="4"/>
    </row>
    <row r="93" spans="1:24" x14ac:dyDescent="0.25">
      <c r="R93" s="4"/>
      <c r="S93" s="29"/>
      <c r="T93" s="29"/>
      <c r="U93" s="29"/>
      <c r="V93" s="29"/>
      <c r="W93" s="33"/>
      <c r="X93" s="4"/>
    </row>
    <row r="94" spans="1:24" x14ac:dyDescent="0.25">
      <c r="R94" s="4"/>
      <c r="S94" s="29"/>
      <c r="T94" s="29"/>
      <c r="U94" s="29"/>
      <c r="V94" s="29"/>
      <c r="W94" s="33"/>
      <c r="X94" s="4"/>
    </row>
    <row r="95" spans="1:24" x14ac:dyDescent="0.25">
      <c r="R95" s="4"/>
      <c r="S95" s="29"/>
      <c r="T95" s="29"/>
      <c r="U95" s="29"/>
      <c r="V95" s="29"/>
      <c r="W95" s="33"/>
      <c r="X95" s="4"/>
    </row>
    <row r="96" spans="1:24" x14ac:dyDescent="0.25">
      <c r="R96" s="4"/>
      <c r="S96" s="29"/>
      <c r="T96" s="29"/>
      <c r="U96" s="29"/>
      <c r="V96" s="29"/>
      <c r="W96" s="33"/>
      <c r="X96" s="4"/>
    </row>
    <row r="97" spans="18:24" x14ac:dyDescent="0.25">
      <c r="R97" s="4"/>
      <c r="S97" s="29"/>
      <c r="T97" s="29"/>
      <c r="U97" s="29"/>
      <c r="V97" s="29"/>
      <c r="W97" s="33"/>
      <c r="X97" s="4"/>
    </row>
    <row r="98" spans="18:24" x14ac:dyDescent="0.25">
      <c r="R98" s="4"/>
      <c r="S98" s="29"/>
      <c r="T98" s="29"/>
      <c r="U98" s="29"/>
      <c r="V98" s="29"/>
      <c r="W98" s="33"/>
      <c r="X98" s="4"/>
    </row>
    <row r="99" spans="18:24" x14ac:dyDescent="0.25">
      <c r="R99" s="4"/>
      <c r="S99" s="29"/>
      <c r="T99" s="29"/>
      <c r="U99" s="29"/>
      <c r="V99" s="29"/>
      <c r="W99" s="33"/>
      <c r="X99" s="4"/>
    </row>
    <row r="100" spans="18:24" x14ac:dyDescent="0.25">
      <c r="R100" s="4"/>
      <c r="S100" s="29"/>
      <c r="T100" s="29"/>
      <c r="U100" s="29"/>
      <c r="V100" s="29"/>
      <c r="W100" s="33"/>
      <c r="X100" s="4"/>
    </row>
    <row r="101" spans="18:24" x14ac:dyDescent="0.25">
      <c r="R101" s="4"/>
      <c r="S101" s="29"/>
      <c r="T101" s="29"/>
      <c r="U101" s="29"/>
      <c r="V101" s="29"/>
      <c r="W101" s="33"/>
      <c r="X101" s="4"/>
    </row>
    <row r="102" spans="18:24" x14ac:dyDescent="0.25">
      <c r="R102" s="4"/>
      <c r="S102" s="29"/>
      <c r="T102" s="29"/>
      <c r="U102" s="29"/>
      <c r="V102" s="29"/>
      <c r="W102" s="33"/>
      <c r="X102" s="4"/>
    </row>
  </sheetData>
  <sheetProtection sort="0" autoFilter="0"/>
  <autoFilter ref="S7:W102" xr:uid="{812919A8-4864-4DC1-AFDD-0D53454A1DCF}">
    <sortState xmlns:xlrd2="http://schemas.microsoft.com/office/spreadsheetml/2017/richdata2" ref="S8:W102">
      <sortCondition descending="1" ref="U7:U102"/>
    </sortState>
  </autoFilter>
  <conditionalFormatting sqref="H10:H21">
    <cfRule type="expression" dxfId="14" priority="6">
      <formula>N10="y"</formula>
    </cfRule>
  </conditionalFormatting>
  <conditionalFormatting sqref="I8:O58">
    <cfRule type="cellIs" dxfId="13" priority="1" operator="equal">
      <formula>0</formula>
    </cfRule>
  </conditionalFormatting>
  <conditionalFormatting sqref="M10:M58">
    <cfRule type="cellIs" dxfId="12" priority="4" operator="lessThan">
      <formula>0</formula>
    </cfRule>
  </conditionalFormatting>
  <dataValidations count="2">
    <dataValidation type="list" allowBlank="1" showErrorMessage="1" sqref="V8:V102" xr:uid="{3A221107-15B4-47FF-969D-FFE9C3E6C62C}">
      <formula1>$H$9:$H$58</formula1>
    </dataValidation>
    <dataValidation type="list" errorStyle="information" allowBlank="1" sqref="U1:U1048576" xr:uid="{89E14BEA-A850-497D-9CCC-4544E44C59D8}">
      <formula1>$AI$7:$AI$14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10A7-E764-4406-B89E-2B494F441B33}">
  <dimension ref="A2:AP102"/>
  <sheetViews>
    <sheetView showGridLines="0" workbookViewId="0">
      <selection activeCell="J15" sqref="J15"/>
    </sheetView>
  </sheetViews>
  <sheetFormatPr defaultRowHeight="15" x14ac:dyDescent="0.25"/>
  <cols>
    <col min="2" max="2" width="2.42578125" customWidth="1"/>
    <col min="3" max="3" width="19.42578125" bestFit="1" customWidth="1"/>
    <col min="4" max="4" width="14.42578125" customWidth="1"/>
    <col min="5" max="5" width="2.42578125" customWidth="1"/>
    <col min="7" max="7" width="2.5703125" customWidth="1"/>
    <col min="8" max="8" width="19.140625" bestFit="1" customWidth="1"/>
    <col min="9" max="9" width="11.42578125" style="17" hidden="1" customWidth="1"/>
    <col min="10" max="13" width="11.42578125" style="17" customWidth="1"/>
    <col min="14" max="14" width="6.7109375" style="25" hidden="1" customWidth="1"/>
    <col min="15" max="15" width="11.42578125" style="17" hidden="1" customWidth="1"/>
    <col min="16" max="16" width="2.5703125" customWidth="1"/>
    <col min="18" max="18" width="2.5703125" customWidth="1"/>
    <col min="19" max="19" width="7.85546875" customWidth="1"/>
    <col min="20" max="20" width="31.42578125" customWidth="1"/>
    <col min="21" max="21" width="11.85546875" customWidth="1"/>
    <col min="22" max="22" width="30.42578125" customWidth="1"/>
    <col min="23" max="23" width="10.7109375" style="17" customWidth="1"/>
    <col min="24" max="24" width="2.5703125" customWidth="1"/>
    <col min="35" max="35" width="10.5703125" bestFit="1" customWidth="1"/>
    <col min="37" max="37" width="15.85546875" bestFit="1" customWidth="1"/>
    <col min="38" max="38" width="10.5703125" customWidth="1"/>
  </cols>
  <sheetData>
    <row r="2" spans="1:42" ht="46.5" x14ac:dyDescent="0.7">
      <c r="B2" s="27" t="s">
        <v>72</v>
      </c>
      <c r="C2" s="27"/>
      <c r="D2" s="2"/>
      <c r="N2" s="17"/>
    </row>
    <row r="3" spans="1:42" ht="26.25" x14ac:dyDescent="0.4">
      <c r="C3" s="2"/>
      <c r="D3" s="2"/>
      <c r="N3" s="17"/>
    </row>
    <row r="4" spans="1:42" x14ac:dyDescent="0.25">
      <c r="B4" s="20"/>
      <c r="C4" s="20"/>
      <c r="D4" s="20"/>
      <c r="E4" s="20"/>
      <c r="G4" s="8"/>
      <c r="H4" s="8"/>
      <c r="I4" s="18"/>
      <c r="J4" s="18"/>
      <c r="K4" s="18"/>
      <c r="L4" s="18"/>
      <c r="M4" s="18"/>
      <c r="N4" s="18"/>
      <c r="O4" s="18"/>
      <c r="P4" s="8"/>
      <c r="R4" s="9"/>
      <c r="S4" s="9"/>
      <c r="T4" s="9"/>
      <c r="U4" s="9"/>
      <c r="V4" s="9"/>
      <c r="W4" s="32"/>
      <c r="X4" s="9"/>
    </row>
    <row r="5" spans="1:42" ht="23.25" x14ac:dyDescent="0.35">
      <c r="B5" s="20"/>
      <c r="C5" s="21" t="s">
        <v>0</v>
      </c>
      <c r="D5" s="22"/>
      <c r="E5" s="20"/>
      <c r="G5" s="8"/>
      <c r="H5" s="10" t="s">
        <v>1</v>
      </c>
      <c r="I5" s="18" t="s">
        <v>2</v>
      </c>
      <c r="J5" s="18"/>
      <c r="K5" s="18"/>
      <c r="L5" s="18"/>
      <c r="M5" s="18"/>
      <c r="N5" s="18" t="s">
        <v>2</v>
      </c>
      <c r="O5" s="18" t="s">
        <v>2</v>
      </c>
      <c r="P5" s="8"/>
      <c r="R5" s="9"/>
      <c r="S5" s="11" t="s">
        <v>3</v>
      </c>
      <c r="T5" s="9"/>
      <c r="U5" s="9"/>
      <c r="V5" s="9"/>
      <c r="W5" s="32"/>
      <c r="X5" s="9"/>
    </row>
    <row r="6" spans="1:42" s="12" customFormat="1" ht="23.25" x14ac:dyDescent="0.25">
      <c r="B6" s="23"/>
      <c r="C6" s="21"/>
      <c r="D6" s="43"/>
      <c r="E6" s="23"/>
      <c r="G6" s="13"/>
      <c r="H6" s="10"/>
      <c r="I6" s="44"/>
      <c r="J6" s="44"/>
      <c r="K6" s="45">
        <f ca="1">SUM(K9:K58)</f>
        <v>2084.2800000000002</v>
      </c>
      <c r="L6" s="46">
        <f>SUM(L9:L58)</f>
        <v>0</v>
      </c>
      <c r="M6" s="44"/>
      <c r="N6" s="44"/>
      <c r="O6" s="44"/>
      <c r="P6" s="13"/>
      <c r="R6" s="14"/>
      <c r="S6" s="11"/>
      <c r="T6" s="14"/>
      <c r="U6" s="14"/>
      <c r="V6" s="14"/>
      <c r="W6" s="46">
        <f>SUM(W8:W102)</f>
        <v>0</v>
      </c>
      <c r="X6" s="14"/>
    </row>
    <row r="7" spans="1:42" s="12" customFormat="1" x14ac:dyDescent="0.25">
      <c r="B7" s="23"/>
      <c r="C7" s="23"/>
      <c r="D7" s="23"/>
      <c r="E7" s="23"/>
      <c r="G7" s="13"/>
      <c r="H7" s="35" t="s">
        <v>4</v>
      </c>
      <c r="I7" s="36" t="s">
        <v>5</v>
      </c>
      <c r="J7" s="36" t="s">
        <v>6</v>
      </c>
      <c r="K7" s="36" t="s">
        <v>7</v>
      </c>
      <c r="L7" s="36" t="s">
        <v>8</v>
      </c>
      <c r="M7" s="36" t="s">
        <v>9</v>
      </c>
      <c r="N7" s="36" t="s">
        <v>10</v>
      </c>
      <c r="O7" s="36" t="s">
        <v>11</v>
      </c>
      <c r="P7" s="37"/>
      <c r="Q7" s="38"/>
      <c r="R7" s="39"/>
      <c r="S7" s="40" t="s">
        <v>12</v>
      </c>
      <c r="T7" s="40" t="s">
        <v>13</v>
      </c>
      <c r="U7" s="40" t="s">
        <v>14</v>
      </c>
      <c r="V7" s="40" t="s">
        <v>4</v>
      </c>
      <c r="W7" s="41" t="s">
        <v>15</v>
      </c>
      <c r="X7" s="14"/>
      <c r="AI7" s="15" t="s">
        <v>14</v>
      </c>
      <c r="AK7" s="16" t="s">
        <v>16</v>
      </c>
      <c r="AL7" s="52" t="str">
        <f>VLOOKUP(B2,AK11:AL22,2,FALSE)</f>
        <v>Sep</v>
      </c>
    </row>
    <row r="8" spans="1:42" x14ac:dyDescent="0.25">
      <c r="B8" s="7"/>
      <c r="C8" s="7"/>
      <c r="D8" s="7"/>
      <c r="E8" s="7"/>
      <c r="G8" s="5"/>
      <c r="H8" s="5"/>
      <c r="I8" s="19"/>
      <c r="J8" s="58"/>
      <c r="K8" s="19"/>
      <c r="L8" s="19"/>
      <c r="M8" s="19"/>
      <c r="N8" s="24"/>
      <c r="O8" s="19"/>
      <c r="P8" s="5"/>
      <c r="R8" s="4"/>
      <c r="S8" s="42"/>
      <c r="T8" s="29"/>
      <c r="U8" s="29"/>
      <c r="V8" s="29"/>
      <c r="W8" s="33"/>
      <c r="X8" s="4"/>
      <c r="AI8" s="1" t="s">
        <v>19</v>
      </c>
      <c r="AK8" s="3" t="s">
        <v>20</v>
      </c>
      <c r="AL8" s="51" t="str">
        <f>VLOOKUP(AL7,AL11:AM22,2,FALSE)</f>
        <v>AI28</v>
      </c>
    </row>
    <row r="9" spans="1:42" ht="15.75" x14ac:dyDescent="0.25">
      <c r="B9" s="7"/>
      <c r="C9" s="7" t="s">
        <v>21</v>
      </c>
      <c r="D9" s="55" cm="1">
        <f t="array" aca="1" ref="D9" ca="1">INDIRECT("Income!"&amp;AL8)</f>
        <v>0</v>
      </c>
      <c r="E9" s="7"/>
      <c r="G9" s="5"/>
      <c r="H9" s="34" t="s">
        <v>22</v>
      </c>
      <c r="I9" s="19"/>
      <c r="J9" s="59"/>
      <c r="K9" s="19"/>
      <c r="L9" s="19"/>
      <c r="M9" s="19"/>
      <c r="N9" s="24"/>
      <c r="O9" s="19"/>
      <c r="P9" s="5"/>
      <c r="R9" s="4"/>
      <c r="S9" s="42"/>
      <c r="T9" s="29"/>
      <c r="U9" s="29"/>
      <c r="V9" s="29"/>
      <c r="W9" s="33"/>
      <c r="X9" s="4"/>
      <c r="AI9" s="1" t="s">
        <v>25</v>
      </c>
    </row>
    <row r="10" spans="1:42" x14ac:dyDescent="0.25">
      <c r="B10" s="7"/>
      <c r="C10" s="7" t="s">
        <v>1</v>
      </c>
      <c r="D10" s="56">
        <f ca="1">K6</f>
        <v>2084.2800000000002</v>
      </c>
      <c r="E10" s="7"/>
      <c r="G10" s="5"/>
      <c r="H10" s="5" t="s">
        <v>26</v>
      </c>
      <c r="I10" s="18" cm="1">
        <f t="array" aca="1" ref="I10" ca="1">INDIRECT($AL$7&amp;"!"&amp;"O10")</f>
        <v>0</v>
      </c>
      <c r="J10" s="59"/>
      <c r="K10" s="19">
        <f t="shared" ref="K10:K21" ca="1" si="0">SUM(I10:J10)</f>
        <v>0</v>
      </c>
      <c r="L10" s="19">
        <f t="shared" ref="L10:L58" si="1">SUMIF(V:V, H10, W:W)</f>
        <v>0</v>
      </c>
      <c r="M10" s="19">
        <f t="shared" ref="M10:M12" ca="1" si="2">K10-L10</f>
        <v>0</v>
      </c>
      <c r="N10" s="26"/>
      <c r="O10" s="18"/>
      <c r="P10" s="5"/>
      <c r="R10" s="4"/>
      <c r="S10" s="42"/>
      <c r="T10" s="29"/>
      <c r="U10" s="29"/>
      <c r="V10" s="29"/>
      <c r="W10" s="33"/>
      <c r="X10" s="4"/>
      <c r="AI10" s="1" t="s">
        <v>28</v>
      </c>
      <c r="AK10" s="3" t="s">
        <v>29</v>
      </c>
      <c r="AL10" s="3" t="s">
        <v>30</v>
      </c>
      <c r="AM10" s="3" t="s">
        <v>31</v>
      </c>
    </row>
    <row r="11" spans="1:42" x14ac:dyDescent="0.25">
      <c r="B11" s="7"/>
      <c r="C11" s="7" t="s">
        <v>32</v>
      </c>
      <c r="D11" s="57">
        <f>W6</f>
        <v>0</v>
      </c>
      <c r="E11" s="7"/>
      <c r="G11" s="5"/>
      <c r="H11" s="5" t="s">
        <v>33</v>
      </c>
      <c r="I11" s="18" cm="1">
        <f t="array" aca="1" ref="I11" ca="1">INDIRECT($AL$7&amp;"!"&amp;"O11")</f>
        <v>-166.91</v>
      </c>
      <c r="J11" s="59"/>
      <c r="K11" s="19">
        <f t="shared" ca="1" si="0"/>
        <v>-166.91</v>
      </c>
      <c r="L11" s="19">
        <f t="shared" si="1"/>
        <v>0</v>
      </c>
      <c r="M11" s="19">
        <f t="shared" ca="1" si="2"/>
        <v>-166.91</v>
      </c>
      <c r="N11" s="26" t="s">
        <v>34</v>
      </c>
      <c r="O11" s="18">
        <f ca="1">IF(N11="y",M11,)</f>
        <v>-166.91</v>
      </c>
      <c r="P11" s="5"/>
      <c r="R11" s="4"/>
      <c r="S11" s="42"/>
      <c r="T11" s="29"/>
      <c r="U11" s="29"/>
      <c r="V11" s="29"/>
      <c r="W11" s="33"/>
      <c r="X11" s="4"/>
      <c r="AI11" s="1" t="s">
        <v>36</v>
      </c>
      <c r="AK11" t="s">
        <v>37</v>
      </c>
      <c r="AL11" s="60" t="s">
        <v>492</v>
      </c>
      <c r="AM11" t="s">
        <v>39</v>
      </c>
      <c r="AP11" s="12"/>
    </row>
    <row r="12" spans="1:42" x14ac:dyDescent="0.25">
      <c r="B12" s="7"/>
      <c r="C12" s="7"/>
      <c r="D12" s="7"/>
      <c r="E12" s="7"/>
      <c r="G12" s="5"/>
      <c r="H12" s="5" t="s">
        <v>40</v>
      </c>
      <c r="I12" s="18" cm="1">
        <f t="array" aca="1" ref="I12" ca="1">INDIRECT($AL$7&amp;"!"&amp;"O12")</f>
        <v>76.119999999999891</v>
      </c>
      <c r="J12" s="59"/>
      <c r="K12" s="19">
        <f t="shared" ca="1" si="0"/>
        <v>76.119999999999891</v>
      </c>
      <c r="L12" s="19">
        <f t="shared" si="1"/>
        <v>0</v>
      </c>
      <c r="M12" s="19">
        <f t="shared" ca="1" si="2"/>
        <v>76.119999999999891</v>
      </c>
      <c r="N12" s="26" t="s">
        <v>34</v>
      </c>
      <c r="O12" s="18">
        <f t="shared" ref="O12:O21" ca="1" si="3">IF(N12="y",M12,)</f>
        <v>76.119999999999891</v>
      </c>
      <c r="P12" s="5"/>
      <c r="R12" s="4"/>
      <c r="S12" s="29"/>
      <c r="T12" s="29"/>
      <c r="U12" s="29"/>
      <c r="V12" s="29"/>
      <c r="W12" s="33"/>
      <c r="X12" s="4"/>
      <c r="AI12" s="1" t="s">
        <v>42</v>
      </c>
      <c r="AK12" t="s">
        <v>43</v>
      </c>
      <c r="AL12" t="s">
        <v>37</v>
      </c>
      <c r="AM12" t="s">
        <v>44</v>
      </c>
    </row>
    <row r="13" spans="1:42" x14ac:dyDescent="0.25">
      <c r="A13" s="30"/>
      <c r="B13" s="30"/>
      <c r="C13" s="30"/>
      <c r="D13" s="30"/>
      <c r="E13" s="30"/>
      <c r="F13" s="30"/>
      <c r="G13" s="5"/>
      <c r="H13" s="5" t="s">
        <v>45</v>
      </c>
      <c r="I13" s="18" cm="1">
        <f t="array" aca="1" ref="I13" ca="1">INDIRECT($AL$7&amp;"!"&amp;"O13")</f>
        <v>399.11</v>
      </c>
      <c r="J13" s="59"/>
      <c r="K13" s="19">
        <f t="shared" ca="1" si="0"/>
        <v>399.11</v>
      </c>
      <c r="L13" s="19">
        <f t="shared" si="1"/>
        <v>0</v>
      </c>
      <c r="M13" s="19">
        <f ca="1">K13-L13</f>
        <v>399.11</v>
      </c>
      <c r="N13" s="26" t="s">
        <v>34</v>
      </c>
      <c r="O13" s="18">
        <f t="shared" ca="1" si="3"/>
        <v>399.11</v>
      </c>
      <c r="P13" s="5"/>
      <c r="R13" s="4"/>
      <c r="S13" s="29"/>
      <c r="T13" s="29"/>
      <c r="U13" s="29"/>
      <c r="V13" s="29"/>
      <c r="W13" s="33"/>
      <c r="X13" s="4"/>
      <c r="AI13" s="1" t="s">
        <v>18</v>
      </c>
      <c r="AK13" t="s">
        <v>48</v>
      </c>
      <c r="AL13" t="s">
        <v>43</v>
      </c>
      <c r="AM13" t="s">
        <v>49</v>
      </c>
    </row>
    <row r="14" spans="1:42" x14ac:dyDescent="0.25">
      <c r="A14" s="30"/>
      <c r="B14" s="30"/>
      <c r="C14" s="30"/>
      <c r="D14" s="30"/>
      <c r="E14" s="30"/>
      <c r="F14" s="30"/>
      <c r="G14" s="5"/>
      <c r="H14" s="5" t="s">
        <v>50</v>
      </c>
      <c r="I14" s="18" cm="1">
        <f t="array" aca="1" ref="I14" ca="1">INDIRECT($AL$7&amp;"!"&amp;"O14")</f>
        <v>239.19</v>
      </c>
      <c r="J14" s="59"/>
      <c r="K14" s="19">
        <f t="shared" ca="1" si="0"/>
        <v>239.19</v>
      </c>
      <c r="L14" s="19">
        <f t="shared" si="1"/>
        <v>0</v>
      </c>
      <c r="M14" s="19">
        <f t="shared" ref="M14:M21" ca="1" si="4">K14-L14</f>
        <v>239.19</v>
      </c>
      <c r="N14" s="26" t="s">
        <v>34</v>
      </c>
      <c r="O14" s="18">
        <f t="shared" ca="1" si="3"/>
        <v>239.19</v>
      </c>
      <c r="P14" s="5"/>
      <c r="R14" s="4"/>
      <c r="S14" s="29"/>
      <c r="T14" s="29"/>
      <c r="U14" s="29"/>
      <c r="V14" s="29"/>
      <c r="W14" s="33"/>
      <c r="X14" s="4"/>
      <c r="AI14" s="1" t="s">
        <v>52</v>
      </c>
      <c r="AK14" t="s">
        <v>53</v>
      </c>
      <c r="AL14" t="s">
        <v>48</v>
      </c>
      <c r="AM14" t="s">
        <v>54</v>
      </c>
    </row>
    <row r="15" spans="1:42" x14ac:dyDescent="0.25">
      <c r="A15" s="30"/>
      <c r="B15" s="30"/>
      <c r="C15" s="30"/>
      <c r="D15" s="30"/>
      <c r="E15" s="30"/>
      <c r="F15" s="30"/>
      <c r="G15" s="5"/>
      <c r="H15" s="5" t="s">
        <v>254</v>
      </c>
      <c r="I15" s="18" cm="1">
        <f t="array" aca="1" ref="I15" ca="1">INDIRECT($AL$7&amp;"!"&amp;"O15")</f>
        <v>-279.47999999999996</v>
      </c>
      <c r="J15" s="59"/>
      <c r="K15" s="19">
        <f t="shared" ca="1" si="0"/>
        <v>-279.47999999999996</v>
      </c>
      <c r="L15" s="19">
        <f t="shared" si="1"/>
        <v>0</v>
      </c>
      <c r="M15" s="19">
        <f t="shared" ca="1" si="4"/>
        <v>-279.47999999999996</v>
      </c>
      <c r="N15" s="26" t="s">
        <v>34</v>
      </c>
      <c r="O15" s="18">
        <f t="shared" ca="1" si="3"/>
        <v>-279.47999999999996</v>
      </c>
      <c r="P15" s="5"/>
      <c r="R15" s="4"/>
      <c r="S15" s="29"/>
      <c r="T15" s="29"/>
      <c r="U15" s="29"/>
      <c r="V15" s="29"/>
      <c r="W15" s="33"/>
      <c r="X15" s="4"/>
      <c r="AK15" t="s">
        <v>57</v>
      </c>
      <c r="AL15" t="s">
        <v>53</v>
      </c>
      <c r="AM15" t="s">
        <v>58</v>
      </c>
      <c r="AP15" s="12"/>
    </row>
    <row r="16" spans="1:42" x14ac:dyDescent="0.25">
      <c r="A16" s="30"/>
      <c r="B16" s="30"/>
      <c r="C16" s="53"/>
      <c r="D16" s="30"/>
      <c r="E16" s="30"/>
      <c r="F16" s="30"/>
      <c r="G16" s="5"/>
      <c r="H16" s="5" t="s">
        <v>59</v>
      </c>
      <c r="I16" s="18" cm="1">
        <f t="array" aca="1" ref="I16" ca="1">INDIRECT($AL$7&amp;"!"&amp;"O16")</f>
        <v>-158.73000000000002</v>
      </c>
      <c r="J16" s="59"/>
      <c r="K16" s="19">
        <f t="shared" ca="1" si="0"/>
        <v>-158.73000000000002</v>
      </c>
      <c r="L16" s="19">
        <f t="shared" si="1"/>
        <v>0</v>
      </c>
      <c r="M16" s="19">
        <f t="shared" ca="1" si="4"/>
        <v>-158.73000000000002</v>
      </c>
      <c r="N16" s="26" t="s">
        <v>34</v>
      </c>
      <c r="O16" s="18">
        <f t="shared" ca="1" si="3"/>
        <v>-158.73000000000002</v>
      </c>
      <c r="P16" s="5"/>
      <c r="R16" s="4"/>
      <c r="S16" s="29"/>
      <c r="T16" s="29"/>
      <c r="U16" s="29"/>
      <c r="V16" s="29"/>
      <c r="W16" s="33"/>
      <c r="X16" s="4"/>
      <c r="AK16" t="s">
        <v>61</v>
      </c>
      <c r="AL16" t="s">
        <v>57</v>
      </c>
      <c r="AM16" t="s">
        <v>62</v>
      </c>
    </row>
    <row r="17" spans="1:42" x14ac:dyDescent="0.25">
      <c r="A17" s="30"/>
      <c r="B17" s="30"/>
      <c r="C17" s="53"/>
      <c r="D17" s="30"/>
      <c r="E17" s="30"/>
      <c r="F17" s="30"/>
      <c r="G17" s="5"/>
      <c r="H17" s="5"/>
      <c r="I17" s="18" cm="1">
        <f t="array" aca="1" ref="I17" ca="1">INDIRECT($AL$7&amp;"!"&amp;"O17")</f>
        <v>0</v>
      </c>
      <c r="J17" s="59"/>
      <c r="K17" s="19">
        <f t="shared" ca="1" si="0"/>
        <v>0</v>
      </c>
      <c r="L17" s="19">
        <f t="shared" si="1"/>
        <v>0</v>
      </c>
      <c r="M17" s="19">
        <f t="shared" ca="1" si="4"/>
        <v>0</v>
      </c>
      <c r="N17" s="26"/>
      <c r="O17" s="18">
        <f t="shared" si="3"/>
        <v>0</v>
      </c>
      <c r="P17" s="5"/>
      <c r="R17" s="4"/>
      <c r="S17" s="29"/>
      <c r="T17" s="29"/>
      <c r="U17" s="29"/>
      <c r="V17" s="29"/>
      <c r="W17" s="33"/>
      <c r="X17" s="4"/>
      <c r="AK17" t="s">
        <v>64</v>
      </c>
      <c r="AL17" t="s">
        <v>61</v>
      </c>
      <c r="AM17" t="s">
        <v>65</v>
      </c>
    </row>
    <row r="18" spans="1:42" x14ac:dyDescent="0.25">
      <c r="A18" s="30"/>
      <c r="B18" s="30"/>
      <c r="C18" s="30"/>
      <c r="D18" s="30"/>
      <c r="E18" s="30"/>
      <c r="F18" s="30"/>
      <c r="G18" s="5"/>
      <c r="H18" s="5"/>
      <c r="I18" s="18" cm="1">
        <f t="array" aca="1" ref="I18" ca="1">INDIRECT($AL$7&amp;"!"&amp;"O18")</f>
        <v>0</v>
      </c>
      <c r="J18" s="59"/>
      <c r="K18" s="19">
        <f t="shared" ca="1" si="0"/>
        <v>0</v>
      </c>
      <c r="L18" s="19">
        <f t="shared" si="1"/>
        <v>0</v>
      </c>
      <c r="M18" s="19">
        <f t="shared" ca="1" si="4"/>
        <v>0</v>
      </c>
      <c r="N18" s="26"/>
      <c r="O18" s="18">
        <f t="shared" si="3"/>
        <v>0</v>
      </c>
      <c r="P18" s="5"/>
      <c r="R18" s="4"/>
      <c r="S18" s="29"/>
      <c r="T18" s="29"/>
      <c r="U18" s="29"/>
      <c r="V18" s="29"/>
      <c r="W18" s="33"/>
      <c r="X18" s="4"/>
      <c r="AK18" t="s">
        <v>67</v>
      </c>
      <c r="AL18" t="s">
        <v>64</v>
      </c>
      <c r="AM18" t="s">
        <v>68</v>
      </c>
    </row>
    <row r="19" spans="1:42" x14ac:dyDescent="0.25">
      <c r="A19" s="30"/>
      <c r="B19" s="30"/>
      <c r="C19" s="30"/>
      <c r="D19" s="30"/>
      <c r="E19" s="30"/>
      <c r="F19" s="30"/>
      <c r="G19" s="5"/>
      <c r="H19" s="5"/>
      <c r="I19" s="18" cm="1">
        <f t="array" aca="1" ref="I19" ca="1">INDIRECT($AL$7&amp;"!"&amp;"O19")</f>
        <v>0</v>
      </c>
      <c r="J19" s="59"/>
      <c r="K19" s="19">
        <f t="shared" ca="1" si="0"/>
        <v>0</v>
      </c>
      <c r="L19" s="19">
        <f t="shared" si="1"/>
        <v>0</v>
      </c>
      <c r="M19" s="19">
        <f t="shared" ca="1" si="4"/>
        <v>0</v>
      </c>
      <c r="N19" s="26"/>
      <c r="O19" s="18">
        <f t="shared" si="3"/>
        <v>0</v>
      </c>
      <c r="P19" s="5"/>
      <c r="R19" s="4"/>
      <c r="S19" s="29"/>
      <c r="T19" s="29"/>
      <c r="U19" s="29"/>
      <c r="V19" s="29"/>
      <c r="W19" s="33"/>
      <c r="X19" s="4"/>
      <c r="AK19" t="s">
        <v>70</v>
      </c>
      <c r="AL19" t="s">
        <v>67</v>
      </c>
      <c r="AM19" t="s">
        <v>71</v>
      </c>
      <c r="AP19" s="12"/>
    </row>
    <row r="20" spans="1:42" x14ac:dyDescent="0.25">
      <c r="A20" s="30"/>
      <c r="B20" s="30"/>
      <c r="C20" s="30"/>
      <c r="D20" s="30"/>
      <c r="E20" s="30"/>
      <c r="F20" s="30"/>
      <c r="G20" s="5"/>
      <c r="H20" s="5"/>
      <c r="I20" s="18" cm="1">
        <f t="array" aca="1" ref="I20" ca="1">INDIRECT($AL$7&amp;"!"&amp;"O20")</f>
        <v>0</v>
      </c>
      <c r="J20" s="59"/>
      <c r="K20" s="19">
        <f t="shared" ca="1" si="0"/>
        <v>0</v>
      </c>
      <c r="L20" s="19">
        <f t="shared" si="1"/>
        <v>0</v>
      </c>
      <c r="M20" s="19">
        <f t="shared" ca="1" si="4"/>
        <v>0</v>
      </c>
      <c r="N20" s="26"/>
      <c r="O20" s="18">
        <f t="shared" si="3"/>
        <v>0</v>
      </c>
      <c r="P20" s="5"/>
      <c r="R20" s="4"/>
      <c r="S20" s="29"/>
      <c r="T20" s="29"/>
      <c r="U20" s="29"/>
      <c r="V20" s="29"/>
      <c r="W20" s="33"/>
      <c r="X20" s="4"/>
      <c r="AK20" t="s">
        <v>72</v>
      </c>
      <c r="AL20" t="s">
        <v>70</v>
      </c>
      <c r="AM20" t="s">
        <v>73</v>
      </c>
    </row>
    <row r="21" spans="1:42" x14ac:dyDescent="0.25">
      <c r="A21" s="30"/>
      <c r="B21" s="30"/>
      <c r="C21" s="3"/>
      <c r="D21" s="31"/>
      <c r="E21" s="30"/>
      <c r="F21" s="30"/>
      <c r="G21" s="5"/>
      <c r="H21" s="5"/>
      <c r="I21" s="18" cm="1">
        <f t="array" aca="1" ref="I21" ca="1">INDIRECT($AL$7&amp;"!"&amp;"O21")</f>
        <v>0</v>
      </c>
      <c r="J21" s="59"/>
      <c r="K21" s="19">
        <f t="shared" ca="1" si="0"/>
        <v>0</v>
      </c>
      <c r="L21" s="19">
        <f t="shared" si="1"/>
        <v>0</v>
      </c>
      <c r="M21" s="19">
        <f t="shared" ca="1" si="4"/>
        <v>0</v>
      </c>
      <c r="N21" s="26"/>
      <c r="O21" s="18">
        <f t="shared" si="3"/>
        <v>0</v>
      </c>
      <c r="P21" s="5"/>
      <c r="R21" s="4"/>
      <c r="S21" s="29"/>
      <c r="T21" s="29"/>
      <c r="U21" s="29"/>
      <c r="V21" s="29"/>
      <c r="W21" s="33"/>
      <c r="X21" s="4"/>
      <c r="AK21" t="s">
        <v>76</v>
      </c>
      <c r="AL21" t="s">
        <v>72</v>
      </c>
      <c r="AM21" t="s">
        <v>77</v>
      </c>
      <c r="AN21" s="50"/>
    </row>
    <row r="22" spans="1:42" ht="15.75" x14ac:dyDescent="0.25">
      <c r="A22" s="30"/>
      <c r="B22" s="30"/>
      <c r="D22" s="30"/>
      <c r="E22" s="30"/>
      <c r="F22" s="30"/>
      <c r="G22" s="5"/>
      <c r="H22" s="34" t="s">
        <v>78</v>
      </c>
      <c r="I22" s="19"/>
      <c r="J22" s="59"/>
      <c r="K22" s="19"/>
      <c r="L22" s="19">
        <f t="shared" si="1"/>
        <v>0</v>
      </c>
      <c r="M22" s="19"/>
      <c r="N22" s="24"/>
      <c r="O22" s="19"/>
      <c r="P22" s="5"/>
      <c r="R22" s="4"/>
      <c r="S22" s="29"/>
      <c r="T22" s="29"/>
      <c r="U22" s="29"/>
      <c r="V22" s="29"/>
      <c r="W22" s="33"/>
      <c r="X22" s="4"/>
      <c r="AK22" t="s">
        <v>80</v>
      </c>
      <c r="AL22" t="s">
        <v>76</v>
      </c>
      <c r="AM22" t="s">
        <v>81</v>
      </c>
      <c r="AN22" s="50"/>
    </row>
    <row r="23" spans="1:42" x14ac:dyDescent="0.25">
      <c r="A23" s="30"/>
      <c r="B23" s="30"/>
      <c r="C23" s="30"/>
      <c r="D23" s="30"/>
      <c r="E23" s="30"/>
      <c r="F23" s="30"/>
      <c r="G23" s="5"/>
      <c r="H23" s="5" t="s">
        <v>82</v>
      </c>
      <c r="I23" s="19"/>
      <c r="J23" s="59">
        <v>1194.0999999999999</v>
      </c>
      <c r="K23" s="19">
        <f>J23</f>
        <v>1194.0999999999999</v>
      </c>
      <c r="L23" s="19">
        <f t="shared" si="1"/>
        <v>0</v>
      </c>
      <c r="M23" s="19">
        <f>K23-L23</f>
        <v>1194.0999999999999</v>
      </c>
      <c r="N23" s="24"/>
      <c r="O23" s="19"/>
      <c r="P23" s="5"/>
      <c r="R23" s="4"/>
      <c r="S23" s="29"/>
      <c r="T23" s="29"/>
      <c r="U23" s="29"/>
      <c r="V23" s="29"/>
      <c r="W23" s="33"/>
      <c r="X23" s="4"/>
      <c r="AP23" s="12"/>
    </row>
    <row r="24" spans="1:42" x14ac:dyDescent="0.25">
      <c r="A24" s="30"/>
      <c r="B24" s="30"/>
      <c r="C24" s="30"/>
      <c r="D24" s="30"/>
      <c r="E24" s="30"/>
      <c r="F24" s="30"/>
      <c r="G24" s="5"/>
      <c r="H24" s="5" t="s">
        <v>84</v>
      </c>
      <c r="I24" s="19"/>
      <c r="J24" s="59">
        <v>160</v>
      </c>
      <c r="K24" s="19">
        <f t="shared" ref="K24:K58" si="5">J24</f>
        <v>160</v>
      </c>
      <c r="L24" s="19">
        <f t="shared" si="1"/>
        <v>0</v>
      </c>
      <c r="M24" s="19">
        <f t="shared" ref="M24:M58" si="6">K24-L24</f>
        <v>160</v>
      </c>
      <c r="N24" s="24"/>
      <c r="O24" s="19"/>
      <c r="P24" s="5"/>
      <c r="R24" s="4"/>
      <c r="S24" s="29"/>
      <c r="T24" s="29"/>
      <c r="U24" s="29"/>
      <c r="V24" s="29"/>
      <c r="W24" s="33"/>
      <c r="X24" s="4"/>
    </row>
    <row r="25" spans="1:42" x14ac:dyDescent="0.25">
      <c r="A25" s="30"/>
      <c r="B25" s="30"/>
      <c r="C25" s="30"/>
      <c r="D25" s="30"/>
      <c r="E25" s="30"/>
      <c r="F25" s="30"/>
      <c r="G25" s="5"/>
      <c r="H25" s="5" t="s">
        <v>86</v>
      </c>
      <c r="I25" s="19"/>
      <c r="J25" s="59">
        <v>45</v>
      </c>
      <c r="K25" s="19">
        <f t="shared" si="5"/>
        <v>45</v>
      </c>
      <c r="L25" s="19">
        <f t="shared" si="1"/>
        <v>0</v>
      </c>
      <c r="M25" s="19">
        <f t="shared" si="6"/>
        <v>45</v>
      </c>
      <c r="N25" s="24"/>
      <c r="O25" s="19"/>
      <c r="P25" s="5"/>
      <c r="R25" s="4"/>
      <c r="S25" s="29"/>
      <c r="T25" s="29"/>
      <c r="U25" s="29"/>
      <c r="V25" s="29"/>
      <c r="W25" s="33"/>
      <c r="X25" s="4"/>
      <c r="AI25" s="63">
        <f>SUM(L23:L35)</f>
        <v>0</v>
      </c>
    </row>
    <row r="26" spans="1:42" x14ac:dyDescent="0.25">
      <c r="A26" s="30"/>
      <c r="B26" s="30"/>
      <c r="C26" s="30"/>
      <c r="D26" s="30"/>
      <c r="E26" s="30"/>
      <c r="F26" s="30"/>
      <c r="G26" s="5"/>
      <c r="H26" s="5" t="s">
        <v>88</v>
      </c>
      <c r="I26" s="19"/>
      <c r="J26" s="59">
        <v>222</v>
      </c>
      <c r="K26" s="19">
        <f>J26</f>
        <v>222</v>
      </c>
      <c r="L26" s="19">
        <f t="shared" si="1"/>
        <v>0</v>
      </c>
      <c r="M26" s="19">
        <f t="shared" si="6"/>
        <v>222</v>
      </c>
      <c r="N26" s="24"/>
      <c r="O26" s="19"/>
      <c r="P26" s="5"/>
      <c r="R26" s="4"/>
      <c r="S26" s="29"/>
      <c r="T26" s="29"/>
      <c r="U26" s="29"/>
      <c r="V26" s="29"/>
      <c r="W26" s="33"/>
      <c r="X26" s="4"/>
    </row>
    <row r="27" spans="1:42" x14ac:dyDescent="0.25">
      <c r="A27" s="30"/>
      <c r="B27" s="30"/>
      <c r="C27" s="30"/>
      <c r="D27" s="30"/>
      <c r="E27" s="30"/>
      <c r="F27" s="30"/>
      <c r="G27" s="5"/>
      <c r="H27" s="5" t="s">
        <v>90</v>
      </c>
      <c r="I27" s="19"/>
      <c r="J27" s="59"/>
      <c r="K27" s="19">
        <f t="shared" si="5"/>
        <v>0</v>
      </c>
      <c r="L27" s="19">
        <f t="shared" si="1"/>
        <v>0</v>
      </c>
      <c r="M27" s="19">
        <f t="shared" si="6"/>
        <v>0</v>
      </c>
      <c r="N27" s="24"/>
      <c r="O27" s="19"/>
      <c r="P27" s="5"/>
      <c r="R27" s="4"/>
      <c r="S27" s="29"/>
      <c r="T27" s="29"/>
      <c r="U27" s="29"/>
      <c r="V27" s="29"/>
      <c r="W27" s="33"/>
      <c r="X27" s="4"/>
      <c r="AP27" s="12"/>
    </row>
    <row r="28" spans="1:42" x14ac:dyDescent="0.25">
      <c r="A28" s="30"/>
      <c r="B28" s="30"/>
      <c r="C28" s="30"/>
      <c r="D28" s="30"/>
      <c r="E28" s="30"/>
      <c r="F28" s="30"/>
      <c r="G28" s="5"/>
      <c r="H28" s="5" t="s">
        <v>92</v>
      </c>
      <c r="I28" s="19"/>
      <c r="J28" s="59">
        <v>88.75</v>
      </c>
      <c r="K28" s="19">
        <f t="shared" si="5"/>
        <v>88.75</v>
      </c>
      <c r="L28" s="19">
        <f t="shared" si="1"/>
        <v>0</v>
      </c>
      <c r="M28" s="19">
        <f t="shared" si="6"/>
        <v>88.75</v>
      </c>
      <c r="N28" s="24"/>
      <c r="O28" s="19"/>
      <c r="P28" s="5"/>
      <c r="R28" s="4"/>
      <c r="S28" s="29"/>
      <c r="T28" s="29"/>
      <c r="U28" s="29"/>
      <c r="V28" s="29"/>
      <c r="W28" s="33"/>
      <c r="X28" s="4"/>
    </row>
    <row r="29" spans="1:42" x14ac:dyDescent="0.25">
      <c r="A29" s="30"/>
      <c r="B29" s="30"/>
      <c r="C29" s="30"/>
      <c r="D29" s="30"/>
      <c r="E29" s="30"/>
      <c r="F29" s="30"/>
      <c r="G29" s="5"/>
      <c r="H29" s="5" t="s">
        <v>94</v>
      </c>
      <c r="I29" s="19"/>
      <c r="J29" s="59">
        <v>58</v>
      </c>
      <c r="K29" s="19">
        <f t="shared" si="5"/>
        <v>58</v>
      </c>
      <c r="L29" s="19">
        <f t="shared" si="1"/>
        <v>0</v>
      </c>
      <c r="M29" s="19">
        <f t="shared" si="6"/>
        <v>58</v>
      </c>
      <c r="N29" s="24"/>
      <c r="O29" s="19"/>
      <c r="P29" s="5"/>
      <c r="R29" s="4"/>
      <c r="S29" s="29"/>
      <c r="T29" s="29"/>
      <c r="U29" s="29"/>
      <c r="V29" s="29"/>
      <c r="W29" s="33"/>
      <c r="X29" s="4"/>
    </row>
    <row r="30" spans="1:42" x14ac:dyDescent="0.25">
      <c r="A30" s="30"/>
      <c r="B30" s="30"/>
      <c r="C30" s="30"/>
      <c r="D30" s="30"/>
      <c r="E30" s="30"/>
      <c r="F30" s="30"/>
      <c r="G30" s="5"/>
      <c r="H30" s="5" t="s">
        <v>96</v>
      </c>
      <c r="I30" s="19"/>
      <c r="J30" s="59">
        <v>75.02</v>
      </c>
      <c r="K30" s="19">
        <f t="shared" si="5"/>
        <v>75.02</v>
      </c>
      <c r="L30" s="19">
        <f t="shared" si="1"/>
        <v>0</v>
      </c>
      <c r="M30" s="19">
        <f t="shared" si="6"/>
        <v>75.02</v>
      </c>
      <c r="N30" s="24"/>
      <c r="O30" s="19"/>
      <c r="P30" s="5"/>
      <c r="R30" s="4"/>
      <c r="S30" s="29"/>
      <c r="T30" s="29"/>
      <c r="U30" s="29"/>
      <c r="V30" s="29"/>
      <c r="W30" s="33"/>
      <c r="X30" s="4"/>
    </row>
    <row r="31" spans="1:42" x14ac:dyDescent="0.25">
      <c r="A31" s="30"/>
      <c r="B31" s="30"/>
      <c r="C31" s="30"/>
      <c r="D31" s="30"/>
      <c r="E31" s="30"/>
      <c r="F31" s="30"/>
      <c r="G31" s="5"/>
      <c r="H31" s="5" t="s">
        <v>99</v>
      </c>
      <c r="I31" s="19"/>
      <c r="J31" s="59">
        <v>16.079999999999998</v>
      </c>
      <c r="K31" s="19">
        <f t="shared" si="5"/>
        <v>16.079999999999998</v>
      </c>
      <c r="L31" s="19">
        <f t="shared" si="1"/>
        <v>0</v>
      </c>
      <c r="M31" s="19">
        <f t="shared" si="6"/>
        <v>16.079999999999998</v>
      </c>
      <c r="N31" s="24"/>
      <c r="O31" s="19"/>
      <c r="P31" s="5"/>
      <c r="R31" s="4"/>
      <c r="S31" s="29"/>
      <c r="T31" s="29"/>
      <c r="U31" s="29"/>
      <c r="V31" s="29"/>
      <c r="W31" s="33"/>
      <c r="X31" s="4"/>
      <c r="AP31" s="12"/>
    </row>
    <row r="32" spans="1:42" x14ac:dyDescent="0.25">
      <c r="A32" s="30"/>
      <c r="B32" s="30"/>
      <c r="C32" s="30"/>
      <c r="D32" s="30"/>
      <c r="E32" s="30"/>
      <c r="F32" s="30"/>
      <c r="G32" s="5"/>
      <c r="H32" s="5" t="s">
        <v>103</v>
      </c>
      <c r="I32" s="19"/>
      <c r="J32" s="59">
        <v>100</v>
      </c>
      <c r="K32" s="19">
        <f t="shared" si="5"/>
        <v>100</v>
      </c>
      <c r="L32" s="19">
        <f t="shared" si="1"/>
        <v>0</v>
      </c>
      <c r="M32" s="19">
        <f t="shared" si="6"/>
        <v>100</v>
      </c>
      <c r="N32" s="24"/>
      <c r="O32" s="19"/>
      <c r="P32" s="5"/>
      <c r="R32" s="4"/>
      <c r="S32" s="29"/>
      <c r="T32" s="29"/>
      <c r="U32" s="29"/>
      <c r="V32" s="29"/>
      <c r="W32" s="33"/>
      <c r="X32" s="4"/>
    </row>
    <row r="33" spans="1:42" x14ac:dyDescent="0.25">
      <c r="A33" s="30"/>
      <c r="B33" s="30"/>
      <c r="C33" s="30"/>
      <c r="D33" s="30"/>
      <c r="E33" s="30"/>
      <c r="F33" s="30"/>
      <c r="G33" s="5"/>
      <c r="H33" s="5" t="s">
        <v>17</v>
      </c>
      <c r="I33" s="19"/>
      <c r="J33" s="59">
        <v>16.03</v>
      </c>
      <c r="K33" s="19">
        <f t="shared" si="5"/>
        <v>16.03</v>
      </c>
      <c r="L33" s="19">
        <f t="shared" si="1"/>
        <v>0</v>
      </c>
      <c r="M33" s="19">
        <f t="shared" si="6"/>
        <v>16.03</v>
      </c>
      <c r="N33" s="24"/>
      <c r="O33" s="19"/>
      <c r="P33" s="5"/>
      <c r="R33" s="4"/>
      <c r="S33" s="29"/>
      <c r="T33" s="29"/>
      <c r="U33" s="29"/>
      <c r="V33" s="29"/>
      <c r="W33" s="33"/>
      <c r="X33" s="4"/>
    </row>
    <row r="34" spans="1:42" x14ac:dyDescent="0.25">
      <c r="A34" s="30"/>
      <c r="B34" s="30"/>
      <c r="C34" s="30"/>
      <c r="D34" s="30"/>
      <c r="E34" s="30"/>
      <c r="F34" s="30"/>
      <c r="G34" s="5"/>
      <c r="H34" s="5"/>
      <c r="I34" s="19"/>
      <c r="J34" s="59"/>
      <c r="K34" s="19">
        <f t="shared" si="5"/>
        <v>0</v>
      </c>
      <c r="L34" s="19">
        <f t="shared" si="1"/>
        <v>0</v>
      </c>
      <c r="M34" s="19">
        <f t="shared" si="6"/>
        <v>0</v>
      </c>
      <c r="N34" s="24"/>
      <c r="O34" s="19"/>
      <c r="P34" s="5"/>
      <c r="R34" s="4"/>
      <c r="S34" s="29"/>
      <c r="T34" s="29"/>
      <c r="U34" s="29"/>
      <c r="V34" s="29"/>
      <c r="W34" s="33"/>
      <c r="X34" s="4"/>
    </row>
    <row r="35" spans="1:42" x14ac:dyDescent="0.25">
      <c r="A35" s="30"/>
      <c r="B35" s="30"/>
      <c r="C35" s="30"/>
      <c r="D35" s="30"/>
      <c r="E35" s="30"/>
      <c r="F35" s="30"/>
      <c r="G35" s="5"/>
      <c r="H35" s="6"/>
      <c r="I35" s="19"/>
      <c r="J35" s="59"/>
      <c r="K35" s="19">
        <f t="shared" si="5"/>
        <v>0</v>
      </c>
      <c r="L35" s="19">
        <f t="shared" si="1"/>
        <v>0</v>
      </c>
      <c r="M35" s="19">
        <f t="shared" si="6"/>
        <v>0</v>
      </c>
      <c r="N35" s="24"/>
      <c r="O35" s="19"/>
      <c r="P35" s="5"/>
      <c r="R35" s="4"/>
      <c r="S35" s="29"/>
      <c r="T35" s="29"/>
      <c r="U35" s="29"/>
      <c r="V35" s="29"/>
      <c r="W35" s="33"/>
      <c r="X35" s="4"/>
      <c r="AP35" s="12"/>
    </row>
    <row r="36" spans="1:42" ht="15.75" x14ac:dyDescent="0.25">
      <c r="A36" s="30"/>
      <c r="B36" s="30"/>
      <c r="C36" s="30"/>
      <c r="D36" s="30"/>
      <c r="E36" s="30"/>
      <c r="F36" s="30"/>
      <c r="G36" s="5"/>
      <c r="H36" s="34" t="s">
        <v>109</v>
      </c>
      <c r="I36" s="19"/>
      <c r="J36" s="59"/>
      <c r="K36" s="19">
        <f t="shared" si="5"/>
        <v>0</v>
      </c>
      <c r="L36" s="19">
        <f t="shared" si="1"/>
        <v>0</v>
      </c>
      <c r="M36" s="19">
        <f t="shared" si="6"/>
        <v>0</v>
      </c>
      <c r="N36" s="24"/>
      <c r="O36" s="19"/>
      <c r="P36" s="5"/>
      <c r="R36" s="4"/>
      <c r="S36" s="29"/>
      <c r="T36" s="29"/>
      <c r="U36" s="29"/>
      <c r="V36" s="29"/>
      <c r="W36" s="33"/>
      <c r="X36" s="4"/>
    </row>
    <row r="37" spans="1:42" x14ac:dyDescent="0.25">
      <c r="A37" s="30"/>
      <c r="B37" s="30"/>
      <c r="C37" s="30"/>
      <c r="D37" s="30"/>
      <c r="E37" s="30"/>
      <c r="F37" s="30"/>
      <c r="G37" s="5"/>
      <c r="H37" s="28"/>
      <c r="I37" s="19"/>
      <c r="J37" s="59"/>
      <c r="K37" s="19"/>
      <c r="L37" s="19"/>
      <c r="M37" s="19"/>
      <c r="N37" s="24"/>
      <c r="O37" s="19"/>
      <c r="P37" s="5"/>
      <c r="R37" s="4"/>
      <c r="S37" s="29"/>
      <c r="T37" s="29"/>
      <c r="U37" s="29"/>
      <c r="V37" s="29"/>
      <c r="W37" s="33"/>
      <c r="X37" s="4"/>
    </row>
    <row r="38" spans="1:42" x14ac:dyDescent="0.25">
      <c r="A38" s="30"/>
      <c r="B38" s="30"/>
      <c r="C38" s="30"/>
      <c r="D38" s="30"/>
      <c r="E38" s="30"/>
      <c r="F38" s="30"/>
      <c r="G38" s="5"/>
      <c r="H38" s="28"/>
      <c r="I38" s="19"/>
      <c r="J38" s="59"/>
      <c r="K38" s="19">
        <f t="shared" si="5"/>
        <v>0</v>
      </c>
      <c r="L38" s="19">
        <f t="shared" si="1"/>
        <v>0</v>
      </c>
      <c r="M38" s="19">
        <f t="shared" si="6"/>
        <v>0</v>
      </c>
      <c r="N38" s="24"/>
      <c r="O38" s="19"/>
      <c r="P38" s="5"/>
      <c r="R38" s="4"/>
      <c r="S38" s="29"/>
      <c r="T38" s="29"/>
      <c r="U38" s="29"/>
      <c r="V38" s="29"/>
      <c r="W38" s="33"/>
      <c r="X38" s="4"/>
    </row>
    <row r="39" spans="1:42" x14ac:dyDescent="0.25">
      <c r="A39" s="30"/>
      <c r="B39" s="30"/>
      <c r="C39" s="30"/>
      <c r="D39" s="30"/>
      <c r="E39" s="30"/>
      <c r="F39" s="30"/>
      <c r="G39" s="5"/>
      <c r="H39" s="28"/>
      <c r="I39" s="19"/>
      <c r="J39" s="59"/>
      <c r="K39" s="19">
        <f t="shared" si="5"/>
        <v>0</v>
      </c>
      <c r="L39" s="19">
        <f t="shared" si="1"/>
        <v>0</v>
      </c>
      <c r="M39" s="19">
        <f t="shared" si="6"/>
        <v>0</v>
      </c>
      <c r="N39" s="24"/>
      <c r="O39" s="19"/>
      <c r="P39" s="5"/>
      <c r="R39" s="4"/>
      <c r="S39" s="29"/>
      <c r="T39" s="29"/>
      <c r="U39" s="29"/>
      <c r="V39" s="29"/>
      <c r="W39" s="33"/>
      <c r="X39" s="4"/>
      <c r="AP39" s="12"/>
    </row>
    <row r="40" spans="1:42" x14ac:dyDescent="0.25">
      <c r="A40" s="30"/>
      <c r="B40" s="30"/>
      <c r="C40" s="30"/>
      <c r="D40" s="30"/>
      <c r="E40" s="30"/>
      <c r="F40" s="30"/>
      <c r="G40" s="5"/>
      <c r="H40" s="28"/>
      <c r="I40" s="19"/>
      <c r="J40" s="59"/>
      <c r="K40" s="19">
        <f t="shared" si="5"/>
        <v>0</v>
      </c>
      <c r="L40" s="19">
        <f t="shared" si="1"/>
        <v>0</v>
      </c>
      <c r="M40" s="19">
        <f t="shared" si="6"/>
        <v>0</v>
      </c>
      <c r="N40" s="24"/>
      <c r="O40" s="19"/>
      <c r="P40" s="5"/>
      <c r="R40" s="4"/>
      <c r="S40" s="29"/>
      <c r="T40" s="29"/>
      <c r="U40" s="29"/>
      <c r="V40" s="29"/>
      <c r="W40" s="33"/>
      <c r="X40" s="4"/>
    </row>
    <row r="41" spans="1:42" x14ac:dyDescent="0.25">
      <c r="A41" s="30"/>
      <c r="B41" s="30"/>
      <c r="C41" s="30"/>
      <c r="D41" s="30"/>
      <c r="E41" s="30"/>
      <c r="F41" s="30"/>
      <c r="G41" s="5"/>
      <c r="H41" s="28"/>
      <c r="I41" s="19"/>
      <c r="J41" s="59"/>
      <c r="K41" s="19">
        <f t="shared" si="5"/>
        <v>0</v>
      </c>
      <c r="L41" s="19">
        <f t="shared" si="1"/>
        <v>0</v>
      </c>
      <c r="M41" s="19">
        <f t="shared" si="6"/>
        <v>0</v>
      </c>
      <c r="N41" s="24"/>
      <c r="O41" s="19"/>
      <c r="P41" s="5"/>
      <c r="R41" s="4"/>
      <c r="S41" s="29"/>
      <c r="T41" s="29"/>
      <c r="U41" s="29"/>
      <c r="V41" s="29"/>
      <c r="W41" s="33"/>
      <c r="X41" s="4"/>
    </row>
    <row r="42" spans="1:42" x14ac:dyDescent="0.25">
      <c r="A42" s="30"/>
      <c r="B42" s="30"/>
      <c r="C42" s="30"/>
      <c r="D42" s="30"/>
      <c r="E42" s="30"/>
      <c r="F42" s="30"/>
      <c r="G42" s="5"/>
      <c r="H42" s="28"/>
      <c r="I42" s="19"/>
      <c r="J42" s="59"/>
      <c r="K42" s="19">
        <f t="shared" si="5"/>
        <v>0</v>
      </c>
      <c r="L42" s="19">
        <f t="shared" si="1"/>
        <v>0</v>
      </c>
      <c r="M42" s="19">
        <f t="shared" si="6"/>
        <v>0</v>
      </c>
      <c r="N42" s="24"/>
      <c r="O42" s="19"/>
      <c r="P42" s="5"/>
      <c r="R42" s="4"/>
      <c r="S42" s="29"/>
      <c r="T42" s="29"/>
      <c r="U42" s="29"/>
      <c r="V42" s="29"/>
      <c r="W42" s="33"/>
      <c r="X42" s="4"/>
    </row>
    <row r="43" spans="1:42" x14ac:dyDescent="0.25">
      <c r="A43" s="30"/>
      <c r="B43" s="30"/>
      <c r="C43" s="30"/>
      <c r="D43" s="30"/>
      <c r="E43" s="30"/>
      <c r="F43" s="30"/>
      <c r="G43" s="5"/>
      <c r="H43" s="28"/>
      <c r="I43" s="19"/>
      <c r="J43" s="59"/>
      <c r="K43" s="19">
        <f t="shared" si="5"/>
        <v>0</v>
      </c>
      <c r="L43" s="19">
        <f t="shared" si="1"/>
        <v>0</v>
      </c>
      <c r="M43" s="19">
        <f t="shared" si="6"/>
        <v>0</v>
      </c>
      <c r="N43" s="24"/>
      <c r="O43" s="19"/>
      <c r="P43" s="5"/>
      <c r="R43" s="4"/>
      <c r="S43" s="29"/>
      <c r="T43" s="29"/>
      <c r="U43" s="29"/>
      <c r="V43" s="29"/>
      <c r="W43" s="33"/>
      <c r="X43" s="4"/>
      <c r="AP43" s="12"/>
    </row>
    <row r="44" spans="1:42" x14ac:dyDescent="0.25">
      <c r="A44" s="30"/>
      <c r="B44" s="30"/>
      <c r="C44" s="30"/>
      <c r="D44" s="30"/>
      <c r="E44" s="30"/>
      <c r="F44" s="30"/>
      <c r="G44" s="5"/>
      <c r="H44" s="28"/>
      <c r="I44" s="19"/>
      <c r="J44" s="59"/>
      <c r="K44" s="19">
        <f t="shared" si="5"/>
        <v>0</v>
      </c>
      <c r="L44" s="19">
        <f t="shared" si="1"/>
        <v>0</v>
      </c>
      <c r="M44" s="19">
        <f t="shared" si="6"/>
        <v>0</v>
      </c>
      <c r="N44" s="24"/>
      <c r="O44" s="19"/>
      <c r="P44" s="5"/>
      <c r="R44" s="4"/>
      <c r="S44" s="29"/>
      <c r="T44" s="29"/>
      <c r="U44" s="29"/>
      <c r="V44" s="29"/>
      <c r="W44" s="33"/>
      <c r="X44" s="4"/>
    </row>
    <row r="45" spans="1:42" x14ac:dyDescent="0.25">
      <c r="A45" s="30"/>
      <c r="B45" s="30"/>
      <c r="C45" s="30"/>
      <c r="D45" s="30"/>
      <c r="E45" s="30"/>
      <c r="F45" s="30"/>
      <c r="G45" s="5"/>
      <c r="H45" s="28"/>
      <c r="I45" s="19"/>
      <c r="J45" s="59"/>
      <c r="K45" s="19">
        <f t="shared" si="5"/>
        <v>0</v>
      </c>
      <c r="L45" s="19">
        <f t="shared" si="1"/>
        <v>0</v>
      </c>
      <c r="M45" s="19">
        <f t="shared" si="6"/>
        <v>0</v>
      </c>
      <c r="N45" s="24"/>
      <c r="O45" s="19"/>
      <c r="P45" s="5"/>
      <c r="R45" s="4"/>
      <c r="S45" s="29"/>
      <c r="T45" s="29"/>
      <c r="U45" s="29"/>
      <c r="V45" s="29"/>
      <c r="W45" s="33"/>
      <c r="X45" s="4"/>
    </row>
    <row r="46" spans="1:42" x14ac:dyDescent="0.25">
      <c r="A46" s="30"/>
      <c r="B46" s="30"/>
      <c r="C46" s="30"/>
      <c r="D46" s="30"/>
      <c r="E46" s="30"/>
      <c r="F46" s="30"/>
      <c r="G46" s="5"/>
      <c r="H46" s="28"/>
      <c r="I46" s="19"/>
      <c r="J46" s="59"/>
      <c r="K46" s="19">
        <f t="shared" si="5"/>
        <v>0</v>
      </c>
      <c r="L46" s="19">
        <f t="shared" si="1"/>
        <v>0</v>
      </c>
      <c r="M46" s="19">
        <f t="shared" si="6"/>
        <v>0</v>
      </c>
      <c r="N46" s="24"/>
      <c r="O46" s="19"/>
      <c r="P46" s="5"/>
      <c r="R46" s="4"/>
      <c r="S46" s="29"/>
      <c r="T46" s="29"/>
      <c r="U46" s="29"/>
      <c r="V46" s="29"/>
      <c r="W46" s="33"/>
      <c r="X46" s="4"/>
    </row>
    <row r="47" spans="1:42" x14ac:dyDescent="0.25">
      <c r="A47" s="30"/>
      <c r="B47" s="30"/>
      <c r="C47" s="30"/>
      <c r="D47" s="30"/>
      <c r="E47" s="30"/>
      <c r="F47" s="30"/>
      <c r="G47" s="5"/>
      <c r="H47" s="28"/>
      <c r="I47" s="19"/>
      <c r="J47" s="59"/>
      <c r="K47" s="19">
        <f t="shared" si="5"/>
        <v>0</v>
      </c>
      <c r="L47" s="19">
        <f t="shared" si="1"/>
        <v>0</v>
      </c>
      <c r="M47" s="19">
        <f t="shared" si="6"/>
        <v>0</v>
      </c>
      <c r="N47" s="24"/>
      <c r="O47" s="19"/>
      <c r="P47" s="5"/>
      <c r="R47" s="4"/>
      <c r="S47" s="29"/>
      <c r="T47" s="29"/>
      <c r="U47" s="29"/>
      <c r="V47" s="29"/>
      <c r="W47" s="33"/>
      <c r="X47" s="4"/>
      <c r="AP47" s="12"/>
    </row>
    <row r="48" spans="1:42" x14ac:dyDescent="0.25">
      <c r="A48" s="30"/>
      <c r="B48" s="30"/>
      <c r="C48" s="30"/>
      <c r="D48" s="30"/>
      <c r="E48" s="30"/>
      <c r="F48" s="30"/>
      <c r="G48" s="5"/>
      <c r="H48" s="28"/>
      <c r="I48" s="19"/>
      <c r="J48" s="59"/>
      <c r="K48" s="19">
        <f t="shared" si="5"/>
        <v>0</v>
      </c>
      <c r="L48" s="19">
        <f t="shared" si="1"/>
        <v>0</v>
      </c>
      <c r="M48" s="19">
        <f t="shared" si="6"/>
        <v>0</v>
      </c>
      <c r="N48" s="24"/>
      <c r="O48" s="19"/>
      <c r="P48" s="5"/>
      <c r="R48" s="4"/>
      <c r="S48" s="29"/>
      <c r="T48" s="29"/>
      <c r="U48" s="29"/>
      <c r="V48" s="29"/>
      <c r="W48" s="33"/>
      <c r="X48" s="4"/>
    </row>
    <row r="49" spans="1:24" x14ac:dyDescent="0.25">
      <c r="A49" s="30"/>
      <c r="B49" s="30"/>
      <c r="C49" s="30"/>
      <c r="D49" s="30"/>
      <c r="E49" s="30"/>
      <c r="F49" s="30"/>
      <c r="G49" s="5"/>
      <c r="H49" s="28"/>
      <c r="I49" s="19"/>
      <c r="J49" s="59"/>
      <c r="K49" s="19">
        <f t="shared" si="5"/>
        <v>0</v>
      </c>
      <c r="L49" s="19">
        <f t="shared" si="1"/>
        <v>0</v>
      </c>
      <c r="M49" s="19">
        <f t="shared" si="6"/>
        <v>0</v>
      </c>
      <c r="N49" s="24"/>
      <c r="O49" s="19"/>
      <c r="P49" s="5"/>
      <c r="R49" s="4"/>
      <c r="S49" s="29"/>
      <c r="T49" s="29"/>
      <c r="U49" s="29"/>
      <c r="V49" s="29"/>
      <c r="W49" s="33"/>
      <c r="X49" s="4"/>
    </row>
    <row r="50" spans="1:24" x14ac:dyDescent="0.25">
      <c r="A50" s="30"/>
      <c r="B50" s="30"/>
      <c r="C50" s="30"/>
      <c r="D50" s="30"/>
      <c r="E50" s="30"/>
      <c r="F50" s="30"/>
      <c r="G50" s="5"/>
      <c r="H50" s="28"/>
      <c r="I50" s="19"/>
      <c r="J50" s="59"/>
      <c r="K50" s="19">
        <f t="shared" si="5"/>
        <v>0</v>
      </c>
      <c r="L50" s="19">
        <f t="shared" si="1"/>
        <v>0</v>
      </c>
      <c r="M50" s="19">
        <f t="shared" si="6"/>
        <v>0</v>
      </c>
      <c r="N50" s="24"/>
      <c r="O50" s="19"/>
      <c r="P50" s="5"/>
      <c r="R50" s="4"/>
      <c r="S50" s="29"/>
      <c r="T50" s="29"/>
      <c r="U50" s="29"/>
      <c r="V50" s="29"/>
      <c r="W50" s="33"/>
      <c r="X50" s="4"/>
    </row>
    <row r="51" spans="1:24" x14ac:dyDescent="0.25">
      <c r="A51" s="30"/>
      <c r="B51" s="30"/>
      <c r="C51" s="30"/>
      <c r="D51" s="30"/>
      <c r="E51" s="30"/>
      <c r="F51" s="30"/>
      <c r="G51" s="5"/>
      <c r="H51" s="28"/>
      <c r="I51" s="19"/>
      <c r="J51" s="59"/>
      <c r="K51" s="19">
        <f t="shared" si="5"/>
        <v>0</v>
      </c>
      <c r="L51" s="19">
        <f t="shared" si="1"/>
        <v>0</v>
      </c>
      <c r="M51" s="19">
        <f t="shared" si="6"/>
        <v>0</v>
      </c>
      <c r="N51" s="24"/>
      <c r="O51" s="19"/>
      <c r="P51" s="5"/>
      <c r="R51" s="4"/>
      <c r="S51" s="29"/>
      <c r="T51" s="29"/>
      <c r="U51" s="29"/>
      <c r="V51" s="29"/>
      <c r="W51" s="33"/>
      <c r="X51" s="4"/>
    </row>
    <row r="52" spans="1:24" x14ac:dyDescent="0.25">
      <c r="A52" s="30"/>
      <c r="B52" s="30"/>
      <c r="C52" s="30"/>
      <c r="D52" s="30"/>
      <c r="E52" s="30"/>
      <c r="F52" s="30"/>
      <c r="G52" s="5"/>
      <c r="H52" s="28"/>
      <c r="I52" s="19"/>
      <c r="J52" s="59"/>
      <c r="K52" s="19">
        <f t="shared" si="5"/>
        <v>0</v>
      </c>
      <c r="L52" s="19">
        <f t="shared" si="1"/>
        <v>0</v>
      </c>
      <c r="M52" s="19">
        <f t="shared" si="6"/>
        <v>0</v>
      </c>
      <c r="N52" s="24"/>
      <c r="O52" s="19"/>
      <c r="P52" s="5"/>
      <c r="R52" s="4"/>
      <c r="S52" s="29"/>
      <c r="T52" s="29"/>
      <c r="U52" s="29"/>
      <c r="V52" s="29"/>
      <c r="W52" s="33"/>
      <c r="X52" s="4"/>
    </row>
    <row r="53" spans="1:24" x14ac:dyDescent="0.25">
      <c r="A53" s="30"/>
      <c r="B53" s="30"/>
      <c r="C53" s="30"/>
      <c r="D53" s="30"/>
      <c r="E53" s="30"/>
      <c r="F53" s="30"/>
      <c r="G53" s="5"/>
      <c r="H53" s="28"/>
      <c r="I53" s="19"/>
      <c r="J53" s="59"/>
      <c r="K53" s="19">
        <f t="shared" si="5"/>
        <v>0</v>
      </c>
      <c r="L53" s="19">
        <f t="shared" si="1"/>
        <v>0</v>
      </c>
      <c r="M53" s="19">
        <f t="shared" si="6"/>
        <v>0</v>
      </c>
      <c r="N53" s="24"/>
      <c r="O53" s="19"/>
      <c r="P53" s="5"/>
      <c r="R53" s="4"/>
      <c r="S53" s="29"/>
      <c r="T53" s="29"/>
      <c r="U53" s="29"/>
      <c r="V53" s="29"/>
      <c r="W53" s="33"/>
      <c r="X53" s="4"/>
    </row>
    <row r="54" spans="1:24" x14ac:dyDescent="0.25">
      <c r="A54" s="30"/>
      <c r="B54" s="30"/>
      <c r="C54" s="30"/>
      <c r="D54" s="30"/>
      <c r="E54" s="30"/>
      <c r="F54" s="30"/>
      <c r="G54" s="5"/>
      <c r="H54" s="28"/>
      <c r="I54" s="19"/>
      <c r="J54" s="59"/>
      <c r="K54" s="19">
        <f t="shared" si="5"/>
        <v>0</v>
      </c>
      <c r="L54" s="19">
        <f t="shared" si="1"/>
        <v>0</v>
      </c>
      <c r="M54" s="19">
        <f t="shared" si="6"/>
        <v>0</v>
      </c>
      <c r="N54" s="24"/>
      <c r="O54" s="19"/>
      <c r="P54" s="5"/>
      <c r="R54" s="4"/>
      <c r="S54" s="29"/>
      <c r="T54" s="29"/>
      <c r="U54" s="29"/>
      <c r="V54" s="29"/>
      <c r="W54" s="33"/>
      <c r="X54" s="4"/>
    </row>
    <row r="55" spans="1:24" x14ac:dyDescent="0.25">
      <c r="A55" s="30"/>
      <c r="B55" s="30"/>
      <c r="C55" s="30"/>
      <c r="D55" s="30"/>
      <c r="E55" s="30"/>
      <c r="F55" s="30"/>
      <c r="G55" s="5"/>
      <c r="H55" s="28"/>
      <c r="I55" s="19"/>
      <c r="J55" s="59"/>
      <c r="K55" s="19">
        <f t="shared" si="5"/>
        <v>0</v>
      </c>
      <c r="L55" s="19">
        <f t="shared" si="1"/>
        <v>0</v>
      </c>
      <c r="M55" s="19">
        <f t="shared" si="6"/>
        <v>0</v>
      </c>
      <c r="N55" s="24"/>
      <c r="O55" s="19"/>
      <c r="P55" s="5"/>
      <c r="R55" s="4"/>
      <c r="S55" s="29"/>
      <c r="T55" s="29"/>
      <c r="U55" s="29"/>
      <c r="V55" s="29"/>
      <c r="W55" s="33"/>
      <c r="X55" s="4"/>
    </row>
    <row r="56" spans="1:24" x14ac:dyDescent="0.25">
      <c r="A56" s="30"/>
      <c r="B56" s="30"/>
      <c r="C56" s="30"/>
      <c r="D56" s="30"/>
      <c r="E56" s="30"/>
      <c r="F56" s="30"/>
      <c r="G56" s="5"/>
      <c r="H56" s="28"/>
      <c r="I56" s="19"/>
      <c r="J56" s="59"/>
      <c r="K56" s="19">
        <f t="shared" si="5"/>
        <v>0</v>
      </c>
      <c r="L56" s="19">
        <f t="shared" si="1"/>
        <v>0</v>
      </c>
      <c r="M56" s="19">
        <f t="shared" si="6"/>
        <v>0</v>
      </c>
      <c r="N56" s="24"/>
      <c r="O56" s="19"/>
      <c r="P56" s="5"/>
      <c r="R56" s="4"/>
      <c r="S56" s="29"/>
      <c r="T56" s="29"/>
      <c r="U56" s="29"/>
      <c r="V56" s="29"/>
      <c r="W56" s="33"/>
      <c r="X56" s="4"/>
    </row>
    <row r="57" spans="1:24" x14ac:dyDescent="0.25">
      <c r="A57" s="30"/>
      <c r="B57" s="30"/>
      <c r="C57" s="30"/>
      <c r="D57" s="30"/>
      <c r="E57" s="30"/>
      <c r="F57" s="30"/>
      <c r="G57" s="5"/>
      <c r="H57" s="28"/>
      <c r="I57" s="19"/>
      <c r="J57" s="59"/>
      <c r="K57" s="19">
        <f t="shared" si="5"/>
        <v>0</v>
      </c>
      <c r="L57" s="19">
        <f t="shared" si="1"/>
        <v>0</v>
      </c>
      <c r="M57" s="19">
        <f t="shared" si="6"/>
        <v>0</v>
      </c>
      <c r="N57" s="24"/>
      <c r="O57" s="19"/>
      <c r="P57" s="5"/>
      <c r="R57" s="4"/>
      <c r="S57" s="29"/>
      <c r="T57" s="29"/>
      <c r="U57" s="29"/>
      <c r="V57" s="29"/>
      <c r="W57" s="33"/>
      <c r="X57" s="4"/>
    </row>
    <row r="58" spans="1:24" x14ac:dyDescent="0.25">
      <c r="A58" s="30"/>
      <c r="B58" s="30"/>
      <c r="C58" s="30"/>
      <c r="D58" s="30"/>
      <c r="E58" s="30"/>
      <c r="F58" s="30"/>
      <c r="G58" s="5"/>
      <c r="H58" s="28"/>
      <c r="I58" s="19"/>
      <c r="J58" s="59"/>
      <c r="K58" s="19">
        <f t="shared" si="5"/>
        <v>0</v>
      </c>
      <c r="L58" s="19">
        <f t="shared" si="1"/>
        <v>0</v>
      </c>
      <c r="M58" s="19">
        <f t="shared" si="6"/>
        <v>0</v>
      </c>
      <c r="N58" s="24"/>
      <c r="O58" s="19"/>
      <c r="P58" s="5"/>
      <c r="R58" s="4"/>
      <c r="S58" s="29"/>
      <c r="T58" s="29"/>
      <c r="U58" s="29"/>
      <c r="V58" s="29"/>
      <c r="W58" s="33"/>
      <c r="X58" s="4"/>
    </row>
    <row r="59" spans="1:24" x14ac:dyDescent="0.25">
      <c r="A59" s="30"/>
      <c r="B59" s="30"/>
      <c r="C59" s="30"/>
      <c r="D59" s="30"/>
      <c r="E59" s="30"/>
      <c r="F59" s="30"/>
      <c r="R59" s="4"/>
      <c r="S59" s="29"/>
      <c r="T59" s="29"/>
      <c r="U59" s="29"/>
      <c r="V59" s="29"/>
      <c r="W59" s="33"/>
      <c r="X59" s="4"/>
    </row>
    <row r="60" spans="1:24" x14ac:dyDescent="0.25">
      <c r="A60" s="30"/>
      <c r="B60" s="30"/>
      <c r="C60" s="30"/>
      <c r="D60" s="30"/>
      <c r="E60" s="30"/>
      <c r="F60" s="30"/>
      <c r="R60" s="4"/>
      <c r="S60" s="29"/>
      <c r="T60" s="29"/>
      <c r="U60" s="29"/>
      <c r="V60" s="29"/>
      <c r="W60" s="33"/>
      <c r="X60" s="4"/>
    </row>
    <row r="61" spans="1:24" x14ac:dyDescent="0.25">
      <c r="A61" s="30"/>
      <c r="B61" s="30"/>
      <c r="C61" s="30"/>
      <c r="D61" s="30"/>
      <c r="E61" s="30"/>
      <c r="F61" s="30"/>
      <c r="R61" s="4"/>
      <c r="S61" s="29"/>
      <c r="T61" s="29"/>
      <c r="U61" s="29"/>
      <c r="V61" s="29"/>
      <c r="W61" s="33"/>
      <c r="X61" s="4"/>
    </row>
    <row r="62" spans="1:24" x14ac:dyDescent="0.25">
      <c r="A62" s="30"/>
      <c r="B62" s="30"/>
      <c r="C62" s="30"/>
      <c r="D62" s="30"/>
      <c r="E62" s="30"/>
      <c r="F62" s="30"/>
      <c r="R62" s="4"/>
      <c r="S62" s="29"/>
      <c r="T62" s="29"/>
      <c r="U62" s="29"/>
      <c r="V62" s="29"/>
      <c r="W62" s="33"/>
      <c r="X62" s="4"/>
    </row>
    <row r="63" spans="1:24" x14ac:dyDescent="0.25">
      <c r="A63" s="30"/>
      <c r="B63" s="30"/>
      <c r="C63" s="30"/>
      <c r="D63" s="30"/>
      <c r="E63" s="30"/>
      <c r="F63" s="30"/>
      <c r="R63" s="4"/>
      <c r="S63" s="29"/>
      <c r="T63" s="29"/>
      <c r="U63" s="29"/>
      <c r="V63" s="29"/>
      <c r="W63" s="33"/>
      <c r="X63" s="4"/>
    </row>
    <row r="64" spans="1:24" x14ac:dyDescent="0.25">
      <c r="A64" s="30"/>
      <c r="B64" s="30"/>
      <c r="C64" s="30"/>
      <c r="D64" s="30"/>
      <c r="E64" s="30"/>
      <c r="F64" s="30"/>
      <c r="R64" s="4"/>
      <c r="S64" s="29"/>
      <c r="T64" s="29"/>
      <c r="U64" s="29"/>
      <c r="V64" s="29"/>
      <c r="W64" s="33"/>
      <c r="X64" s="4"/>
    </row>
    <row r="65" spans="1:24" x14ac:dyDescent="0.25">
      <c r="A65" s="30"/>
      <c r="B65" s="30"/>
      <c r="C65" s="30"/>
      <c r="D65" s="30"/>
      <c r="E65" s="30"/>
      <c r="F65" s="30"/>
      <c r="R65" s="4"/>
      <c r="S65" s="29"/>
      <c r="T65" s="29"/>
      <c r="U65" s="29"/>
      <c r="V65" s="29"/>
      <c r="W65" s="33"/>
      <c r="X65" s="4"/>
    </row>
    <row r="66" spans="1:24" x14ac:dyDescent="0.25">
      <c r="A66" s="30"/>
      <c r="B66" s="30"/>
      <c r="C66" s="30"/>
      <c r="D66" s="30"/>
      <c r="E66" s="30"/>
      <c r="F66" s="30"/>
      <c r="R66" s="4"/>
      <c r="S66" s="29"/>
      <c r="T66" s="29"/>
      <c r="U66" s="29"/>
      <c r="V66" s="29"/>
      <c r="W66" s="33"/>
      <c r="X66" s="4"/>
    </row>
    <row r="67" spans="1:24" x14ac:dyDescent="0.25">
      <c r="A67" s="30"/>
      <c r="B67" s="30"/>
      <c r="C67" s="30"/>
      <c r="D67" s="30"/>
      <c r="E67" s="30"/>
      <c r="F67" s="30"/>
      <c r="R67" s="4"/>
      <c r="S67" s="29"/>
      <c r="T67" s="29"/>
      <c r="U67" s="29"/>
      <c r="V67" s="29"/>
      <c r="W67" s="33"/>
      <c r="X67" s="4"/>
    </row>
    <row r="68" spans="1:24" x14ac:dyDescent="0.25">
      <c r="A68" s="30"/>
      <c r="B68" s="30"/>
      <c r="C68" s="30"/>
      <c r="D68" s="30"/>
      <c r="E68" s="30"/>
      <c r="F68" s="30"/>
      <c r="R68" s="4"/>
      <c r="S68" s="29"/>
      <c r="T68" s="29"/>
      <c r="U68" s="29"/>
      <c r="V68" s="29"/>
      <c r="W68" s="33"/>
      <c r="X68" s="4"/>
    </row>
    <row r="69" spans="1:24" x14ac:dyDescent="0.25">
      <c r="A69" s="30"/>
      <c r="B69" s="30"/>
      <c r="C69" s="30"/>
      <c r="D69" s="30"/>
      <c r="E69" s="30"/>
      <c r="F69" s="30"/>
      <c r="R69" s="4"/>
      <c r="S69" s="29"/>
      <c r="T69" s="29"/>
      <c r="U69" s="29"/>
      <c r="V69" s="29"/>
      <c r="W69" s="33"/>
      <c r="X69" s="4"/>
    </row>
    <row r="70" spans="1:24" x14ac:dyDescent="0.25">
      <c r="A70" s="30"/>
      <c r="B70" s="30"/>
      <c r="C70" s="30"/>
      <c r="D70" s="30"/>
      <c r="E70" s="30"/>
      <c r="F70" s="30"/>
      <c r="R70" s="4"/>
      <c r="S70" s="29"/>
      <c r="T70" s="29"/>
      <c r="U70" s="29"/>
      <c r="V70" s="29"/>
      <c r="W70" s="33"/>
      <c r="X70" s="4"/>
    </row>
    <row r="71" spans="1:24" x14ac:dyDescent="0.25">
      <c r="A71" s="30"/>
      <c r="B71" s="30"/>
      <c r="C71" s="30"/>
      <c r="D71" s="30"/>
      <c r="E71" s="30"/>
      <c r="F71" s="30"/>
      <c r="R71" s="4"/>
      <c r="S71" s="29"/>
      <c r="T71" s="29"/>
      <c r="U71" s="29"/>
      <c r="V71" s="29"/>
      <c r="W71" s="33"/>
      <c r="X71" s="4"/>
    </row>
    <row r="72" spans="1:24" x14ac:dyDescent="0.25">
      <c r="A72" s="30"/>
      <c r="B72" s="30"/>
      <c r="C72" s="30"/>
      <c r="D72" s="30"/>
      <c r="E72" s="30"/>
      <c r="F72" s="30"/>
      <c r="R72" s="4"/>
      <c r="S72" s="29"/>
      <c r="T72" s="29"/>
      <c r="U72" s="29"/>
      <c r="V72" s="29"/>
      <c r="W72" s="33"/>
      <c r="X72" s="4"/>
    </row>
    <row r="73" spans="1:24" x14ac:dyDescent="0.25">
      <c r="A73" s="30"/>
      <c r="B73" s="30"/>
      <c r="C73" s="30"/>
      <c r="D73" s="30"/>
      <c r="E73" s="30"/>
      <c r="F73" s="30"/>
      <c r="R73" s="4"/>
      <c r="S73" s="29"/>
      <c r="T73" s="29"/>
      <c r="U73" s="29"/>
      <c r="V73" s="29"/>
      <c r="W73" s="33"/>
      <c r="X73" s="4"/>
    </row>
    <row r="74" spans="1:24" x14ac:dyDescent="0.25">
      <c r="A74" s="30"/>
      <c r="B74" s="30"/>
      <c r="C74" s="30"/>
      <c r="D74" s="30"/>
      <c r="E74" s="30"/>
      <c r="F74" s="30"/>
      <c r="R74" s="4"/>
      <c r="S74" s="29"/>
      <c r="T74" s="29"/>
      <c r="U74" s="29"/>
      <c r="V74" s="29"/>
      <c r="W74" s="33"/>
      <c r="X74" s="4"/>
    </row>
    <row r="75" spans="1:24" x14ac:dyDescent="0.25">
      <c r="A75" s="30"/>
      <c r="B75" s="30"/>
      <c r="C75" s="30"/>
      <c r="D75" s="30"/>
      <c r="E75" s="30"/>
      <c r="F75" s="30"/>
      <c r="R75" s="4"/>
      <c r="S75" s="29"/>
      <c r="T75" s="29"/>
      <c r="U75" s="29"/>
      <c r="V75" s="29"/>
      <c r="W75" s="33"/>
      <c r="X75" s="4"/>
    </row>
    <row r="76" spans="1:24" x14ac:dyDescent="0.25">
      <c r="A76" s="30"/>
      <c r="B76" s="30"/>
      <c r="C76" s="30"/>
      <c r="D76" s="30"/>
      <c r="E76" s="30"/>
      <c r="F76" s="30"/>
      <c r="R76" s="4"/>
      <c r="S76" s="29"/>
      <c r="T76" s="29"/>
      <c r="U76" s="29"/>
      <c r="V76" s="29"/>
      <c r="W76" s="33"/>
      <c r="X76" s="4"/>
    </row>
    <row r="77" spans="1:24" x14ac:dyDescent="0.25">
      <c r="A77" s="30"/>
      <c r="B77" s="30"/>
      <c r="C77" s="30"/>
      <c r="D77" s="30"/>
      <c r="E77" s="30"/>
      <c r="F77" s="30"/>
      <c r="R77" s="4"/>
      <c r="S77" s="29"/>
      <c r="T77" s="29"/>
      <c r="U77" s="29"/>
      <c r="V77" s="29"/>
      <c r="W77" s="33"/>
      <c r="X77" s="4"/>
    </row>
    <row r="78" spans="1:24" x14ac:dyDescent="0.25">
      <c r="A78" s="30"/>
      <c r="B78" s="30"/>
      <c r="C78" s="30"/>
      <c r="D78" s="30"/>
      <c r="E78" s="30"/>
      <c r="F78" s="30"/>
      <c r="R78" s="4"/>
      <c r="S78" s="29"/>
      <c r="T78" s="29"/>
      <c r="U78" s="29"/>
      <c r="V78" s="29"/>
      <c r="W78" s="33"/>
      <c r="X78" s="4"/>
    </row>
    <row r="79" spans="1:24" x14ac:dyDescent="0.25">
      <c r="A79" s="30"/>
      <c r="B79" s="30"/>
      <c r="C79" s="30"/>
      <c r="D79" s="30"/>
      <c r="E79" s="30"/>
      <c r="F79" s="30"/>
      <c r="R79" s="4"/>
      <c r="S79" s="29"/>
      <c r="T79" s="29"/>
      <c r="U79" s="29"/>
      <c r="V79" s="29"/>
      <c r="W79" s="33"/>
      <c r="X79" s="4"/>
    </row>
    <row r="80" spans="1:24" x14ac:dyDescent="0.25">
      <c r="A80" s="30"/>
      <c r="B80" s="30"/>
      <c r="C80" s="30"/>
      <c r="D80" s="30"/>
      <c r="E80" s="30"/>
      <c r="F80" s="30"/>
      <c r="R80" s="4"/>
      <c r="S80" s="29"/>
      <c r="T80" s="29"/>
      <c r="U80" s="29"/>
      <c r="V80" s="29"/>
      <c r="W80" s="33"/>
      <c r="X80" s="4"/>
    </row>
    <row r="81" spans="1:24" x14ac:dyDescent="0.25">
      <c r="A81" s="30"/>
      <c r="B81" s="30"/>
      <c r="C81" s="30"/>
      <c r="D81" s="30"/>
      <c r="E81" s="30"/>
      <c r="F81" s="30"/>
      <c r="R81" s="4"/>
      <c r="S81" s="29"/>
      <c r="T81" s="29"/>
      <c r="U81" s="29"/>
      <c r="V81" s="29"/>
      <c r="W81" s="33"/>
      <c r="X81" s="4"/>
    </row>
    <row r="82" spans="1:24" x14ac:dyDescent="0.25">
      <c r="A82" s="30"/>
      <c r="B82" s="30"/>
      <c r="C82" s="30"/>
      <c r="D82" s="30"/>
      <c r="E82" s="30"/>
      <c r="F82" s="30"/>
      <c r="R82" s="4"/>
      <c r="S82" s="29"/>
      <c r="T82" s="29"/>
      <c r="U82" s="29"/>
      <c r="V82" s="29"/>
      <c r="W82" s="33"/>
      <c r="X82" s="4"/>
    </row>
    <row r="83" spans="1:24" x14ac:dyDescent="0.25">
      <c r="A83" s="30"/>
      <c r="B83" s="30"/>
      <c r="C83" s="30"/>
      <c r="D83" s="30"/>
      <c r="E83" s="30"/>
      <c r="F83" s="30"/>
      <c r="R83" s="4"/>
      <c r="S83" s="29"/>
      <c r="T83" s="29"/>
      <c r="U83" s="29"/>
      <c r="V83" s="29"/>
      <c r="W83" s="33"/>
      <c r="X83" s="4"/>
    </row>
    <row r="84" spans="1:24" x14ac:dyDescent="0.25">
      <c r="R84" s="4"/>
      <c r="S84" s="29"/>
      <c r="T84" s="29"/>
      <c r="U84" s="29"/>
      <c r="V84" s="29"/>
      <c r="W84" s="33"/>
      <c r="X84" s="4"/>
    </row>
    <row r="85" spans="1:24" x14ac:dyDescent="0.25">
      <c r="R85" s="4"/>
      <c r="S85" s="29"/>
      <c r="T85" s="29"/>
      <c r="U85" s="29"/>
      <c r="V85" s="29"/>
      <c r="W85" s="33"/>
      <c r="X85" s="4"/>
    </row>
    <row r="86" spans="1:24" x14ac:dyDescent="0.25">
      <c r="R86" s="4"/>
      <c r="S86" s="29"/>
      <c r="T86" s="29"/>
      <c r="U86" s="29"/>
      <c r="V86" s="29"/>
      <c r="W86" s="33"/>
      <c r="X86" s="4"/>
    </row>
    <row r="87" spans="1:24" x14ac:dyDescent="0.25">
      <c r="R87" s="4"/>
      <c r="S87" s="29"/>
      <c r="T87" s="29"/>
      <c r="U87" s="29"/>
      <c r="V87" s="29"/>
      <c r="W87" s="33"/>
      <c r="X87" s="4"/>
    </row>
    <row r="88" spans="1:24" x14ac:dyDescent="0.25">
      <c r="R88" s="4"/>
      <c r="S88" s="29"/>
      <c r="T88" s="29"/>
      <c r="U88" s="29"/>
      <c r="V88" s="29"/>
      <c r="W88" s="33"/>
      <c r="X88" s="4"/>
    </row>
    <row r="89" spans="1:24" x14ac:dyDescent="0.25">
      <c r="R89" s="4"/>
      <c r="S89" s="29"/>
      <c r="T89" s="29"/>
      <c r="U89" s="29"/>
      <c r="V89" s="29"/>
      <c r="W89" s="33"/>
      <c r="X89" s="4"/>
    </row>
    <row r="90" spans="1:24" x14ac:dyDescent="0.25">
      <c r="R90" s="4"/>
      <c r="S90" s="29"/>
      <c r="T90" s="29"/>
      <c r="U90" s="29"/>
      <c r="V90" s="29"/>
      <c r="W90" s="33"/>
      <c r="X90" s="4"/>
    </row>
    <row r="91" spans="1:24" x14ac:dyDescent="0.25">
      <c r="R91" s="4"/>
      <c r="S91" s="29"/>
      <c r="T91" s="29"/>
      <c r="U91" s="29"/>
      <c r="V91" s="29"/>
      <c r="W91" s="33"/>
      <c r="X91" s="4"/>
    </row>
    <row r="92" spans="1:24" x14ac:dyDescent="0.25">
      <c r="R92" s="4"/>
      <c r="S92" s="29"/>
      <c r="T92" s="29"/>
      <c r="U92" s="29"/>
      <c r="V92" s="29"/>
      <c r="W92" s="33"/>
      <c r="X92" s="4"/>
    </row>
    <row r="93" spans="1:24" x14ac:dyDescent="0.25">
      <c r="R93" s="4"/>
      <c r="S93" s="29"/>
      <c r="T93" s="29"/>
      <c r="U93" s="29"/>
      <c r="V93" s="29"/>
      <c r="W93" s="33"/>
      <c r="X93" s="4"/>
    </row>
    <row r="94" spans="1:24" x14ac:dyDescent="0.25">
      <c r="R94" s="4"/>
      <c r="S94" s="29"/>
      <c r="T94" s="29"/>
      <c r="U94" s="29"/>
      <c r="V94" s="29"/>
      <c r="W94" s="33"/>
      <c r="X94" s="4"/>
    </row>
    <row r="95" spans="1:24" x14ac:dyDescent="0.25">
      <c r="R95" s="4"/>
      <c r="S95" s="29"/>
      <c r="T95" s="29"/>
      <c r="U95" s="29"/>
      <c r="V95" s="29"/>
      <c r="W95" s="33"/>
      <c r="X95" s="4"/>
    </row>
    <row r="96" spans="1:24" x14ac:dyDescent="0.25">
      <c r="R96" s="4"/>
      <c r="S96" s="29"/>
      <c r="T96" s="29"/>
      <c r="U96" s="29"/>
      <c r="V96" s="29"/>
      <c r="W96" s="33"/>
      <c r="X96" s="4"/>
    </row>
    <row r="97" spans="18:24" x14ac:dyDescent="0.25">
      <c r="R97" s="4"/>
      <c r="S97" s="29"/>
      <c r="T97" s="29"/>
      <c r="U97" s="29"/>
      <c r="V97" s="29"/>
      <c r="W97" s="33"/>
      <c r="X97" s="4"/>
    </row>
    <row r="98" spans="18:24" x14ac:dyDescent="0.25">
      <c r="R98" s="4"/>
      <c r="S98" s="29"/>
      <c r="T98" s="29"/>
      <c r="U98" s="29"/>
      <c r="V98" s="29"/>
      <c r="W98" s="33"/>
      <c r="X98" s="4"/>
    </row>
    <row r="99" spans="18:24" x14ac:dyDescent="0.25">
      <c r="R99" s="4"/>
      <c r="S99" s="29"/>
      <c r="T99" s="29"/>
      <c r="U99" s="29"/>
      <c r="V99" s="29"/>
      <c r="W99" s="33"/>
      <c r="X99" s="4"/>
    </row>
    <row r="100" spans="18:24" x14ac:dyDescent="0.25">
      <c r="R100" s="4"/>
      <c r="S100" s="29"/>
      <c r="T100" s="29"/>
      <c r="U100" s="29"/>
      <c r="V100" s="29"/>
      <c r="W100" s="33"/>
      <c r="X100" s="4"/>
    </row>
    <row r="101" spans="18:24" x14ac:dyDescent="0.25">
      <c r="R101" s="4"/>
      <c r="S101" s="29"/>
      <c r="T101" s="29"/>
      <c r="U101" s="29"/>
      <c r="V101" s="29"/>
      <c r="W101" s="33"/>
      <c r="X101" s="4"/>
    </row>
    <row r="102" spans="18:24" x14ac:dyDescent="0.25">
      <c r="R102" s="4"/>
      <c r="S102" s="29"/>
      <c r="T102" s="29"/>
      <c r="U102" s="29"/>
      <c r="V102" s="29"/>
      <c r="W102" s="33"/>
      <c r="X102" s="4"/>
    </row>
  </sheetData>
  <sheetProtection sort="0" autoFilter="0"/>
  <autoFilter ref="S7:W102" xr:uid="{812919A8-4864-4DC1-AFDD-0D53454A1DCF}">
    <sortState xmlns:xlrd2="http://schemas.microsoft.com/office/spreadsheetml/2017/richdata2" ref="S8:W102">
      <sortCondition descending="1" ref="U7:U102"/>
    </sortState>
  </autoFilter>
  <conditionalFormatting sqref="H10:H21">
    <cfRule type="expression" dxfId="11" priority="6">
      <formula>N10="y"</formula>
    </cfRule>
  </conditionalFormatting>
  <conditionalFormatting sqref="I8:O58">
    <cfRule type="cellIs" dxfId="10" priority="1" operator="equal">
      <formula>0</formula>
    </cfRule>
  </conditionalFormatting>
  <conditionalFormatting sqref="M10:M58">
    <cfRule type="cellIs" dxfId="9" priority="4" operator="lessThan">
      <formula>0</formula>
    </cfRule>
  </conditionalFormatting>
  <dataValidations count="2">
    <dataValidation type="list" allowBlank="1" showErrorMessage="1" sqref="V8:V102" xr:uid="{754293F0-366B-4348-81E0-A14C4325FAD5}">
      <formula1>$H$9:$H$58</formula1>
    </dataValidation>
    <dataValidation type="list" errorStyle="information" allowBlank="1" sqref="U1:U1048576" xr:uid="{83CB136C-8CEC-4795-916B-EF0C538B9BA7}">
      <formula1>$AI$7:$AI$14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481E-FD54-4CC1-A8FA-B78CCCA5D243}">
  <dimension ref="A2:AP102"/>
  <sheetViews>
    <sheetView showGridLines="0" workbookViewId="0">
      <selection activeCell="J15" sqref="J15"/>
    </sheetView>
  </sheetViews>
  <sheetFormatPr defaultRowHeight="15" x14ac:dyDescent="0.25"/>
  <cols>
    <col min="2" max="2" width="2.42578125" customWidth="1"/>
    <col min="3" max="3" width="19.42578125" bestFit="1" customWidth="1"/>
    <col min="4" max="4" width="14.42578125" customWidth="1"/>
    <col min="5" max="5" width="2.42578125" customWidth="1"/>
    <col min="7" max="7" width="2.5703125" customWidth="1"/>
    <col min="8" max="8" width="19.140625" bestFit="1" customWidth="1"/>
    <col min="9" max="9" width="11.42578125" style="17" hidden="1" customWidth="1"/>
    <col min="10" max="13" width="11.42578125" style="17" customWidth="1"/>
    <col min="14" max="14" width="6.7109375" style="25" hidden="1" customWidth="1"/>
    <col min="15" max="15" width="11.42578125" style="17" hidden="1" customWidth="1"/>
    <col min="16" max="16" width="2.5703125" customWidth="1"/>
    <col min="18" max="18" width="2.5703125" customWidth="1"/>
    <col min="19" max="19" width="7.85546875" customWidth="1"/>
    <col min="20" max="20" width="31.42578125" customWidth="1"/>
    <col min="21" max="21" width="11.85546875" customWidth="1"/>
    <col min="22" max="22" width="30.42578125" customWidth="1"/>
    <col min="23" max="23" width="10.7109375" style="17" customWidth="1"/>
    <col min="24" max="24" width="2.5703125" customWidth="1"/>
    <col min="35" max="35" width="10.5703125" bestFit="1" customWidth="1"/>
    <col min="37" max="37" width="15.85546875" bestFit="1" customWidth="1"/>
    <col min="38" max="38" width="10.5703125" customWidth="1"/>
  </cols>
  <sheetData>
    <row r="2" spans="1:42" ht="46.5" x14ac:dyDescent="0.7">
      <c r="B2" s="27" t="s">
        <v>76</v>
      </c>
      <c r="C2" s="27"/>
      <c r="D2" s="2"/>
      <c r="N2" s="17"/>
    </row>
    <row r="3" spans="1:42" ht="26.25" x14ac:dyDescent="0.4">
      <c r="C3" s="2"/>
      <c r="D3" s="2"/>
      <c r="N3" s="17"/>
    </row>
    <row r="4" spans="1:42" x14ac:dyDescent="0.25">
      <c r="B4" s="20"/>
      <c r="C4" s="20"/>
      <c r="D4" s="20"/>
      <c r="E4" s="20"/>
      <c r="G4" s="8"/>
      <c r="H4" s="8"/>
      <c r="I4" s="18"/>
      <c r="J4" s="18"/>
      <c r="K4" s="18"/>
      <c r="L4" s="18"/>
      <c r="M4" s="18"/>
      <c r="N4" s="18"/>
      <c r="O4" s="18"/>
      <c r="P4" s="8"/>
      <c r="R4" s="9"/>
      <c r="S4" s="9"/>
      <c r="T4" s="9"/>
      <c r="U4" s="9"/>
      <c r="V4" s="9"/>
      <c r="W4" s="32"/>
      <c r="X4" s="9"/>
    </row>
    <row r="5" spans="1:42" ht="23.25" x14ac:dyDescent="0.35">
      <c r="B5" s="20"/>
      <c r="C5" s="21" t="s">
        <v>0</v>
      </c>
      <c r="D5" s="22"/>
      <c r="E5" s="20"/>
      <c r="G5" s="8"/>
      <c r="H5" s="10" t="s">
        <v>1</v>
      </c>
      <c r="I5" s="18" t="s">
        <v>2</v>
      </c>
      <c r="J5" s="18"/>
      <c r="K5" s="18"/>
      <c r="L5" s="18"/>
      <c r="M5" s="18"/>
      <c r="N5" s="18" t="s">
        <v>2</v>
      </c>
      <c r="O5" s="18" t="s">
        <v>2</v>
      </c>
      <c r="P5" s="8"/>
      <c r="R5" s="9"/>
      <c r="S5" s="11" t="s">
        <v>3</v>
      </c>
      <c r="T5" s="9"/>
      <c r="U5" s="9"/>
      <c r="V5" s="9"/>
      <c r="W5" s="32"/>
      <c r="X5" s="9"/>
    </row>
    <row r="6" spans="1:42" s="12" customFormat="1" ht="23.25" x14ac:dyDescent="0.25">
      <c r="B6" s="23"/>
      <c r="C6" s="21"/>
      <c r="D6" s="43"/>
      <c r="E6" s="23"/>
      <c r="G6" s="13"/>
      <c r="H6" s="10"/>
      <c r="I6" s="44"/>
      <c r="J6" s="44"/>
      <c r="K6" s="45">
        <f ca="1">SUM(K9:K58)</f>
        <v>2084.2800000000002</v>
      </c>
      <c r="L6" s="46">
        <f>SUM(L9:L58)</f>
        <v>0</v>
      </c>
      <c r="M6" s="44"/>
      <c r="N6" s="44"/>
      <c r="O6" s="44"/>
      <c r="P6" s="13"/>
      <c r="R6" s="14"/>
      <c r="S6" s="11"/>
      <c r="T6" s="14"/>
      <c r="U6" s="14"/>
      <c r="V6" s="14"/>
      <c r="W6" s="46">
        <f>SUM(W8:W102)</f>
        <v>0</v>
      </c>
      <c r="X6" s="14"/>
    </row>
    <row r="7" spans="1:42" s="12" customFormat="1" x14ac:dyDescent="0.25">
      <c r="B7" s="23"/>
      <c r="C7" s="23"/>
      <c r="D7" s="23"/>
      <c r="E7" s="23"/>
      <c r="G7" s="13"/>
      <c r="H7" s="35" t="s">
        <v>4</v>
      </c>
      <c r="I7" s="36" t="s">
        <v>5</v>
      </c>
      <c r="J7" s="36" t="s">
        <v>6</v>
      </c>
      <c r="K7" s="36" t="s">
        <v>7</v>
      </c>
      <c r="L7" s="36" t="s">
        <v>8</v>
      </c>
      <c r="M7" s="36" t="s">
        <v>9</v>
      </c>
      <c r="N7" s="36" t="s">
        <v>10</v>
      </c>
      <c r="O7" s="36" t="s">
        <v>11</v>
      </c>
      <c r="P7" s="37"/>
      <c r="Q7" s="38"/>
      <c r="R7" s="39"/>
      <c r="S7" s="40" t="s">
        <v>12</v>
      </c>
      <c r="T7" s="40" t="s">
        <v>13</v>
      </c>
      <c r="U7" s="40" t="s">
        <v>14</v>
      </c>
      <c r="V7" s="40" t="s">
        <v>4</v>
      </c>
      <c r="W7" s="41" t="s">
        <v>15</v>
      </c>
      <c r="X7" s="14"/>
      <c r="AI7" s="15" t="s">
        <v>14</v>
      </c>
      <c r="AK7" s="16" t="s">
        <v>16</v>
      </c>
      <c r="AL7" s="52" t="str">
        <f>VLOOKUP(B2,AK11:AL22,2,FALSE)</f>
        <v>Oct</v>
      </c>
    </row>
    <row r="8" spans="1:42" x14ac:dyDescent="0.25">
      <c r="B8" s="7"/>
      <c r="C8" s="7"/>
      <c r="D8" s="7"/>
      <c r="E8" s="7"/>
      <c r="G8" s="5"/>
      <c r="H8" s="5"/>
      <c r="I8" s="19"/>
      <c r="J8" s="58"/>
      <c r="K8" s="19"/>
      <c r="L8" s="19"/>
      <c r="M8" s="19"/>
      <c r="N8" s="24"/>
      <c r="O8" s="19"/>
      <c r="P8" s="5"/>
      <c r="R8" s="4"/>
      <c r="S8" s="42"/>
      <c r="T8" s="29"/>
      <c r="U8" s="29"/>
      <c r="V8" s="29"/>
      <c r="W8" s="33"/>
      <c r="X8" s="4"/>
      <c r="AI8" s="1" t="s">
        <v>19</v>
      </c>
      <c r="AK8" s="3" t="s">
        <v>20</v>
      </c>
      <c r="AL8" s="51" t="str">
        <f>VLOOKUP(AL7,AL11:AM22,2,FALSE)</f>
        <v>G42</v>
      </c>
    </row>
    <row r="9" spans="1:42" ht="15.75" x14ac:dyDescent="0.25">
      <c r="B9" s="7"/>
      <c r="C9" s="7" t="s">
        <v>21</v>
      </c>
      <c r="D9" s="55" cm="1">
        <f t="array" aca="1" ref="D9" ca="1">INDIRECT("Income!"&amp;AL8)</f>
        <v>0</v>
      </c>
      <c r="E9" s="7"/>
      <c r="G9" s="5"/>
      <c r="H9" s="34" t="s">
        <v>22</v>
      </c>
      <c r="I9" s="19"/>
      <c r="J9" s="59"/>
      <c r="K9" s="19"/>
      <c r="L9" s="19"/>
      <c r="M9" s="19"/>
      <c r="N9" s="24"/>
      <c r="O9" s="19"/>
      <c r="P9" s="5"/>
      <c r="R9" s="4"/>
      <c r="S9" s="42"/>
      <c r="T9" s="29"/>
      <c r="U9" s="29"/>
      <c r="V9" s="29"/>
      <c r="W9" s="33"/>
      <c r="X9" s="4"/>
      <c r="AI9" s="1" t="s">
        <v>25</v>
      </c>
    </row>
    <row r="10" spans="1:42" x14ac:dyDescent="0.25">
      <c r="B10" s="7"/>
      <c r="C10" s="7" t="s">
        <v>1</v>
      </c>
      <c r="D10" s="56">
        <f ca="1">K6</f>
        <v>2084.2800000000002</v>
      </c>
      <c r="E10" s="7"/>
      <c r="G10" s="5"/>
      <c r="H10" s="5" t="s">
        <v>26</v>
      </c>
      <c r="I10" s="18" cm="1">
        <f t="array" aca="1" ref="I10" ca="1">INDIRECT($AL$7&amp;"!"&amp;"O10")</f>
        <v>0</v>
      </c>
      <c r="J10" s="59"/>
      <c r="K10" s="19">
        <f t="shared" ref="K10:K21" ca="1" si="0">SUM(I10:J10)</f>
        <v>0</v>
      </c>
      <c r="L10" s="19">
        <f t="shared" ref="L10:L58" si="1">SUMIF(V:V, H10, W:W)</f>
        <v>0</v>
      </c>
      <c r="M10" s="19">
        <f t="shared" ref="M10:M12" ca="1" si="2">K10-L10</f>
        <v>0</v>
      </c>
      <c r="N10" s="26"/>
      <c r="O10" s="18"/>
      <c r="P10" s="5"/>
      <c r="R10" s="4"/>
      <c r="S10" s="42"/>
      <c r="T10" s="29"/>
      <c r="U10" s="29"/>
      <c r="V10" s="29"/>
      <c r="W10" s="33"/>
      <c r="X10" s="4"/>
      <c r="AI10" s="1" t="s">
        <v>28</v>
      </c>
      <c r="AK10" s="3" t="s">
        <v>29</v>
      </c>
      <c r="AL10" s="3" t="s">
        <v>30</v>
      </c>
      <c r="AM10" s="3" t="s">
        <v>31</v>
      </c>
    </row>
    <row r="11" spans="1:42" x14ac:dyDescent="0.25">
      <c r="B11" s="7"/>
      <c r="C11" s="7" t="s">
        <v>32</v>
      </c>
      <c r="D11" s="57">
        <f>W6</f>
        <v>0</v>
      </c>
      <c r="E11" s="7"/>
      <c r="G11" s="5"/>
      <c r="H11" s="5" t="s">
        <v>33</v>
      </c>
      <c r="I11" s="18" cm="1">
        <f t="array" aca="1" ref="I11" ca="1">INDIRECT($AL$7&amp;"!"&amp;"O11")</f>
        <v>-166.91</v>
      </c>
      <c r="J11" s="59"/>
      <c r="K11" s="19">
        <f t="shared" ca="1" si="0"/>
        <v>-166.91</v>
      </c>
      <c r="L11" s="19">
        <f t="shared" si="1"/>
        <v>0</v>
      </c>
      <c r="M11" s="19">
        <f t="shared" ca="1" si="2"/>
        <v>-166.91</v>
      </c>
      <c r="N11" s="26" t="s">
        <v>34</v>
      </c>
      <c r="O11" s="18">
        <f ca="1">IF(N11="y",M11,)</f>
        <v>-166.91</v>
      </c>
      <c r="P11" s="5"/>
      <c r="R11" s="4"/>
      <c r="S11" s="42"/>
      <c r="T11" s="29"/>
      <c r="U11" s="29"/>
      <c r="V11" s="29"/>
      <c r="W11" s="33"/>
      <c r="X11" s="4"/>
      <c r="AI11" s="1" t="s">
        <v>36</v>
      </c>
      <c r="AK11" t="s">
        <v>37</v>
      </c>
      <c r="AL11" s="60" t="s">
        <v>492</v>
      </c>
      <c r="AM11" t="s">
        <v>39</v>
      </c>
      <c r="AP11" s="12"/>
    </row>
    <row r="12" spans="1:42" x14ac:dyDescent="0.25">
      <c r="B12" s="7"/>
      <c r="C12" s="7"/>
      <c r="D12" s="7"/>
      <c r="E12" s="7"/>
      <c r="G12" s="5"/>
      <c r="H12" s="5" t="s">
        <v>40</v>
      </c>
      <c r="I12" s="18" cm="1">
        <f t="array" aca="1" ref="I12" ca="1">INDIRECT($AL$7&amp;"!"&amp;"O12")</f>
        <v>76.119999999999891</v>
      </c>
      <c r="J12" s="59"/>
      <c r="K12" s="19">
        <f t="shared" ca="1" si="0"/>
        <v>76.119999999999891</v>
      </c>
      <c r="L12" s="19">
        <f t="shared" si="1"/>
        <v>0</v>
      </c>
      <c r="M12" s="19">
        <f t="shared" ca="1" si="2"/>
        <v>76.119999999999891</v>
      </c>
      <c r="N12" s="26" t="s">
        <v>34</v>
      </c>
      <c r="O12" s="18">
        <f t="shared" ref="O12:O21" ca="1" si="3">IF(N12="y",M12,)</f>
        <v>76.119999999999891</v>
      </c>
      <c r="P12" s="5"/>
      <c r="R12" s="4"/>
      <c r="S12" s="29"/>
      <c r="T12" s="29"/>
      <c r="U12" s="29"/>
      <c r="V12" s="29"/>
      <c r="W12" s="33"/>
      <c r="X12" s="4"/>
      <c r="AI12" s="1" t="s">
        <v>42</v>
      </c>
      <c r="AK12" t="s">
        <v>43</v>
      </c>
      <c r="AL12" t="s">
        <v>37</v>
      </c>
      <c r="AM12" t="s">
        <v>44</v>
      </c>
    </row>
    <row r="13" spans="1:42" x14ac:dyDescent="0.25">
      <c r="A13" s="30"/>
      <c r="B13" s="30"/>
      <c r="C13" s="30"/>
      <c r="D13" s="30"/>
      <c r="E13" s="30"/>
      <c r="F13" s="30"/>
      <c r="G13" s="5"/>
      <c r="H13" s="5" t="s">
        <v>45</v>
      </c>
      <c r="I13" s="18" cm="1">
        <f t="array" aca="1" ref="I13" ca="1">INDIRECT($AL$7&amp;"!"&amp;"O13")</f>
        <v>399.11</v>
      </c>
      <c r="J13" s="59"/>
      <c r="K13" s="19">
        <f t="shared" ca="1" si="0"/>
        <v>399.11</v>
      </c>
      <c r="L13" s="19">
        <f t="shared" si="1"/>
        <v>0</v>
      </c>
      <c r="M13" s="19">
        <f ca="1">K13-L13</f>
        <v>399.11</v>
      </c>
      <c r="N13" s="26" t="s">
        <v>34</v>
      </c>
      <c r="O13" s="18">
        <f t="shared" ca="1" si="3"/>
        <v>399.11</v>
      </c>
      <c r="P13" s="5"/>
      <c r="R13" s="4"/>
      <c r="S13" s="29"/>
      <c r="T13" s="29"/>
      <c r="U13" s="29"/>
      <c r="V13" s="29"/>
      <c r="W13" s="33"/>
      <c r="X13" s="4"/>
      <c r="AI13" s="1" t="s">
        <v>18</v>
      </c>
      <c r="AK13" t="s">
        <v>48</v>
      </c>
      <c r="AL13" t="s">
        <v>43</v>
      </c>
      <c r="AM13" t="s">
        <v>49</v>
      </c>
    </row>
    <row r="14" spans="1:42" x14ac:dyDescent="0.25">
      <c r="A14" s="30"/>
      <c r="B14" s="30"/>
      <c r="C14" s="30"/>
      <c r="D14" s="30"/>
      <c r="E14" s="30"/>
      <c r="F14" s="30"/>
      <c r="G14" s="5"/>
      <c r="H14" s="5" t="s">
        <v>50</v>
      </c>
      <c r="I14" s="18" cm="1">
        <f t="array" aca="1" ref="I14" ca="1">INDIRECT($AL$7&amp;"!"&amp;"O14")</f>
        <v>239.19</v>
      </c>
      <c r="J14" s="59"/>
      <c r="K14" s="19">
        <f t="shared" ca="1" si="0"/>
        <v>239.19</v>
      </c>
      <c r="L14" s="19">
        <f t="shared" si="1"/>
        <v>0</v>
      </c>
      <c r="M14" s="19">
        <f t="shared" ref="M14:M21" ca="1" si="4">K14-L14</f>
        <v>239.19</v>
      </c>
      <c r="N14" s="26" t="s">
        <v>34</v>
      </c>
      <c r="O14" s="18">
        <f t="shared" ca="1" si="3"/>
        <v>239.19</v>
      </c>
      <c r="P14" s="5"/>
      <c r="R14" s="4"/>
      <c r="S14" s="29"/>
      <c r="T14" s="29"/>
      <c r="U14" s="29"/>
      <c r="V14" s="29"/>
      <c r="W14" s="33"/>
      <c r="X14" s="4"/>
      <c r="AI14" s="1" t="s">
        <v>52</v>
      </c>
      <c r="AK14" t="s">
        <v>53</v>
      </c>
      <c r="AL14" t="s">
        <v>48</v>
      </c>
      <c r="AM14" t="s">
        <v>54</v>
      </c>
    </row>
    <row r="15" spans="1:42" x14ac:dyDescent="0.25">
      <c r="A15" s="30"/>
      <c r="B15" s="30"/>
      <c r="C15" s="30"/>
      <c r="D15" s="30"/>
      <c r="E15" s="30"/>
      <c r="F15" s="30"/>
      <c r="G15" s="5"/>
      <c r="H15" s="5" t="s">
        <v>254</v>
      </c>
      <c r="I15" s="18" cm="1">
        <f t="array" aca="1" ref="I15" ca="1">INDIRECT($AL$7&amp;"!"&amp;"O15")</f>
        <v>-279.47999999999996</v>
      </c>
      <c r="J15" s="59"/>
      <c r="K15" s="19">
        <f t="shared" ca="1" si="0"/>
        <v>-279.47999999999996</v>
      </c>
      <c r="L15" s="19">
        <f t="shared" si="1"/>
        <v>0</v>
      </c>
      <c r="M15" s="19">
        <f t="shared" ca="1" si="4"/>
        <v>-279.47999999999996</v>
      </c>
      <c r="N15" s="26" t="s">
        <v>34</v>
      </c>
      <c r="O15" s="18">
        <f t="shared" ca="1" si="3"/>
        <v>-279.47999999999996</v>
      </c>
      <c r="P15" s="5"/>
      <c r="R15" s="4"/>
      <c r="S15" s="29"/>
      <c r="T15" s="29"/>
      <c r="U15" s="29"/>
      <c r="V15" s="29"/>
      <c r="W15" s="33"/>
      <c r="X15" s="4"/>
      <c r="AK15" t="s">
        <v>57</v>
      </c>
      <c r="AL15" t="s">
        <v>53</v>
      </c>
      <c r="AM15" t="s">
        <v>58</v>
      </c>
      <c r="AP15" s="12"/>
    </row>
    <row r="16" spans="1:42" x14ac:dyDescent="0.25">
      <c r="A16" s="30"/>
      <c r="B16" s="30"/>
      <c r="C16" s="53"/>
      <c r="D16" s="30"/>
      <c r="E16" s="30"/>
      <c r="F16" s="30"/>
      <c r="G16" s="5"/>
      <c r="H16" s="5" t="s">
        <v>59</v>
      </c>
      <c r="I16" s="18" cm="1">
        <f t="array" aca="1" ref="I16" ca="1">INDIRECT($AL$7&amp;"!"&amp;"O16")</f>
        <v>-158.73000000000002</v>
      </c>
      <c r="J16" s="59"/>
      <c r="K16" s="19">
        <f t="shared" ca="1" si="0"/>
        <v>-158.73000000000002</v>
      </c>
      <c r="L16" s="19">
        <f t="shared" si="1"/>
        <v>0</v>
      </c>
      <c r="M16" s="19">
        <f t="shared" ca="1" si="4"/>
        <v>-158.73000000000002</v>
      </c>
      <c r="N16" s="26" t="s">
        <v>34</v>
      </c>
      <c r="O16" s="18">
        <f t="shared" ca="1" si="3"/>
        <v>-158.73000000000002</v>
      </c>
      <c r="P16" s="5"/>
      <c r="R16" s="4"/>
      <c r="S16" s="29"/>
      <c r="T16" s="29"/>
      <c r="U16" s="29"/>
      <c r="V16" s="29"/>
      <c r="W16" s="33"/>
      <c r="X16" s="4"/>
      <c r="AK16" t="s">
        <v>61</v>
      </c>
      <c r="AL16" t="s">
        <v>57</v>
      </c>
      <c r="AM16" t="s">
        <v>62</v>
      </c>
    </row>
    <row r="17" spans="1:42" x14ac:dyDescent="0.25">
      <c r="A17" s="30"/>
      <c r="B17" s="30"/>
      <c r="C17" s="53"/>
      <c r="D17" s="30"/>
      <c r="E17" s="30"/>
      <c r="F17" s="30"/>
      <c r="G17" s="5"/>
      <c r="H17" s="5"/>
      <c r="I17" s="18" cm="1">
        <f t="array" aca="1" ref="I17" ca="1">INDIRECT($AL$7&amp;"!"&amp;"O17")</f>
        <v>0</v>
      </c>
      <c r="J17" s="59"/>
      <c r="K17" s="19">
        <f t="shared" ca="1" si="0"/>
        <v>0</v>
      </c>
      <c r="L17" s="19">
        <f t="shared" si="1"/>
        <v>0</v>
      </c>
      <c r="M17" s="19">
        <f t="shared" ca="1" si="4"/>
        <v>0</v>
      </c>
      <c r="N17" s="26"/>
      <c r="O17" s="18">
        <f t="shared" si="3"/>
        <v>0</v>
      </c>
      <c r="P17" s="5"/>
      <c r="R17" s="4"/>
      <c r="S17" s="29"/>
      <c r="T17" s="29"/>
      <c r="U17" s="29"/>
      <c r="V17" s="29"/>
      <c r="W17" s="33"/>
      <c r="X17" s="4"/>
      <c r="AK17" t="s">
        <v>64</v>
      </c>
      <c r="AL17" t="s">
        <v>61</v>
      </c>
      <c r="AM17" t="s">
        <v>65</v>
      </c>
    </row>
    <row r="18" spans="1:42" x14ac:dyDescent="0.25">
      <c r="A18" s="30"/>
      <c r="B18" s="30"/>
      <c r="C18" s="30"/>
      <c r="D18" s="30"/>
      <c r="E18" s="30"/>
      <c r="F18" s="30"/>
      <c r="G18" s="5"/>
      <c r="H18" s="5"/>
      <c r="I18" s="18" cm="1">
        <f t="array" aca="1" ref="I18" ca="1">INDIRECT($AL$7&amp;"!"&amp;"O18")</f>
        <v>0</v>
      </c>
      <c r="J18" s="59"/>
      <c r="K18" s="19">
        <f t="shared" ca="1" si="0"/>
        <v>0</v>
      </c>
      <c r="L18" s="19">
        <f t="shared" si="1"/>
        <v>0</v>
      </c>
      <c r="M18" s="19">
        <f t="shared" ca="1" si="4"/>
        <v>0</v>
      </c>
      <c r="N18" s="26"/>
      <c r="O18" s="18">
        <f t="shared" si="3"/>
        <v>0</v>
      </c>
      <c r="P18" s="5"/>
      <c r="R18" s="4"/>
      <c r="S18" s="29"/>
      <c r="T18" s="29"/>
      <c r="U18" s="29"/>
      <c r="V18" s="29"/>
      <c r="W18" s="33"/>
      <c r="X18" s="4"/>
      <c r="AK18" t="s">
        <v>67</v>
      </c>
      <c r="AL18" t="s">
        <v>64</v>
      </c>
      <c r="AM18" t="s">
        <v>68</v>
      </c>
    </row>
    <row r="19" spans="1:42" x14ac:dyDescent="0.25">
      <c r="A19" s="30"/>
      <c r="B19" s="30"/>
      <c r="C19" s="30"/>
      <c r="D19" s="30"/>
      <c r="E19" s="30"/>
      <c r="F19" s="30"/>
      <c r="G19" s="5"/>
      <c r="H19" s="5"/>
      <c r="I19" s="18" cm="1">
        <f t="array" aca="1" ref="I19" ca="1">INDIRECT($AL$7&amp;"!"&amp;"O19")</f>
        <v>0</v>
      </c>
      <c r="J19" s="59"/>
      <c r="K19" s="19">
        <f t="shared" ca="1" si="0"/>
        <v>0</v>
      </c>
      <c r="L19" s="19">
        <f t="shared" si="1"/>
        <v>0</v>
      </c>
      <c r="M19" s="19">
        <f t="shared" ca="1" si="4"/>
        <v>0</v>
      </c>
      <c r="N19" s="26"/>
      <c r="O19" s="18">
        <f t="shared" si="3"/>
        <v>0</v>
      </c>
      <c r="P19" s="5"/>
      <c r="R19" s="4"/>
      <c r="S19" s="29"/>
      <c r="T19" s="29"/>
      <c r="U19" s="29"/>
      <c r="V19" s="29"/>
      <c r="W19" s="33"/>
      <c r="X19" s="4"/>
      <c r="AK19" t="s">
        <v>70</v>
      </c>
      <c r="AL19" t="s">
        <v>67</v>
      </c>
      <c r="AM19" t="s">
        <v>71</v>
      </c>
      <c r="AP19" s="12"/>
    </row>
    <row r="20" spans="1:42" x14ac:dyDescent="0.25">
      <c r="A20" s="30"/>
      <c r="B20" s="30"/>
      <c r="C20" s="30"/>
      <c r="D20" s="30"/>
      <c r="E20" s="30"/>
      <c r="F20" s="30"/>
      <c r="G20" s="5"/>
      <c r="H20" s="5"/>
      <c r="I20" s="18" cm="1">
        <f t="array" aca="1" ref="I20" ca="1">INDIRECT($AL$7&amp;"!"&amp;"O20")</f>
        <v>0</v>
      </c>
      <c r="J20" s="59"/>
      <c r="K20" s="19">
        <f t="shared" ca="1" si="0"/>
        <v>0</v>
      </c>
      <c r="L20" s="19">
        <f t="shared" si="1"/>
        <v>0</v>
      </c>
      <c r="M20" s="19">
        <f t="shared" ca="1" si="4"/>
        <v>0</v>
      </c>
      <c r="N20" s="26"/>
      <c r="O20" s="18">
        <f t="shared" si="3"/>
        <v>0</v>
      </c>
      <c r="P20" s="5"/>
      <c r="R20" s="4"/>
      <c r="S20" s="29"/>
      <c r="T20" s="29"/>
      <c r="U20" s="29"/>
      <c r="V20" s="29"/>
      <c r="W20" s="33"/>
      <c r="X20" s="4"/>
      <c r="AK20" t="s">
        <v>72</v>
      </c>
      <c r="AL20" t="s">
        <v>70</v>
      </c>
      <c r="AM20" t="s">
        <v>73</v>
      </c>
    </row>
    <row r="21" spans="1:42" x14ac:dyDescent="0.25">
      <c r="A21" s="30"/>
      <c r="B21" s="30"/>
      <c r="C21" s="3"/>
      <c r="D21" s="31"/>
      <c r="E21" s="30"/>
      <c r="F21" s="30"/>
      <c r="G21" s="5"/>
      <c r="H21" s="5"/>
      <c r="I21" s="18" cm="1">
        <f t="array" aca="1" ref="I21" ca="1">INDIRECT($AL$7&amp;"!"&amp;"O21")</f>
        <v>0</v>
      </c>
      <c r="J21" s="59"/>
      <c r="K21" s="19">
        <f t="shared" ca="1" si="0"/>
        <v>0</v>
      </c>
      <c r="L21" s="19">
        <f t="shared" si="1"/>
        <v>0</v>
      </c>
      <c r="M21" s="19">
        <f t="shared" ca="1" si="4"/>
        <v>0</v>
      </c>
      <c r="N21" s="26"/>
      <c r="O21" s="18">
        <f t="shared" si="3"/>
        <v>0</v>
      </c>
      <c r="P21" s="5"/>
      <c r="R21" s="4"/>
      <c r="S21" s="29"/>
      <c r="T21" s="29"/>
      <c r="U21" s="29"/>
      <c r="V21" s="29"/>
      <c r="W21" s="33"/>
      <c r="X21" s="4"/>
      <c r="AK21" t="s">
        <v>76</v>
      </c>
      <c r="AL21" t="s">
        <v>72</v>
      </c>
      <c r="AM21" t="s">
        <v>77</v>
      </c>
      <c r="AN21" s="50"/>
    </row>
    <row r="22" spans="1:42" ht="15.75" x14ac:dyDescent="0.25">
      <c r="A22" s="30"/>
      <c r="B22" s="30"/>
      <c r="D22" s="30"/>
      <c r="E22" s="30"/>
      <c r="F22" s="30"/>
      <c r="G22" s="5"/>
      <c r="H22" s="34" t="s">
        <v>78</v>
      </c>
      <c r="I22" s="19"/>
      <c r="J22" s="59"/>
      <c r="K22" s="19"/>
      <c r="L22" s="19">
        <f t="shared" si="1"/>
        <v>0</v>
      </c>
      <c r="M22" s="19"/>
      <c r="N22" s="24"/>
      <c r="O22" s="19"/>
      <c r="P22" s="5"/>
      <c r="R22" s="4"/>
      <c r="S22" s="29"/>
      <c r="T22" s="29"/>
      <c r="U22" s="29"/>
      <c r="V22" s="29"/>
      <c r="W22" s="33"/>
      <c r="X22" s="4"/>
      <c r="AK22" t="s">
        <v>80</v>
      </c>
      <c r="AL22" t="s">
        <v>76</v>
      </c>
      <c r="AM22" t="s">
        <v>81</v>
      </c>
      <c r="AN22" s="50"/>
    </row>
    <row r="23" spans="1:42" x14ac:dyDescent="0.25">
      <c r="A23" s="30"/>
      <c r="B23" s="30"/>
      <c r="C23" s="30"/>
      <c r="D23" s="30"/>
      <c r="E23" s="30"/>
      <c r="F23" s="30"/>
      <c r="G23" s="5"/>
      <c r="H23" s="5" t="s">
        <v>82</v>
      </c>
      <c r="I23" s="19"/>
      <c r="J23" s="59">
        <v>1194.0999999999999</v>
      </c>
      <c r="K23" s="19">
        <f>J23</f>
        <v>1194.0999999999999</v>
      </c>
      <c r="L23" s="19">
        <f t="shared" si="1"/>
        <v>0</v>
      </c>
      <c r="M23" s="19">
        <f>K23-L23</f>
        <v>1194.0999999999999</v>
      </c>
      <c r="N23" s="24"/>
      <c r="O23" s="19"/>
      <c r="P23" s="5"/>
      <c r="R23" s="4"/>
      <c r="S23" s="29"/>
      <c r="T23" s="29"/>
      <c r="U23" s="29"/>
      <c r="V23" s="29"/>
      <c r="W23" s="33"/>
      <c r="X23" s="4"/>
      <c r="AP23" s="12"/>
    </row>
    <row r="24" spans="1:42" x14ac:dyDescent="0.25">
      <c r="A24" s="30"/>
      <c r="B24" s="30"/>
      <c r="C24" s="30"/>
      <c r="D24" s="30"/>
      <c r="E24" s="30"/>
      <c r="F24" s="30"/>
      <c r="G24" s="5"/>
      <c r="H24" s="5" t="s">
        <v>84</v>
      </c>
      <c r="I24" s="19"/>
      <c r="J24" s="59">
        <v>160</v>
      </c>
      <c r="K24" s="19">
        <f t="shared" ref="K24:K58" si="5">J24</f>
        <v>160</v>
      </c>
      <c r="L24" s="19">
        <f t="shared" si="1"/>
        <v>0</v>
      </c>
      <c r="M24" s="19">
        <f t="shared" ref="M24:M58" si="6">K24-L24</f>
        <v>160</v>
      </c>
      <c r="N24" s="24"/>
      <c r="O24" s="19"/>
      <c r="P24" s="5"/>
      <c r="R24" s="4"/>
      <c r="S24" s="29"/>
      <c r="T24" s="29"/>
      <c r="U24" s="29"/>
      <c r="V24" s="29"/>
      <c r="W24" s="33"/>
      <c r="X24" s="4"/>
    </row>
    <row r="25" spans="1:42" x14ac:dyDescent="0.25">
      <c r="A25" s="30"/>
      <c r="B25" s="30"/>
      <c r="C25" s="30"/>
      <c r="D25" s="30"/>
      <c r="E25" s="30"/>
      <c r="F25" s="30"/>
      <c r="G25" s="5"/>
      <c r="H25" s="5" t="s">
        <v>86</v>
      </c>
      <c r="I25" s="19"/>
      <c r="J25" s="59">
        <v>45</v>
      </c>
      <c r="K25" s="19">
        <f t="shared" si="5"/>
        <v>45</v>
      </c>
      <c r="L25" s="19">
        <f t="shared" si="1"/>
        <v>0</v>
      </c>
      <c r="M25" s="19">
        <f t="shared" si="6"/>
        <v>45</v>
      </c>
      <c r="N25" s="24"/>
      <c r="O25" s="19"/>
      <c r="P25" s="5"/>
      <c r="R25" s="4"/>
      <c r="S25" s="29"/>
      <c r="T25" s="29"/>
      <c r="U25" s="29"/>
      <c r="V25" s="29"/>
      <c r="W25" s="33"/>
      <c r="X25" s="4"/>
      <c r="AI25" s="63">
        <f>SUM(L23:L35)</f>
        <v>0</v>
      </c>
    </row>
    <row r="26" spans="1:42" x14ac:dyDescent="0.25">
      <c r="A26" s="30"/>
      <c r="B26" s="30"/>
      <c r="C26" s="30"/>
      <c r="D26" s="30"/>
      <c r="E26" s="30"/>
      <c r="F26" s="30"/>
      <c r="G26" s="5"/>
      <c r="H26" s="5" t="s">
        <v>88</v>
      </c>
      <c r="I26" s="19"/>
      <c r="J26" s="59">
        <v>222</v>
      </c>
      <c r="K26" s="19">
        <f>J26</f>
        <v>222</v>
      </c>
      <c r="L26" s="19">
        <f t="shared" si="1"/>
        <v>0</v>
      </c>
      <c r="M26" s="19">
        <f t="shared" si="6"/>
        <v>222</v>
      </c>
      <c r="N26" s="24"/>
      <c r="O26" s="19"/>
      <c r="P26" s="5"/>
      <c r="R26" s="4"/>
      <c r="S26" s="29"/>
      <c r="T26" s="29"/>
      <c r="U26" s="29"/>
      <c r="V26" s="29"/>
      <c r="W26" s="33"/>
      <c r="X26" s="4"/>
    </row>
    <row r="27" spans="1:42" x14ac:dyDescent="0.25">
      <c r="A27" s="30"/>
      <c r="B27" s="30"/>
      <c r="C27" s="30"/>
      <c r="D27" s="30"/>
      <c r="E27" s="30"/>
      <c r="F27" s="30"/>
      <c r="G27" s="5"/>
      <c r="H27" s="5" t="s">
        <v>90</v>
      </c>
      <c r="I27" s="19"/>
      <c r="J27" s="59"/>
      <c r="K27" s="19">
        <f t="shared" si="5"/>
        <v>0</v>
      </c>
      <c r="L27" s="19">
        <f t="shared" si="1"/>
        <v>0</v>
      </c>
      <c r="M27" s="19">
        <f t="shared" si="6"/>
        <v>0</v>
      </c>
      <c r="N27" s="24"/>
      <c r="O27" s="19"/>
      <c r="P27" s="5"/>
      <c r="R27" s="4"/>
      <c r="S27" s="29"/>
      <c r="T27" s="29"/>
      <c r="U27" s="29"/>
      <c r="V27" s="29"/>
      <c r="W27" s="33"/>
      <c r="X27" s="4"/>
      <c r="AP27" s="12"/>
    </row>
    <row r="28" spans="1:42" x14ac:dyDescent="0.25">
      <c r="A28" s="30"/>
      <c r="B28" s="30"/>
      <c r="C28" s="30"/>
      <c r="D28" s="30"/>
      <c r="E28" s="30"/>
      <c r="F28" s="30"/>
      <c r="G28" s="5"/>
      <c r="H28" s="5" t="s">
        <v>92</v>
      </c>
      <c r="I28" s="19"/>
      <c r="J28" s="59">
        <v>88.75</v>
      </c>
      <c r="K28" s="19">
        <f t="shared" si="5"/>
        <v>88.75</v>
      </c>
      <c r="L28" s="19">
        <f t="shared" si="1"/>
        <v>0</v>
      </c>
      <c r="M28" s="19">
        <f t="shared" si="6"/>
        <v>88.75</v>
      </c>
      <c r="N28" s="24"/>
      <c r="O28" s="19"/>
      <c r="P28" s="5"/>
      <c r="R28" s="4"/>
      <c r="S28" s="29"/>
      <c r="T28" s="29"/>
      <c r="U28" s="29"/>
      <c r="V28" s="29"/>
      <c r="W28" s="33"/>
      <c r="X28" s="4"/>
    </row>
    <row r="29" spans="1:42" x14ac:dyDescent="0.25">
      <c r="A29" s="30"/>
      <c r="B29" s="30"/>
      <c r="C29" s="30"/>
      <c r="D29" s="30"/>
      <c r="E29" s="30"/>
      <c r="F29" s="30"/>
      <c r="G29" s="5"/>
      <c r="H29" s="5" t="s">
        <v>94</v>
      </c>
      <c r="I29" s="19"/>
      <c r="J29" s="59">
        <v>58</v>
      </c>
      <c r="K29" s="19">
        <f t="shared" si="5"/>
        <v>58</v>
      </c>
      <c r="L29" s="19">
        <f t="shared" si="1"/>
        <v>0</v>
      </c>
      <c r="M29" s="19">
        <f t="shared" si="6"/>
        <v>58</v>
      </c>
      <c r="N29" s="24"/>
      <c r="O29" s="19"/>
      <c r="P29" s="5"/>
      <c r="R29" s="4"/>
      <c r="S29" s="29"/>
      <c r="T29" s="29"/>
      <c r="U29" s="29"/>
      <c r="V29" s="29"/>
      <c r="W29" s="33"/>
      <c r="X29" s="4"/>
    </row>
    <row r="30" spans="1:42" x14ac:dyDescent="0.25">
      <c r="A30" s="30"/>
      <c r="B30" s="30"/>
      <c r="C30" s="30"/>
      <c r="D30" s="30"/>
      <c r="E30" s="30"/>
      <c r="F30" s="30"/>
      <c r="G30" s="5"/>
      <c r="H30" s="5" t="s">
        <v>96</v>
      </c>
      <c r="I30" s="19"/>
      <c r="J30" s="59">
        <v>75.02</v>
      </c>
      <c r="K30" s="19">
        <f t="shared" si="5"/>
        <v>75.02</v>
      </c>
      <c r="L30" s="19">
        <f t="shared" si="1"/>
        <v>0</v>
      </c>
      <c r="M30" s="19">
        <f t="shared" si="6"/>
        <v>75.02</v>
      </c>
      <c r="N30" s="24"/>
      <c r="O30" s="19"/>
      <c r="P30" s="5"/>
      <c r="R30" s="4"/>
      <c r="S30" s="29"/>
      <c r="T30" s="29"/>
      <c r="U30" s="29"/>
      <c r="V30" s="29"/>
      <c r="W30" s="33"/>
      <c r="X30" s="4"/>
    </row>
    <row r="31" spans="1:42" x14ac:dyDescent="0.25">
      <c r="A31" s="30"/>
      <c r="B31" s="30"/>
      <c r="C31" s="30"/>
      <c r="D31" s="30"/>
      <c r="E31" s="30"/>
      <c r="F31" s="30"/>
      <c r="G31" s="5"/>
      <c r="H31" s="5" t="s">
        <v>99</v>
      </c>
      <c r="I31" s="19"/>
      <c r="J31" s="59">
        <v>16.079999999999998</v>
      </c>
      <c r="K31" s="19">
        <f t="shared" si="5"/>
        <v>16.079999999999998</v>
      </c>
      <c r="L31" s="19">
        <f t="shared" si="1"/>
        <v>0</v>
      </c>
      <c r="M31" s="19">
        <f t="shared" si="6"/>
        <v>16.079999999999998</v>
      </c>
      <c r="N31" s="24"/>
      <c r="O31" s="19"/>
      <c r="P31" s="5"/>
      <c r="R31" s="4"/>
      <c r="S31" s="29"/>
      <c r="T31" s="29"/>
      <c r="U31" s="29"/>
      <c r="V31" s="29"/>
      <c r="W31" s="33"/>
      <c r="X31" s="4"/>
      <c r="AP31" s="12"/>
    </row>
    <row r="32" spans="1:42" x14ac:dyDescent="0.25">
      <c r="A32" s="30"/>
      <c r="B32" s="30"/>
      <c r="C32" s="30"/>
      <c r="D32" s="30"/>
      <c r="E32" s="30"/>
      <c r="F32" s="30"/>
      <c r="G32" s="5"/>
      <c r="H32" s="5" t="s">
        <v>103</v>
      </c>
      <c r="I32" s="19"/>
      <c r="J32" s="59">
        <v>100</v>
      </c>
      <c r="K32" s="19">
        <f t="shared" si="5"/>
        <v>100</v>
      </c>
      <c r="L32" s="19">
        <f t="shared" si="1"/>
        <v>0</v>
      </c>
      <c r="M32" s="19">
        <f t="shared" si="6"/>
        <v>100</v>
      </c>
      <c r="N32" s="24"/>
      <c r="O32" s="19"/>
      <c r="P32" s="5"/>
      <c r="R32" s="4"/>
      <c r="S32" s="29"/>
      <c r="T32" s="29"/>
      <c r="U32" s="29"/>
      <c r="V32" s="29"/>
      <c r="W32" s="33"/>
      <c r="X32" s="4"/>
    </row>
    <row r="33" spans="1:42" x14ac:dyDescent="0.25">
      <c r="A33" s="30"/>
      <c r="B33" s="30"/>
      <c r="C33" s="30"/>
      <c r="D33" s="30"/>
      <c r="E33" s="30"/>
      <c r="F33" s="30"/>
      <c r="G33" s="5"/>
      <c r="H33" s="5" t="s">
        <v>17</v>
      </c>
      <c r="I33" s="19"/>
      <c r="J33" s="59">
        <v>16.03</v>
      </c>
      <c r="K33" s="19">
        <f t="shared" si="5"/>
        <v>16.03</v>
      </c>
      <c r="L33" s="19">
        <f t="shared" si="1"/>
        <v>0</v>
      </c>
      <c r="M33" s="19">
        <f t="shared" si="6"/>
        <v>16.03</v>
      </c>
      <c r="N33" s="24"/>
      <c r="O33" s="19"/>
      <c r="P33" s="5"/>
      <c r="R33" s="4"/>
      <c r="S33" s="29"/>
      <c r="T33" s="29"/>
      <c r="U33" s="29"/>
      <c r="V33" s="29"/>
      <c r="W33" s="33"/>
      <c r="X33" s="4"/>
    </row>
    <row r="34" spans="1:42" x14ac:dyDescent="0.25">
      <c r="A34" s="30"/>
      <c r="B34" s="30"/>
      <c r="C34" s="30"/>
      <c r="D34" s="30"/>
      <c r="E34" s="30"/>
      <c r="F34" s="30"/>
      <c r="G34" s="5"/>
      <c r="H34" s="5"/>
      <c r="I34" s="19"/>
      <c r="J34" s="59"/>
      <c r="K34" s="19">
        <f t="shared" si="5"/>
        <v>0</v>
      </c>
      <c r="L34" s="19">
        <f t="shared" si="1"/>
        <v>0</v>
      </c>
      <c r="M34" s="19">
        <f t="shared" si="6"/>
        <v>0</v>
      </c>
      <c r="N34" s="24"/>
      <c r="O34" s="19"/>
      <c r="P34" s="5"/>
      <c r="R34" s="4"/>
      <c r="S34" s="29"/>
      <c r="T34" s="29"/>
      <c r="U34" s="29"/>
      <c r="V34" s="29"/>
      <c r="W34" s="33"/>
      <c r="X34" s="4"/>
    </row>
    <row r="35" spans="1:42" x14ac:dyDescent="0.25">
      <c r="A35" s="30"/>
      <c r="B35" s="30"/>
      <c r="C35" s="30"/>
      <c r="D35" s="30"/>
      <c r="E35" s="30"/>
      <c r="F35" s="30"/>
      <c r="G35" s="5"/>
      <c r="H35" s="6"/>
      <c r="I35" s="19"/>
      <c r="J35" s="59"/>
      <c r="K35" s="19">
        <f t="shared" si="5"/>
        <v>0</v>
      </c>
      <c r="L35" s="19">
        <f t="shared" si="1"/>
        <v>0</v>
      </c>
      <c r="M35" s="19">
        <f t="shared" si="6"/>
        <v>0</v>
      </c>
      <c r="N35" s="24"/>
      <c r="O35" s="19"/>
      <c r="P35" s="5"/>
      <c r="R35" s="4"/>
      <c r="S35" s="29"/>
      <c r="T35" s="29"/>
      <c r="U35" s="29"/>
      <c r="V35" s="29"/>
      <c r="W35" s="33"/>
      <c r="X35" s="4"/>
      <c r="AP35" s="12"/>
    </row>
    <row r="36" spans="1:42" ht="15.75" x14ac:dyDescent="0.25">
      <c r="A36" s="30"/>
      <c r="B36" s="30"/>
      <c r="C36" s="30"/>
      <c r="D36" s="30"/>
      <c r="E36" s="30"/>
      <c r="F36" s="30"/>
      <c r="G36" s="5"/>
      <c r="H36" s="34" t="s">
        <v>109</v>
      </c>
      <c r="I36" s="19"/>
      <c r="J36" s="59"/>
      <c r="K36" s="19">
        <f t="shared" si="5"/>
        <v>0</v>
      </c>
      <c r="L36" s="19">
        <f t="shared" si="1"/>
        <v>0</v>
      </c>
      <c r="M36" s="19">
        <f t="shared" si="6"/>
        <v>0</v>
      </c>
      <c r="N36" s="24"/>
      <c r="O36" s="19"/>
      <c r="P36" s="5"/>
      <c r="R36" s="4"/>
      <c r="S36" s="29"/>
      <c r="T36" s="29"/>
      <c r="U36" s="29"/>
      <c r="V36" s="29"/>
      <c r="W36" s="33"/>
      <c r="X36" s="4"/>
    </row>
    <row r="37" spans="1:42" x14ac:dyDescent="0.25">
      <c r="A37" s="30"/>
      <c r="B37" s="30"/>
      <c r="C37" s="30"/>
      <c r="D37" s="30"/>
      <c r="E37" s="30"/>
      <c r="F37" s="30"/>
      <c r="G37" s="5"/>
      <c r="H37" s="28"/>
      <c r="I37" s="19"/>
      <c r="J37" s="59"/>
      <c r="K37" s="19"/>
      <c r="L37" s="19"/>
      <c r="M37" s="19"/>
      <c r="N37" s="24"/>
      <c r="O37" s="19"/>
      <c r="P37" s="5"/>
      <c r="R37" s="4"/>
      <c r="S37" s="29"/>
      <c r="T37" s="29"/>
      <c r="U37" s="29"/>
      <c r="V37" s="29"/>
      <c r="W37" s="33"/>
      <c r="X37" s="4"/>
    </row>
    <row r="38" spans="1:42" x14ac:dyDescent="0.25">
      <c r="A38" s="30"/>
      <c r="B38" s="30"/>
      <c r="C38" s="30"/>
      <c r="D38" s="30"/>
      <c r="E38" s="30"/>
      <c r="F38" s="30"/>
      <c r="G38" s="5"/>
      <c r="H38" s="28"/>
      <c r="I38" s="19"/>
      <c r="J38" s="59"/>
      <c r="K38" s="19">
        <f t="shared" si="5"/>
        <v>0</v>
      </c>
      <c r="L38" s="19">
        <f t="shared" si="1"/>
        <v>0</v>
      </c>
      <c r="M38" s="19">
        <f t="shared" si="6"/>
        <v>0</v>
      </c>
      <c r="N38" s="24"/>
      <c r="O38" s="19"/>
      <c r="P38" s="5"/>
      <c r="R38" s="4"/>
      <c r="S38" s="29"/>
      <c r="T38" s="29"/>
      <c r="U38" s="29"/>
      <c r="V38" s="29"/>
      <c r="W38" s="33"/>
      <c r="X38" s="4"/>
    </row>
    <row r="39" spans="1:42" x14ac:dyDescent="0.25">
      <c r="A39" s="30"/>
      <c r="B39" s="30"/>
      <c r="C39" s="30"/>
      <c r="D39" s="30"/>
      <c r="E39" s="30"/>
      <c r="F39" s="30"/>
      <c r="G39" s="5"/>
      <c r="H39" s="28"/>
      <c r="I39" s="19"/>
      <c r="J39" s="59"/>
      <c r="K39" s="19">
        <f t="shared" si="5"/>
        <v>0</v>
      </c>
      <c r="L39" s="19">
        <f t="shared" si="1"/>
        <v>0</v>
      </c>
      <c r="M39" s="19">
        <f t="shared" si="6"/>
        <v>0</v>
      </c>
      <c r="N39" s="24"/>
      <c r="O39" s="19"/>
      <c r="P39" s="5"/>
      <c r="R39" s="4"/>
      <c r="S39" s="29"/>
      <c r="T39" s="29"/>
      <c r="U39" s="29"/>
      <c r="V39" s="29"/>
      <c r="W39" s="33"/>
      <c r="X39" s="4"/>
      <c r="AP39" s="12"/>
    </row>
    <row r="40" spans="1:42" x14ac:dyDescent="0.25">
      <c r="A40" s="30"/>
      <c r="B40" s="30"/>
      <c r="C40" s="30"/>
      <c r="D40" s="30"/>
      <c r="E40" s="30"/>
      <c r="F40" s="30"/>
      <c r="G40" s="5"/>
      <c r="H40" s="28"/>
      <c r="I40" s="19"/>
      <c r="J40" s="59"/>
      <c r="K40" s="19">
        <f t="shared" si="5"/>
        <v>0</v>
      </c>
      <c r="L40" s="19">
        <f t="shared" si="1"/>
        <v>0</v>
      </c>
      <c r="M40" s="19">
        <f t="shared" si="6"/>
        <v>0</v>
      </c>
      <c r="N40" s="24"/>
      <c r="O40" s="19"/>
      <c r="P40" s="5"/>
      <c r="R40" s="4"/>
      <c r="S40" s="29"/>
      <c r="T40" s="29"/>
      <c r="U40" s="29"/>
      <c r="V40" s="29"/>
      <c r="W40" s="33"/>
      <c r="X40" s="4"/>
    </row>
    <row r="41" spans="1:42" x14ac:dyDescent="0.25">
      <c r="A41" s="30"/>
      <c r="B41" s="30"/>
      <c r="C41" s="30"/>
      <c r="D41" s="30"/>
      <c r="E41" s="30"/>
      <c r="F41" s="30"/>
      <c r="G41" s="5"/>
      <c r="H41" s="28"/>
      <c r="I41" s="19"/>
      <c r="J41" s="59"/>
      <c r="K41" s="19">
        <f t="shared" si="5"/>
        <v>0</v>
      </c>
      <c r="L41" s="19">
        <f t="shared" si="1"/>
        <v>0</v>
      </c>
      <c r="M41" s="19">
        <f t="shared" si="6"/>
        <v>0</v>
      </c>
      <c r="N41" s="24"/>
      <c r="O41" s="19"/>
      <c r="P41" s="5"/>
      <c r="R41" s="4"/>
      <c r="S41" s="29"/>
      <c r="T41" s="29"/>
      <c r="U41" s="29"/>
      <c r="V41" s="29"/>
      <c r="W41" s="33"/>
      <c r="X41" s="4"/>
    </row>
    <row r="42" spans="1:42" x14ac:dyDescent="0.25">
      <c r="A42" s="30"/>
      <c r="B42" s="30"/>
      <c r="C42" s="30"/>
      <c r="D42" s="30"/>
      <c r="E42" s="30"/>
      <c r="F42" s="30"/>
      <c r="G42" s="5"/>
      <c r="H42" s="28"/>
      <c r="I42" s="19"/>
      <c r="J42" s="59"/>
      <c r="K42" s="19">
        <f t="shared" si="5"/>
        <v>0</v>
      </c>
      <c r="L42" s="19">
        <f t="shared" si="1"/>
        <v>0</v>
      </c>
      <c r="M42" s="19">
        <f t="shared" si="6"/>
        <v>0</v>
      </c>
      <c r="N42" s="24"/>
      <c r="O42" s="19"/>
      <c r="P42" s="5"/>
      <c r="R42" s="4"/>
      <c r="S42" s="29"/>
      <c r="T42" s="29"/>
      <c r="U42" s="29"/>
      <c r="V42" s="29"/>
      <c r="W42" s="33"/>
      <c r="X42" s="4"/>
    </row>
    <row r="43" spans="1:42" x14ac:dyDescent="0.25">
      <c r="A43" s="30"/>
      <c r="B43" s="30"/>
      <c r="C43" s="30"/>
      <c r="D43" s="30"/>
      <c r="E43" s="30"/>
      <c r="F43" s="30"/>
      <c r="G43" s="5"/>
      <c r="H43" s="28"/>
      <c r="I43" s="19"/>
      <c r="J43" s="59"/>
      <c r="K43" s="19">
        <f t="shared" si="5"/>
        <v>0</v>
      </c>
      <c r="L43" s="19">
        <f t="shared" si="1"/>
        <v>0</v>
      </c>
      <c r="M43" s="19">
        <f t="shared" si="6"/>
        <v>0</v>
      </c>
      <c r="N43" s="24"/>
      <c r="O43" s="19"/>
      <c r="P43" s="5"/>
      <c r="R43" s="4"/>
      <c r="S43" s="29"/>
      <c r="T43" s="29"/>
      <c r="U43" s="29"/>
      <c r="V43" s="29"/>
      <c r="W43" s="33"/>
      <c r="X43" s="4"/>
      <c r="AP43" s="12"/>
    </row>
    <row r="44" spans="1:42" x14ac:dyDescent="0.25">
      <c r="A44" s="30"/>
      <c r="B44" s="30"/>
      <c r="C44" s="30"/>
      <c r="D44" s="30"/>
      <c r="E44" s="30"/>
      <c r="F44" s="30"/>
      <c r="G44" s="5"/>
      <c r="H44" s="28"/>
      <c r="I44" s="19"/>
      <c r="J44" s="59"/>
      <c r="K44" s="19">
        <f t="shared" si="5"/>
        <v>0</v>
      </c>
      <c r="L44" s="19">
        <f t="shared" si="1"/>
        <v>0</v>
      </c>
      <c r="M44" s="19">
        <f t="shared" si="6"/>
        <v>0</v>
      </c>
      <c r="N44" s="24"/>
      <c r="O44" s="19"/>
      <c r="P44" s="5"/>
      <c r="R44" s="4"/>
      <c r="S44" s="29"/>
      <c r="T44" s="29"/>
      <c r="U44" s="29"/>
      <c r="V44" s="29"/>
      <c r="W44" s="33"/>
      <c r="X44" s="4"/>
    </row>
    <row r="45" spans="1:42" x14ac:dyDescent="0.25">
      <c r="A45" s="30"/>
      <c r="B45" s="30"/>
      <c r="C45" s="30"/>
      <c r="D45" s="30"/>
      <c r="E45" s="30"/>
      <c r="F45" s="30"/>
      <c r="G45" s="5"/>
      <c r="H45" s="28"/>
      <c r="I45" s="19"/>
      <c r="J45" s="59"/>
      <c r="K45" s="19">
        <f t="shared" si="5"/>
        <v>0</v>
      </c>
      <c r="L45" s="19">
        <f t="shared" si="1"/>
        <v>0</v>
      </c>
      <c r="M45" s="19">
        <f t="shared" si="6"/>
        <v>0</v>
      </c>
      <c r="N45" s="24"/>
      <c r="O45" s="19"/>
      <c r="P45" s="5"/>
      <c r="R45" s="4"/>
      <c r="S45" s="29"/>
      <c r="T45" s="29"/>
      <c r="U45" s="29"/>
      <c r="V45" s="29"/>
      <c r="W45" s="33"/>
      <c r="X45" s="4"/>
    </row>
    <row r="46" spans="1:42" x14ac:dyDescent="0.25">
      <c r="A46" s="30"/>
      <c r="B46" s="30"/>
      <c r="C46" s="30"/>
      <c r="D46" s="30"/>
      <c r="E46" s="30"/>
      <c r="F46" s="30"/>
      <c r="G46" s="5"/>
      <c r="H46" s="28"/>
      <c r="I46" s="19"/>
      <c r="J46" s="59"/>
      <c r="K46" s="19">
        <f t="shared" si="5"/>
        <v>0</v>
      </c>
      <c r="L46" s="19">
        <f t="shared" si="1"/>
        <v>0</v>
      </c>
      <c r="M46" s="19">
        <f t="shared" si="6"/>
        <v>0</v>
      </c>
      <c r="N46" s="24"/>
      <c r="O46" s="19"/>
      <c r="P46" s="5"/>
      <c r="R46" s="4"/>
      <c r="S46" s="29"/>
      <c r="T46" s="29"/>
      <c r="U46" s="29"/>
      <c r="V46" s="29"/>
      <c r="W46" s="33"/>
      <c r="X46" s="4"/>
    </row>
    <row r="47" spans="1:42" x14ac:dyDescent="0.25">
      <c r="A47" s="30"/>
      <c r="B47" s="30"/>
      <c r="C47" s="30"/>
      <c r="D47" s="30"/>
      <c r="E47" s="30"/>
      <c r="F47" s="30"/>
      <c r="G47" s="5"/>
      <c r="H47" s="28"/>
      <c r="I47" s="19"/>
      <c r="J47" s="59"/>
      <c r="K47" s="19">
        <f t="shared" si="5"/>
        <v>0</v>
      </c>
      <c r="L47" s="19">
        <f t="shared" si="1"/>
        <v>0</v>
      </c>
      <c r="M47" s="19">
        <f t="shared" si="6"/>
        <v>0</v>
      </c>
      <c r="N47" s="24"/>
      <c r="O47" s="19"/>
      <c r="P47" s="5"/>
      <c r="R47" s="4"/>
      <c r="S47" s="29"/>
      <c r="T47" s="29"/>
      <c r="U47" s="29"/>
      <c r="V47" s="29"/>
      <c r="W47" s="33"/>
      <c r="X47" s="4"/>
      <c r="AP47" s="12"/>
    </row>
    <row r="48" spans="1:42" x14ac:dyDescent="0.25">
      <c r="A48" s="30"/>
      <c r="B48" s="30"/>
      <c r="C48" s="30"/>
      <c r="D48" s="30"/>
      <c r="E48" s="30"/>
      <c r="F48" s="30"/>
      <c r="G48" s="5"/>
      <c r="H48" s="28"/>
      <c r="I48" s="19"/>
      <c r="J48" s="59"/>
      <c r="K48" s="19">
        <f t="shared" si="5"/>
        <v>0</v>
      </c>
      <c r="L48" s="19">
        <f t="shared" si="1"/>
        <v>0</v>
      </c>
      <c r="M48" s="19">
        <f t="shared" si="6"/>
        <v>0</v>
      </c>
      <c r="N48" s="24"/>
      <c r="O48" s="19"/>
      <c r="P48" s="5"/>
      <c r="R48" s="4"/>
      <c r="S48" s="29"/>
      <c r="T48" s="29"/>
      <c r="U48" s="29"/>
      <c r="V48" s="29"/>
      <c r="W48" s="33"/>
      <c r="X48" s="4"/>
    </row>
    <row r="49" spans="1:24" x14ac:dyDescent="0.25">
      <c r="A49" s="30"/>
      <c r="B49" s="30"/>
      <c r="C49" s="30"/>
      <c r="D49" s="30"/>
      <c r="E49" s="30"/>
      <c r="F49" s="30"/>
      <c r="G49" s="5"/>
      <c r="H49" s="28"/>
      <c r="I49" s="19"/>
      <c r="J49" s="59"/>
      <c r="K49" s="19">
        <f t="shared" si="5"/>
        <v>0</v>
      </c>
      <c r="L49" s="19">
        <f t="shared" si="1"/>
        <v>0</v>
      </c>
      <c r="M49" s="19">
        <f t="shared" si="6"/>
        <v>0</v>
      </c>
      <c r="N49" s="24"/>
      <c r="O49" s="19"/>
      <c r="P49" s="5"/>
      <c r="R49" s="4"/>
      <c r="S49" s="29"/>
      <c r="T49" s="29"/>
      <c r="U49" s="29"/>
      <c r="V49" s="29"/>
      <c r="W49" s="33"/>
      <c r="X49" s="4"/>
    </row>
    <row r="50" spans="1:24" x14ac:dyDescent="0.25">
      <c r="A50" s="30"/>
      <c r="B50" s="30"/>
      <c r="C50" s="30"/>
      <c r="D50" s="30"/>
      <c r="E50" s="30"/>
      <c r="F50" s="30"/>
      <c r="G50" s="5"/>
      <c r="H50" s="28"/>
      <c r="I50" s="19"/>
      <c r="J50" s="59"/>
      <c r="K50" s="19">
        <f t="shared" si="5"/>
        <v>0</v>
      </c>
      <c r="L50" s="19">
        <f t="shared" si="1"/>
        <v>0</v>
      </c>
      <c r="M50" s="19">
        <f t="shared" si="6"/>
        <v>0</v>
      </c>
      <c r="N50" s="24"/>
      <c r="O50" s="19"/>
      <c r="P50" s="5"/>
      <c r="R50" s="4"/>
      <c r="S50" s="29"/>
      <c r="T50" s="29"/>
      <c r="U50" s="29"/>
      <c r="V50" s="29"/>
      <c r="W50" s="33"/>
      <c r="X50" s="4"/>
    </row>
    <row r="51" spans="1:24" x14ac:dyDescent="0.25">
      <c r="A51" s="30"/>
      <c r="B51" s="30"/>
      <c r="C51" s="30"/>
      <c r="D51" s="30"/>
      <c r="E51" s="30"/>
      <c r="F51" s="30"/>
      <c r="G51" s="5"/>
      <c r="H51" s="28"/>
      <c r="I51" s="19"/>
      <c r="J51" s="59"/>
      <c r="K51" s="19">
        <f t="shared" si="5"/>
        <v>0</v>
      </c>
      <c r="L51" s="19">
        <f t="shared" si="1"/>
        <v>0</v>
      </c>
      <c r="M51" s="19">
        <f t="shared" si="6"/>
        <v>0</v>
      </c>
      <c r="N51" s="24"/>
      <c r="O51" s="19"/>
      <c r="P51" s="5"/>
      <c r="R51" s="4"/>
      <c r="S51" s="29"/>
      <c r="T51" s="29"/>
      <c r="U51" s="29"/>
      <c r="V51" s="29"/>
      <c r="W51" s="33"/>
      <c r="X51" s="4"/>
    </row>
    <row r="52" spans="1:24" x14ac:dyDescent="0.25">
      <c r="A52" s="30"/>
      <c r="B52" s="30"/>
      <c r="C52" s="30"/>
      <c r="D52" s="30"/>
      <c r="E52" s="30"/>
      <c r="F52" s="30"/>
      <c r="G52" s="5"/>
      <c r="H52" s="28"/>
      <c r="I52" s="19"/>
      <c r="J52" s="59"/>
      <c r="K52" s="19">
        <f t="shared" si="5"/>
        <v>0</v>
      </c>
      <c r="L52" s="19">
        <f t="shared" si="1"/>
        <v>0</v>
      </c>
      <c r="M52" s="19">
        <f t="shared" si="6"/>
        <v>0</v>
      </c>
      <c r="N52" s="24"/>
      <c r="O52" s="19"/>
      <c r="P52" s="5"/>
      <c r="R52" s="4"/>
      <c r="S52" s="29"/>
      <c r="T52" s="29"/>
      <c r="U52" s="29"/>
      <c r="V52" s="29"/>
      <c r="W52" s="33"/>
      <c r="X52" s="4"/>
    </row>
    <row r="53" spans="1:24" x14ac:dyDescent="0.25">
      <c r="A53" s="30"/>
      <c r="B53" s="30"/>
      <c r="C53" s="30"/>
      <c r="D53" s="30"/>
      <c r="E53" s="30"/>
      <c r="F53" s="30"/>
      <c r="G53" s="5"/>
      <c r="H53" s="28"/>
      <c r="I53" s="19"/>
      <c r="J53" s="59"/>
      <c r="K53" s="19">
        <f t="shared" si="5"/>
        <v>0</v>
      </c>
      <c r="L53" s="19">
        <f t="shared" si="1"/>
        <v>0</v>
      </c>
      <c r="M53" s="19">
        <f t="shared" si="6"/>
        <v>0</v>
      </c>
      <c r="N53" s="24"/>
      <c r="O53" s="19"/>
      <c r="P53" s="5"/>
      <c r="R53" s="4"/>
      <c r="S53" s="29"/>
      <c r="T53" s="29"/>
      <c r="U53" s="29"/>
      <c r="V53" s="29"/>
      <c r="W53" s="33"/>
      <c r="X53" s="4"/>
    </row>
    <row r="54" spans="1:24" x14ac:dyDescent="0.25">
      <c r="A54" s="30"/>
      <c r="B54" s="30"/>
      <c r="C54" s="30"/>
      <c r="D54" s="30"/>
      <c r="E54" s="30"/>
      <c r="F54" s="30"/>
      <c r="G54" s="5"/>
      <c r="H54" s="28"/>
      <c r="I54" s="19"/>
      <c r="J54" s="59"/>
      <c r="K54" s="19">
        <f t="shared" si="5"/>
        <v>0</v>
      </c>
      <c r="L54" s="19">
        <f t="shared" si="1"/>
        <v>0</v>
      </c>
      <c r="M54" s="19">
        <f t="shared" si="6"/>
        <v>0</v>
      </c>
      <c r="N54" s="24"/>
      <c r="O54" s="19"/>
      <c r="P54" s="5"/>
      <c r="R54" s="4"/>
      <c r="S54" s="29"/>
      <c r="T54" s="29"/>
      <c r="U54" s="29"/>
      <c r="V54" s="29"/>
      <c r="W54" s="33"/>
      <c r="X54" s="4"/>
    </row>
    <row r="55" spans="1:24" x14ac:dyDescent="0.25">
      <c r="A55" s="30"/>
      <c r="B55" s="30"/>
      <c r="C55" s="30"/>
      <c r="D55" s="30"/>
      <c r="E55" s="30"/>
      <c r="F55" s="30"/>
      <c r="G55" s="5"/>
      <c r="H55" s="28"/>
      <c r="I55" s="19"/>
      <c r="J55" s="59"/>
      <c r="K55" s="19">
        <f t="shared" si="5"/>
        <v>0</v>
      </c>
      <c r="L55" s="19">
        <f t="shared" si="1"/>
        <v>0</v>
      </c>
      <c r="M55" s="19">
        <f t="shared" si="6"/>
        <v>0</v>
      </c>
      <c r="N55" s="24"/>
      <c r="O55" s="19"/>
      <c r="P55" s="5"/>
      <c r="R55" s="4"/>
      <c r="S55" s="29"/>
      <c r="T55" s="29"/>
      <c r="U55" s="29"/>
      <c r="V55" s="29"/>
      <c r="W55" s="33"/>
      <c r="X55" s="4"/>
    </row>
    <row r="56" spans="1:24" x14ac:dyDescent="0.25">
      <c r="A56" s="30"/>
      <c r="B56" s="30"/>
      <c r="C56" s="30"/>
      <c r="D56" s="30"/>
      <c r="E56" s="30"/>
      <c r="F56" s="30"/>
      <c r="G56" s="5"/>
      <c r="H56" s="28"/>
      <c r="I56" s="19"/>
      <c r="J56" s="59"/>
      <c r="K56" s="19">
        <f t="shared" si="5"/>
        <v>0</v>
      </c>
      <c r="L56" s="19">
        <f t="shared" si="1"/>
        <v>0</v>
      </c>
      <c r="M56" s="19">
        <f t="shared" si="6"/>
        <v>0</v>
      </c>
      <c r="N56" s="24"/>
      <c r="O56" s="19"/>
      <c r="P56" s="5"/>
      <c r="R56" s="4"/>
      <c r="S56" s="29"/>
      <c r="T56" s="29"/>
      <c r="U56" s="29"/>
      <c r="V56" s="29"/>
      <c r="W56" s="33"/>
      <c r="X56" s="4"/>
    </row>
    <row r="57" spans="1:24" x14ac:dyDescent="0.25">
      <c r="A57" s="30"/>
      <c r="B57" s="30"/>
      <c r="C57" s="30"/>
      <c r="D57" s="30"/>
      <c r="E57" s="30"/>
      <c r="F57" s="30"/>
      <c r="G57" s="5"/>
      <c r="H57" s="28"/>
      <c r="I57" s="19"/>
      <c r="J57" s="59"/>
      <c r="K57" s="19">
        <f t="shared" si="5"/>
        <v>0</v>
      </c>
      <c r="L57" s="19">
        <f t="shared" si="1"/>
        <v>0</v>
      </c>
      <c r="M57" s="19">
        <f t="shared" si="6"/>
        <v>0</v>
      </c>
      <c r="N57" s="24"/>
      <c r="O57" s="19"/>
      <c r="P57" s="5"/>
      <c r="R57" s="4"/>
      <c r="S57" s="29"/>
      <c r="T57" s="29"/>
      <c r="U57" s="29"/>
      <c r="V57" s="29"/>
      <c r="W57" s="33"/>
      <c r="X57" s="4"/>
    </row>
    <row r="58" spans="1:24" x14ac:dyDescent="0.25">
      <c r="A58" s="30"/>
      <c r="B58" s="30"/>
      <c r="C58" s="30"/>
      <c r="D58" s="30"/>
      <c r="E58" s="30"/>
      <c r="F58" s="30"/>
      <c r="G58" s="5"/>
      <c r="H58" s="28"/>
      <c r="I58" s="19"/>
      <c r="J58" s="59"/>
      <c r="K58" s="19">
        <f t="shared" si="5"/>
        <v>0</v>
      </c>
      <c r="L58" s="19">
        <f t="shared" si="1"/>
        <v>0</v>
      </c>
      <c r="M58" s="19">
        <f t="shared" si="6"/>
        <v>0</v>
      </c>
      <c r="N58" s="24"/>
      <c r="O58" s="19"/>
      <c r="P58" s="5"/>
      <c r="R58" s="4"/>
      <c r="S58" s="29"/>
      <c r="T58" s="29"/>
      <c r="U58" s="29"/>
      <c r="V58" s="29"/>
      <c r="W58" s="33"/>
      <c r="X58" s="4"/>
    </row>
    <row r="59" spans="1:24" x14ac:dyDescent="0.25">
      <c r="A59" s="30"/>
      <c r="B59" s="30"/>
      <c r="C59" s="30"/>
      <c r="D59" s="30"/>
      <c r="E59" s="30"/>
      <c r="F59" s="30"/>
      <c r="R59" s="4"/>
      <c r="S59" s="29"/>
      <c r="T59" s="29"/>
      <c r="U59" s="29"/>
      <c r="V59" s="29"/>
      <c r="W59" s="33"/>
      <c r="X59" s="4"/>
    </row>
    <row r="60" spans="1:24" x14ac:dyDescent="0.25">
      <c r="A60" s="30"/>
      <c r="B60" s="30"/>
      <c r="C60" s="30"/>
      <c r="D60" s="30"/>
      <c r="E60" s="30"/>
      <c r="F60" s="30"/>
      <c r="R60" s="4"/>
      <c r="S60" s="29"/>
      <c r="T60" s="29"/>
      <c r="U60" s="29"/>
      <c r="V60" s="29"/>
      <c r="W60" s="33"/>
      <c r="X60" s="4"/>
    </row>
    <row r="61" spans="1:24" x14ac:dyDescent="0.25">
      <c r="A61" s="30"/>
      <c r="B61" s="30"/>
      <c r="C61" s="30"/>
      <c r="D61" s="30"/>
      <c r="E61" s="30"/>
      <c r="F61" s="30"/>
      <c r="R61" s="4"/>
      <c r="S61" s="29"/>
      <c r="T61" s="29"/>
      <c r="U61" s="29"/>
      <c r="V61" s="29"/>
      <c r="W61" s="33"/>
      <c r="X61" s="4"/>
    </row>
    <row r="62" spans="1:24" x14ac:dyDescent="0.25">
      <c r="A62" s="30"/>
      <c r="B62" s="30"/>
      <c r="C62" s="30"/>
      <c r="D62" s="30"/>
      <c r="E62" s="30"/>
      <c r="F62" s="30"/>
      <c r="R62" s="4"/>
      <c r="S62" s="29"/>
      <c r="T62" s="29"/>
      <c r="U62" s="29"/>
      <c r="V62" s="29"/>
      <c r="W62" s="33"/>
      <c r="X62" s="4"/>
    </row>
    <row r="63" spans="1:24" x14ac:dyDescent="0.25">
      <c r="A63" s="30"/>
      <c r="B63" s="30"/>
      <c r="C63" s="30"/>
      <c r="D63" s="30"/>
      <c r="E63" s="30"/>
      <c r="F63" s="30"/>
      <c r="R63" s="4"/>
      <c r="S63" s="29"/>
      <c r="T63" s="29"/>
      <c r="U63" s="29"/>
      <c r="V63" s="29"/>
      <c r="W63" s="33"/>
      <c r="X63" s="4"/>
    </row>
    <row r="64" spans="1:24" x14ac:dyDescent="0.25">
      <c r="A64" s="30"/>
      <c r="B64" s="30"/>
      <c r="C64" s="30"/>
      <c r="D64" s="30"/>
      <c r="E64" s="30"/>
      <c r="F64" s="30"/>
      <c r="R64" s="4"/>
      <c r="S64" s="29"/>
      <c r="T64" s="29"/>
      <c r="U64" s="29"/>
      <c r="V64" s="29"/>
      <c r="W64" s="33"/>
      <c r="X64" s="4"/>
    </row>
    <row r="65" spans="1:24" x14ac:dyDescent="0.25">
      <c r="A65" s="30"/>
      <c r="B65" s="30"/>
      <c r="C65" s="30"/>
      <c r="D65" s="30"/>
      <c r="E65" s="30"/>
      <c r="F65" s="30"/>
      <c r="R65" s="4"/>
      <c r="S65" s="29"/>
      <c r="T65" s="29"/>
      <c r="U65" s="29"/>
      <c r="V65" s="29"/>
      <c r="W65" s="33"/>
      <c r="X65" s="4"/>
    </row>
    <row r="66" spans="1:24" x14ac:dyDescent="0.25">
      <c r="A66" s="30"/>
      <c r="B66" s="30"/>
      <c r="C66" s="30"/>
      <c r="D66" s="30"/>
      <c r="E66" s="30"/>
      <c r="F66" s="30"/>
      <c r="R66" s="4"/>
      <c r="S66" s="29"/>
      <c r="T66" s="29"/>
      <c r="U66" s="29"/>
      <c r="V66" s="29"/>
      <c r="W66" s="33"/>
      <c r="X66" s="4"/>
    </row>
    <row r="67" spans="1:24" x14ac:dyDescent="0.25">
      <c r="A67" s="30"/>
      <c r="B67" s="30"/>
      <c r="C67" s="30"/>
      <c r="D67" s="30"/>
      <c r="E67" s="30"/>
      <c r="F67" s="30"/>
      <c r="R67" s="4"/>
      <c r="S67" s="29"/>
      <c r="T67" s="29"/>
      <c r="U67" s="29"/>
      <c r="V67" s="29"/>
      <c r="W67" s="33"/>
      <c r="X67" s="4"/>
    </row>
    <row r="68" spans="1:24" x14ac:dyDescent="0.25">
      <c r="A68" s="30"/>
      <c r="B68" s="30"/>
      <c r="C68" s="30"/>
      <c r="D68" s="30"/>
      <c r="E68" s="30"/>
      <c r="F68" s="30"/>
      <c r="R68" s="4"/>
      <c r="S68" s="29"/>
      <c r="T68" s="29"/>
      <c r="U68" s="29"/>
      <c r="V68" s="29"/>
      <c r="W68" s="33"/>
      <c r="X68" s="4"/>
    </row>
    <row r="69" spans="1:24" x14ac:dyDescent="0.25">
      <c r="A69" s="30"/>
      <c r="B69" s="30"/>
      <c r="C69" s="30"/>
      <c r="D69" s="30"/>
      <c r="E69" s="30"/>
      <c r="F69" s="30"/>
      <c r="R69" s="4"/>
      <c r="S69" s="29"/>
      <c r="T69" s="29"/>
      <c r="U69" s="29"/>
      <c r="V69" s="29"/>
      <c r="W69" s="33"/>
      <c r="X69" s="4"/>
    </row>
    <row r="70" spans="1:24" x14ac:dyDescent="0.25">
      <c r="A70" s="30"/>
      <c r="B70" s="30"/>
      <c r="C70" s="30"/>
      <c r="D70" s="30"/>
      <c r="E70" s="30"/>
      <c r="F70" s="30"/>
      <c r="R70" s="4"/>
      <c r="S70" s="29"/>
      <c r="T70" s="29"/>
      <c r="U70" s="29"/>
      <c r="V70" s="29"/>
      <c r="W70" s="33"/>
      <c r="X70" s="4"/>
    </row>
    <row r="71" spans="1:24" x14ac:dyDescent="0.25">
      <c r="A71" s="30"/>
      <c r="B71" s="30"/>
      <c r="C71" s="30"/>
      <c r="D71" s="30"/>
      <c r="E71" s="30"/>
      <c r="F71" s="30"/>
      <c r="R71" s="4"/>
      <c r="S71" s="29"/>
      <c r="T71" s="29"/>
      <c r="U71" s="29"/>
      <c r="V71" s="29"/>
      <c r="W71" s="33"/>
      <c r="X71" s="4"/>
    </row>
    <row r="72" spans="1:24" x14ac:dyDescent="0.25">
      <c r="A72" s="30"/>
      <c r="B72" s="30"/>
      <c r="C72" s="30"/>
      <c r="D72" s="30"/>
      <c r="E72" s="30"/>
      <c r="F72" s="30"/>
      <c r="R72" s="4"/>
      <c r="S72" s="29"/>
      <c r="T72" s="29"/>
      <c r="U72" s="29"/>
      <c r="V72" s="29"/>
      <c r="W72" s="33"/>
      <c r="X72" s="4"/>
    </row>
    <row r="73" spans="1:24" x14ac:dyDescent="0.25">
      <c r="A73" s="30"/>
      <c r="B73" s="30"/>
      <c r="C73" s="30"/>
      <c r="D73" s="30"/>
      <c r="E73" s="30"/>
      <c r="F73" s="30"/>
      <c r="R73" s="4"/>
      <c r="S73" s="29"/>
      <c r="T73" s="29"/>
      <c r="U73" s="29"/>
      <c r="V73" s="29"/>
      <c r="W73" s="33"/>
      <c r="X73" s="4"/>
    </row>
    <row r="74" spans="1:24" x14ac:dyDescent="0.25">
      <c r="A74" s="30"/>
      <c r="B74" s="30"/>
      <c r="C74" s="30"/>
      <c r="D74" s="30"/>
      <c r="E74" s="30"/>
      <c r="F74" s="30"/>
      <c r="R74" s="4"/>
      <c r="S74" s="29"/>
      <c r="T74" s="29"/>
      <c r="U74" s="29"/>
      <c r="V74" s="29"/>
      <c r="W74" s="33"/>
      <c r="X74" s="4"/>
    </row>
    <row r="75" spans="1:24" x14ac:dyDescent="0.25">
      <c r="A75" s="30"/>
      <c r="B75" s="30"/>
      <c r="C75" s="30"/>
      <c r="D75" s="30"/>
      <c r="E75" s="30"/>
      <c r="F75" s="30"/>
      <c r="R75" s="4"/>
      <c r="S75" s="29"/>
      <c r="T75" s="29"/>
      <c r="U75" s="29"/>
      <c r="V75" s="29"/>
      <c r="W75" s="33"/>
      <c r="X75" s="4"/>
    </row>
    <row r="76" spans="1:24" x14ac:dyDescent="0.25">
      <c r="A76" s="30"/>
      <c r="B76" s="30"/>
      <c r="C76" s="30"/>
      <c r="D76" s="30"/>
      <c r="E76" s="30"/>
      <c r="F76" s="30"/>
      <c r="R76" s="4"/>
      <c r="S76" s="29"/>
      <c r="T76" s="29"/>
      <c r="U76" s="29"/>
      <c r="V76" s="29"/>
      <c r="W76" s="33"/>
      <c r="X76" s="4"/>
    </row>
    <row r="77" spans="1:24" x14ac:dyDescent="0.25">
      <c r="A77" s="30"/>
      <c r="B77" s="30"/>
      <c r="C77" s="30"/>
      <c r="D77" s="30"/>
      <c r="E77" s="30"/>
      <c r="F77" s="30"/>
      <c r="R77" s="4"/>
      <c r="S77" s="29"/>
      <c r="T77" s="29"/>
      <c r="U77" s="29"/>
      <c r="V77" s="29"/>
      <c r="W77" s="33"/>
      <c r="X77" s="4"/>
    </row>
    <row r="78" spans="1:24" x14ac:dyDescent="0.25">
      <c r="A78" s="30"/>
      <c r="B78" s="30"/>
      <c r="C78" s="30"/>
      <c r="D78" s="30"/>
      <c r="E78" s="30"/>
      <c r="F78" s="30"/>
      <c r="R78" s="4"/>
      <c r="S78" s="29"/>
      <c r="T78" s="29"/>
      <c r="U78" s="29"/>
      <c r="V78" s="29"/>
      <c r="W78" s="33"/>
      <c r="X78" s="4"/>
    </row>
    <row r="79" spans="1:24" x14ac:dyDescent="0.25">
      <c r="A79" s="30"/>
      <c r="B79" s="30"/>
      <c r="C79" s="30"/>
      <c r="D79" s="30"/>
      <c r="E79" s="30"/>
      <c r="F79" s="30"/>
      <c r="R79" s="4"/>
      <c r="S79" s="29"/>
      <c r="T79" s="29"/>
      <c r="U79" s="29"/>
      <c r="V79" s="29"/>
      <c r="W79" s="33"/>
      <c r="X79" s="4"/>
    </row>
    <row r="80" spans="1:24" x14ac:dyDescent="0.25">
      <c r="A80" s="30"/>
      <c r="B80" s="30"/>
      <c r="C80" s="30"/>
      <c r="D80" s="30"/>
      <c r="E80" s="30"/>
      <c r="F80" s="30"/>
      <c r="R80" s="4"/>
      <c r="S80" s="29"/>
      <c r="T80" s="29"/>
      <c r="U80" s="29"/>
      <c r="V80" s="29"/>
      <c r="W80" s="33"/>
      <c r="X80" s="4"/>
    </row>
    <row r="81" spans="1:24" x14ac:dyDescent="0.25">
      <c r="A81" s="30"/>
      <c r="B81" s="30"/>
      <c r="C81" s="30"/>
      <c r="D81" s="30"/>
      <c r="E81" s="30"/>
      <c r="F81" s="30"/>
      <c r="R81" s="4"/>
      <c r="S81" s="29"/>
      <c r="T81" s="29"/>
      <c r="U81" s="29"/>
      <c r="V81" s="29"/>
      <c r="W81" s="33"/>
      <c r="X81" s="4"/>
    </row>
    <row r="82" spans="1:24" x14ac:dyDescent="0.25">
      <c r="A82" s="30"/>
      <c r="B82" s="30"/>
      <c r="C82" s="30"/>
      <c r="D82" s="30"/>
      <c r="E82" s="30"/>
      <c r="F82" s="30"/>
      <c r="R82" s="4"/>
      <c r="S82" s="29"/>
      <c r="T82" s="29"/>
      <c r="U82" s="29"/>
      <c r="V82" s="29"/>
      <c r="W82" s="33"/>
      <c r="X82" s="4"/>
    </row>
    <row r="83" spans="1:24" x14ac:dyDescent="0.25">
      <c r="A83" s="30"/>
      <c r="B83" s="30"/>
      <c r="C83" s="30"/>
      <c r="D83" s="30"/>
      <c r="E83" s="30"/>
      <c r="F83" s="30"/>
      <c r="R83" s="4"/>
      <c r="S83" s="29"/>
      <c r="T83" s="29"/>
      <c r="U83" s="29"/>
      <c r="V83" s="29"/>
      <c r="W83" s="33"/>
      <c r="X83" s="4"/>
    </row>
    <row r="84" spans="1:24" x14ac:dyDescent="0.25">
      <c r="R84" s="4"/>
      <c r="S84" s="29"/>
      <c r="T84" s="29"/>
      <c r="U84" s="29"/>
      <c r="V84" s="29"/>
      <c r="W84" s="33"/>
      <c r="X84" s="4"/>
    </row>
    <row r="85" spans="1:24" x14ac:dyDescent="0.25">
      <c r="R85" s="4"/>
      <c r="S85" s="29"/>
      <c r="T85" s="29"/>
      <c r="U85" s="29"/>
      <c r="V85" s="29"/>
      <c r="W85" s="33"/>
      <c r="X85" s="4"/>
    </row>
    <row r="86" spans="1:24" x14ac:dyDescent="0.25">
      <c r="R86" s="4"/>
      <c r="S86" s="29"/>
      <c r="T86" s="29"/>
      <c r="U86" s="29"/>
      <c r="V86" s="29"/>
      <c r="W86" s="33"/>
      <c r="X86" s="4"/>
    </row>
    <row r="87" spans="1:24" x14ac:dyDescent="0.25">
      <c r="R87" s="4"/>
      <c r="S87" s="29"/>
      <c r="T87" s="29"/>
      <c r="U87" s="29"/>
      <c r="V87" s="29"/>
      <c r="W87" s="33"/>
      <c r="X87" s="4"/>
    </row>
    <row r="88" spans="1:24" x14ac:dyDescent="0.25">
      <c r="R88" s="4"/>
      <c r="S88" s="29"/>
      <c r="T88" s="29"/>
      <c r="U88" s="29"/>
      <c r="V88" s="29"/>
      <c r="W88" s="33"/>
      <c r="X88" s="4"/>
    </row>
    <row r="89" spans="1:24" x14ac:dyDescent="0.25">
      <c r="R89" s="4"/>
      <c r="S89" s="29"/>
      <c r="T89" s="29"/>
      <c r="U89" s="29"/>
      <c r="V89" s="29"/>
      <c r="W89" s="33"/>
      <c r="X89" s="4"/>
    </row>
    <row r="90" spans="1:24" x14ac:dyDescent="0.25">
      <c r="R90" s="4"/>
      <c r="S90" s="29"/>
      <c r="T90" s="29"/>
      <c r="U90" s="29"/>
      <c r="V90" s="29"/>
      <c r="W90" s="33"/>
      <c r="X90" s="4"/>
    </row>
    <row r="91" spans="1:24" x14ac:dyDescent="0.25">
      <c r="R91" s="4"/>
      <c r="S91" s="29"/>
      <c r="T91" s="29"/>
      <c r="U91" s="29"/>
      <c r="V91" s="29"/>
      <c r="W91" s="33"/>
      <c r="X91" s="4"/>
    </row>
    <row r="92" spans="1:24" x14ac:dyDescent="0.25">
      <c r="R92" s="4"/>
      <c r="S92" s="29"/>
      <c r="T92" s="29"/>
      <c r="U92" s="29"/>
      <c r="V92" s="29"/>
      <c r="W92" s="33"/>
      <c r="X92" s="4"/>
    </row>
    <row r="93" spans="1:24" x14ac:dyDescent="0.25">
      <c r="R93" s="4"/>
      <c r="S93" s="29"/>
      <c r="T93" s="29"/>
      <c r="U93" s="29"/>
      <c r="V93" s="29"/>
      <c r="W93" s="33"/>
      <c r="X93" s="4"/>
    </row>
    <row r="94" spans="1:24" x14ac:dyDescent="0.25">
      <c r="R94" s="4"/>
      <c r="S94" s="29"/>
      <c r="T94" s="29"/>
      <c r="U94" s="29"/>
      <c r="V94" s="29"/>
      <c r="W94" s="33"/>
      <c r="X94" s="4"/>
    </row>
    <row r="95" spans="1:24" x14ac:dyDescent="0.25">
      <c r="R95" s="4"/>
      <c r="S95" s="29"/>
      <c r="T95" s="29"/>
      <c r="U95" s="29"/>
      <c r="V95" s="29"/>
      <c r="W95" s="33"/>
      <c r="X95" s="4"/>
    </row>
    <row r="96" spans="1:24" x14ac:dyDescent="0.25">
      <c r="R96" s="4"/>
      <c r="S96" s="29"/>
      <c r="T96" s="29"/>
      <c r="U96" s="29"/>
      <c r="V96" s="29"/>
      <c r="W96" s="33"/>
      <c r="X96" s="4"/>
    </row>
    <row r="97" spans="18:24" x14ac:dyDescent="0.25">
      <c r="R97" s="4"/>
      <c r="S97" s="29"/>
      <c r="T97" s="29"/>
      <c r="U97" s="29"/>
      <c r="V97" s="29"/>
      <c r="W97" s="33"/>
      <c r="X97" s="4"/>
    </row>
    <row r="98" spans="18:24" x14ac:dyDescent="0.25">
      <c r="R98" s="4"/>
      <c r="S98" s="29"/>
      <c r="T98" s="29"/>
      <c r="U98" s="29"/>
      <c r="V98" s="29"/>
      <c r="W98" s="33"/>
      <c r="X98" s="4"/>
    </row>
    <row r="99" spans="18:24" x14ac:dyDescent="0.25">
      <c r="R99" s="4"/>
      <c r="S99" s="29"/>
      <c r="T99" s="29"/>
      <c r="U99" s="29"/>
      <c r="V99" s="29"/>
      <c r="W99" s="33"/>
      <c r="X99" s="4"/>
    </row>
    <row r="100" spans="18:24" x14ac:dyDescent="0.25">
      <c r="R100" s="4"/>
      <c r="S100" s="29"/>
      <c r="T100" s="29"/>
      <c r="U100" s="29"/>
      <c r="V100" s="29"/>
      <c r="W100" s="33"/>
      <c r="X100" s="4"/>
    </row>
    <row r="101" spans="18:24" x14ac:dyDescent="0.25">
      <c r="R101" s="4"/>
      <c r="S101" s="29"/>
      <c r="T101" s="29"/>
      <c r="U101" s="29"/>
      <c r="V101" s="29"/>
      <c r="W101" s="33"/>
      <c r="X101" s="4"/>
    </row>
    <row r="102" spans="18:24" x14ac:dyDescent="0.25">
      <c r="R102" s="4"/>
      <c r="S102" s="29"/>
      <c r="T102" s="29"/>
      <c r="U102" s="29"/>
      <c r="V102" s="29"/>
      <c r="W102" s="33"/>
      <c r="X102" s="4"/>
    </row>
  </sheetData>
  <sheetProtection sort="0" autoFilter="0"/>
  <autoFilter ref="S7:W102" xr:uid="{812919A8-4864-4DC1-AFDD-0D53454A1DCF}">
    <sortState xmlns:xlrd2="http://schemas.microsoft.com/office/spreadsheetml/2017/richdata2" ref="S8:W102">
      <sortCondition descending="1" ref="U7:U102"/>
    </sortState>
  </autoFilter>
  <conditionalFormatting sqref="H10:H21">
    <cfRule type="expression" dxfId="8" priority="6">
      <formula>N10="y"</formula>
    </cfRule>
  </conditionalFormatting>
  <conditionalFormatting sqref="I8:O58">
    <cfRule type="cellIs" dxfId="7" priority="1" operator="equal">
      <formula>0</formula>
    </cfRule>
  </conditionalFormatting>
  <conditionalFormatting sqref="M10:M58">
    <cfRule type="cellIs" dxfId="6" priority="4" operator="lessThan">
      <formula>0</formula>
    </cfRule>
  </conditionalFormatting>
  <dataValidations count="2">
    <dataValidation type="list" allowBlank="1" showErrorMessage="1" sqref="V8:V102" xr:uid="{A757C271-FE31-4ACD-A011-A9E8361AB442}">
      <formula1>$H$9:$H$58</formula1>
    </dataValidation>
    <dataValidation type="list" errorStyle="information" allowBlank="1" sqref="U1:U1048576" xr:uid="{24368D09-50B2-4878-AF09-79BB27ACBBF7}">
      <formula1>$AI$7:$AI$14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62A9-FC1E-49F2-A2BE-C91BB77F2543}">
  <dimension ref="A2:AP102"/>
  <sheetViews>
    <sheetView showGridLines="0" workbookViewId="0">
      <selection activeCell="J15" sqref="J15"/>
    </sheetView>
  </sheetViews>
  <sheetFormatPr defaultRowHeight="15" x14ac:dyDescent="0.25"/>
  <cols>
    <col min="2" max="2" width="2.42578125" customWidth="1"/>
    <col min="3" max="3" width="19.42578125" bestFit="1" customWidth="1"/>
    <col min="4" max="4" width="14.42578125" customWidth="1"/>
    <col min="5" max="5" width="2.42578125" customWidth="1"/>
    <col min="7" max="7" width="2.5703125" customWidth="1"/>
    <col min="8" max="8" width="19.140625" bestFit="1" customWidth="1"/>
    <col min="9" max="9" width="11.42578125" style="17" hidden="1" customWidth="1"/>
    <col min="10" max="13" width="11.42578125" style="17" customWidth="1"/>
    <col min="14" max="14" width="6.7109375" style="25" hidden="1" customWidth="1"/>
    <col min="15" max="15" width="11.42578125" style="17" hidden="1" customWidth="1"/>
    <col min="16" max="16" width="2.5703125" customWidth="1"/>
    <col min="18" max="18" width="2.5703125" customWidth="1"/>
    <col min="19" max="19" width="7.85546875" customWidth="1"/>
    <col min="20" max="20" width="31.42578125" customWidth="1"/>
    <col min="21" max="21" width="11.85546875" customWidth="1"/>
    <col min="22" max="22" width="30.42578125" customWidth="1"/>
    <col min="23" max="23" width="10.7109375" style="17" customWidth="1"/>
    <col min="24" max="24" width="2.5703125" customWidth="1"/>
    <col min="35" max="35" width="10.5703125" bestFit="1" customWidth="1"/>
    <col min="37" max="37" width="15.85546875" bestFit="1" customWidth="1"/>
    <col min="38" max="38" width="10.5703125" customWidth="1"/>
  </cols>
  <sheetData>
    <row r="2" spans="1:42" ht="46.5" x14ac:dyDescent="0.7">
      <c r="B2" s="27" t="s">
        <v>80</v>
      </c>
      <c r="C2" s="27"/>
      <c r="D2" s="2"/>
      <c r="N2" s="17"/>
    </row>
    <row r="3" spans="1:42" ht="26.25" x14ac:dyDescent="0.4">
      <c r="C3" s="2"/>
      <c r="D3" s="2"/>
      <c r="N3" s="17"/>
    </row>
    <row r="4" spans="1:42" x14ac:dyDescent="0.25">
      <c r="B4" s="20"/>
      <c r="C4" s="20"/>
      <c r="D4" s="20"/>
      <c r="E4" s="20"/>
      <c r="G4" s="8"/>
      <c r="H4" s="8"/>
      <c r="I4" s="18"/>
      <c r="J4" s="18"/>
      <c r="K4" s="18"/>
      <c r="L4" s="18"/>
      <c r="M4" s="18"/>
      <c r="N4" s="18"/>
      <c r="O4" s="18"/>
      <c r="P4" s="8"/>
      <c r="R4" s="9"/>
      <c r="S4" s="9"/>
      <c r="T4" s="9"/>
      <c r="U4" s="9"/>
      <c r="V4" s="9"/>
      <c r="W4" s="32"/>
      <c r="X4" s="9"/>
    </row>
    <row r="5" spans="1:42" ht="23.25" x14ac:dyDescent="0.35">
      <c r="B5" s="20"/>
      <c r="C5" s="21" t="s">
        <v>0</v>
      </c>
      <c r="D5" s="22"/>
      <c r="E5" s="20"/>
      <c r="G5" s="8"/>
      <c r="H5" s="10" t="s">
        <v>1</v>
      </c>
      <c r="I5" s="18" t="s">
        <v>2</v>
      </c>
      <c r="J5" s="18"/>
      <c r="K5" s="18"/>
      <c r="L5" s="18"/>
      <c r="M5" s="18"/>
      <c r="N5" s="18" t="s">
        <v>2</v>
      </c>
      <c r="O5" s="18" t="s">
        <v>2</v>
      </c>
      <c r="P5" s="8"/>
      <c r="R5" s="9"/>
      <c r="S5" s="11" t="s">
        <v>3</v>
      </c>
      <c r="T5" s="9"/>
      <c r="U5" s="9"/>
      <c r="V5" s="9"/>
      <c r="W5" s="32"/>
      <c r="X5" s="9"/>
    </row>
    <row r="6" spans="1:42" s="12" customFormat="1" ht="23.25" x14ac:dyDescent="0.25">
      <c r="B6" s="23"/>
      <c r="C6" s="21"/>
      <c r="D6" s="43"/>
      <c r="E6" s="23"/>
      <c r="G6" s="13"/>
      <c r="H6" s="10"/>
      <c r="I6" s="44"/>
      <c r="J6" s="44"/>
      <c r="K6" s="45">
        <f ca="1">SUM(K9:K58)</f>
        <v>2084.2800000000002</v>
      </c>
      <c r="L6" s="46">
        <f>SUM(L9:L58)</f>
        <v>0</v>
      </c>
      <c r="M6" s="44"/>
      <c r="N6" s="44"/>
      <c r="O6" s="44"/>
      <c r="P6" s="13"/>
      <c r="R6" s="14"/>
      <c r="S6" s="11"/>
      <c r="T6" s="14"/>
      <c r="U6" s="14"/>
      <c r="V6" s="14"/>
      <c r="W6" s="46">
        <f>SUM(W8:W102)</f>
        <v>0</v>
      </c>
      <c r="X6" s="14"/>
    </row>
    <row r="7" spans="1:42" s="12" customFormat="1" x14ac:dyDescent="0.25">
      <c r="B7" s="23"/>
      <c r="C7" s="23"/>
      <c r="D7" s="23"/>
      <c r="E7" s="23"/>
      <c r="G7" s="13"/>
      <c r="H7" s="35" t="s">
        <v>4</v>
      </c>
      <c r="I7" s="36" t="s">
        <v>5</v>
      </c>
      <c r="J7" s="36" t="s">
        <v>6</v>
      </c>
      <c r="K7" s="36" t="s">
        <v>7</v>
      </c>
      <c r="L7" s="36" t="s">
        <v>8</v>
      </c>
      <c r="M7" s="36" t="s">
        <v>9</v>
      </c>
      <c r="N7" s="36" t="s">
        <v>10</v>
      </c>
      <c r="O7" s="36" t="s">
        <v>11</v>
      </c>
      <c r="P7" s="37"/>
      <c r="Q7" s="38"/>
      <c r="R7" s="39"/>
      <c r="S7" s="40" t="s">
        <v>12</v>
      </c>
      <c r="T7" s="40" t="s">
        <v>13</v>
      </c>
      <c r="U7" s="40" t="s">
        <v>14</v>
      </c>
      <c r="V7" s="40" t="s">
        <v>4</v>
      </c>
      <c r="W7" s="41" t="s">
        <v>15</v>
      </c>
      <c r="X7" s="14"/>
      <c r="AI7" s="15" t="s">
        <v>14</v>
      </c>
      <c r="AK7" s="16" t="s">
        <v>16</v>
      </c>
      <c r="AL7" s="52" t="str">
        <f>VLOOKUP(B2,AK11:AL22,2,FALSE)</f>
        <v>Nov</v>
      </c>
    </row>
    <row r="8" spans="1:42" x14ac:dyDescent="0.25">
      <c r="B8" s="7"/>
      <c r="C8" s="7"/>
      <c r="D8" s="7"/>
      <c r="E8" s="7"/>
      <c r="G8" s="5"/>
      <c r="H8" s="5"/>
      <c r="I8" s="19"/>
      <c r="J8" s="58"/>
      <c r="K8" s="19"/>
      <c r="L8" s="19"/>
      <c r="M8" s="19"/>
      <c r="N8" s="24"/>
      <c r="O8" s="19"/>
      <c r="P8" s="5"/>
      <c r="R8" s="4"/>
      <c r="S8" s="42"/>
      <c r="T8" s="29"/>
      <c r="U8" s="29"/>
      <c r="V8" s="29"/>
      <c r="W8" s="33"/>
      <c r="X8" s="4"/>
      <c r="AI8" s="1" t="s">
        <v>19</v>
      </c>
      <c r="AK8" s="3" t="s">
        <v>20</v>
      </c>
      <c r="AL8" s="51" t="str">
        <f>VLOOKUP(AL7,AL11:AM22,2,FALSE)</f>
        <v>N42</v>
      </c>
    </row>
    <row r="9" spans="1:42" ht="15.75" x14ac:dyDescent="0.25">
      <c r="B9" s="7"/>
      <c r="C9" s="7" t="s">
        <v>21</v>
      </c>
      <c r="D9" s="55" cm="1">
        <f t="array" aca="1" ref="D9" ca="1">INDIRECT("Income!"&amp;AL8)</f>
        <v>0</v>
      </c>
      <c r="E9" s="7"/>
      <c r="G9" s="5"/>
      <c r="H9" s="34" t="s">
        <v>22</v>
      </c>
      <c r="I9" s="19"/>
      <c r="J9" s="59"/>
      <c r="K9" s="19"/>
      <c r="L9" s="19"/>
      <c r="M9" s="19"/>
      <c r="N9" s="24"/>
      <c r="O9" s="19"/>
      <c r="P9" s="5"/>
      <c r="R9" s="4"/>
      <c r="S9" s="42"/>
      <c r="T9" s="29"/>
      <c r="U9" s="29"/>
      <c r="V9" s="29"/>
      <c r="W9" s="33"/>
      <c r="X9" s="4"/>
      <c r="AI9" s="1" t="s">
        <v>25</v>
      </c>
    </row>
    <row r="10" spans="1:42" x14ac:dyDescent="0.25">
      <c r="B10" s="7"/>
      <c r="C10" s="7" t="s">
        <v>1</v>
      </c>
      <c r="D10" s="56">
        <f ca="1">K6</f>
        <v>2084.2800000000002</v>
      </c>
      <c r="E10" s="7"/>
      <c r="G10" s="5"/>
      <c r="H10" s="5" t="s">
        <v>26</v>
      </c>
      <c r="I10" s="18" cm="1">
        <f t="array" aca="1" ref="I10" ca="1">INDIRECT($AL$7&amp;"!"&amp;"O10")</f>
        <v>0</v>
      </c>
      <c r="J10" s="59"/>
      <c r="K10" s="19">
        <f t="shared" ref="K10:K21" ca="1" si="0">SUM(I10:J10)</f>
        <v>0</v>
      </c>
      <c r="L10" s="19">
        <f t="shared" ref="L10:L58" si="1">SUMIF(V:V, H10, W:W)</f>
        <v>0</v>
      </c>
      <c r="M10" s="19">
        <f t="shared" ref="M10:M12" ca="1" si="2">K10-L10</f>
        <v>0</v>
      </c>
      <c r="N10" s="26"/>
      <c r="O10" s="18"/>
      <c r="P10" s="5"/>
      <c r="R10" s="4"/>
      <c r="S10" s="42"/>
      <c r="T10" s="29"/>
      <c r="U10" s="29"/>
      <c r="V10" s="29"/>
      <c r="W10" s="33"/>
      <c r="X10" s="4"/>
      <c r="AI10" s="1" t="s">
        <v>28</v>
      </c>
      <c r="AK10" s="3" t="s">
        <v>29</v>
      </c>
      <c r="AL10" s="3" t="s">
        <v>30</v>
      </c>
      <c r="AM10" s="3" t="s">
        <v>31</v>
      </c>
    </row>
    <row r="11" spans="1:42" x14ac:dyDescent="0.25">
      <c r="B11" s="7"/>
      <c r="C11" s="7" t="s">
        <v>32</v>
      </c>
      <c r="D11" s="57">
        <f>W6</f>
        <v>0</v>
      </c>
      <c r="E11" s="7"/>
      <c r="G11" s="5"/>
      <c r="H11" s="5" t="s">
        <v>33</v>
      </c>
      <c r="I11" s="18" cm="1">
        <f t="array" aca="1" ref="I11" ca="1">INDIRECT($AL$7&amp;"!"&amp;"O11")</f>
        <v>-166.91</v>
      </c>
      <c r="J11" s="59"/>
      <c r="K11" s="19">
        <f t="shared" ca="1" si="0"/>
        <v>-166.91</v>
      </c>
      <c r="L11" s="19">
        <f t="shared" si="1"/>
        <v>0</v>
      </c>
      <c r="M11" s="19">
        <f t="shared" ca="1" si="2"/>
        <v>-166.91</v>
      </c>
      <c r="N11" s="26" t="s">
        <v>34</v>
      </c>
      <c r="O11" s="18">
        <f ca="1">IF(N11="y",M11,)</f>
        <v>-166.91</v>
      </c>
      <c r="P11" s="5"/>
      <c r="R11" s="4"/>
      <c r="S11" s="42"/>
      <c r="T11" s="29"/>
      <c r="U11" s="29"/>
      <c r="V11" s="29"/>
      <c r="W11" s="33"/>
      <c r="X11" s="4"/>
      <c r="AI11" s="1" t="s">
        <v>36</v>
      </c>
      <c r="AK11" t="s">
        <v>37</v>
      </c>
      <c r="AL11" s="60" t="s">
        <v>492</v>
      </c>
      <c r="AM11" t="s">
        <v>39</v>
      </c>
      <c r="AP11" s="12"/>
    </row>
    <row r="12" spans="1:42" x14ac:dyDescent="0.25">
      <c r="B12" s="7"/>
      <c r="C12" s="7"/>
      <c r="D12" s="7"/>
      <c r="E12" s="7"/>
      <c r="G12" s="5"/>
      <c r="H12" s="5" t="s">
        <v>40</v>
      </c>
      <c r="I12" s="18" cm="1">
        <f t="array" aca="1" ref="I12" ca="1">INDIRECT($AL$7&amp;"!"&amp;"O12")</f>
        <v>76.119999999999891</v>
      </c>
      <c r="J12" s="59"/>
      <c r="K12" s="19">
        <f t="shared" ca="1" si="0"/>
        <v>76.119999999999891</v>
      </c>
      <c r="L12" s="19">
        <f t="shared" si="1"/>
        <v>0</v>
      </c>
      <c r="M12" s="19">
        <f t="shared" ca="1" si="2"/>
        <v>76.119999999999891</v>
      </c>
      <c r="N12" s="26" t="s">
        <v>34</v>
      </c>
      <c r="O12" s="18">
        <f t="shared" ref="O12:O21" ca="1" si="3">IF(N12="y",M12,)</f>
        <v>76.119999999999891</v>
      </c>
      <c r="P12" s="5"/>
      <c r="R12" s="4"/>
      <c r="S12" s="29"/>
      <c r="T12" s="29"/>
      <c r="U12" s="29"/>
      <c r="V12" s="29"/>
      <c r="W12" s="33"/>
      <c r="X12" s="4"/>
      <c r="AI12" s="1" t="s">
        <v>42</v>
      </c>
      <c r="AK12" t="s">
        <v>43</v>
      </c>
      <c r="AL12" t="s">
        <v>37</v>
      </c>
      <c r="AM12" t="s">
        <v>44</v>
      </c>
    </row>
    <row r="13" spans="1:42" x14ac:dyDescent="0.25">
      <c r="A13" s="30"/>
      <c r="B13" s="30"/>
      <c r="C13" s="30"/>
      <c r="D13" s="30"/>
      <c r="E13" s="30"/>
      <c r="F13" s="30"/>
      <c r="G13" s="5"/>
      <c r="H13" s="5" t="s">
        <v>45</v>
      </c>
      <c r="I13" s="18" cm="1">
        <f t="array" aca="1" ref="I13" ca="1">INDIRECT($AL$7&amp;"!"&amp;"O13")</f>
        <v>399.11</v>
      </c>
      <c r="J13" s="59"/>
      <c r="K13" s="19">
        <f t="shared" ca="1" si="0"/>
        <v>399.11</v>
      </c>
      <c r="L13" s="19">
        <f t="shared" si="1"/>
        <v>0</v>
      </c>
      <c r="M13" s="19">
        <f ca="1">K13-L13</f>
        <v>399.11</v>
      </c>
      <c r="N13" s="26" t="s">
        <v>34</v>
      </c>
      <c r="O13" s="18">
        <f t="shared" ca="1" si="3"/>
        <v>399.11</v>
      </c>
      <c r="P13" s="5"/>
      <c r="R13" s="4"/>
      <c r="S13" s="29"/>
      <c r="T13" s="29"/>
      <c r="U13" s="29"/>
      <c r="V13" s="29"/>
      <c r="W13" s="33"/>
      <c r="X13" s="4"/>
      <c r="AI13" s="1" t="s">
        <v>18</v>
      </c>
      <c r="AK13" t="s">
        <v>48</v>
      </c>
      <c r="AL13" t="s">
        <v>43</v>
      </c>
      <c r="AM13" t="s">
        <v>49</v>
      </c>
    </row>
    <row r="14" spans="1:42" x14ac:dyDescent="0.25">
      <c r="A14" s="30"/>
      <c r="B14" s="30"/>
      <c r="C14" s="30"/>
      <c r="D14" s="30"/>
      <c r="E14" s="30"/>
      <c r="F14" s="30"/>
      <c r="G14" s="5"/>
      <c r="H14" s="5" t="s">
        <v>50</v>
      </c>
      <c r="I14" s="18" cm="1">
        <f t="array" aca="1" ref="I14" ca="1">INDIRECT($AL$7&amp;"!"&amp;"O14")</f>
        <v>239.19</v>
      </c>
      <c r="J14" s="59"/>
      <c r="K14" s="19">
        <f t="shared" ca="1" si="0"/>
        <v>239.19</v>
      </c>
      <c r="L14" s="19">
        <f t="shared" si="1"/>
        <v>0</v>
      </c>
      <c r="M14" s="19">
        <f t="shared" ref="M14:M21" ca="1" si="4">K14-L14</f>
        <v>239.19</v>
      </c>
      <c r="N14" s="26" t="s">
        <v>34</v>
      </c>
      <c r="O14" s="18">
        <f t="shared" ca="1" si="3"/>
        <v>239.19</v>
      </c>
      <c r="P14" s="5"/>
      <c r="R14" s="4"/>
      <c r="S14" s="29"/>
      <c r="T14" s="29"/>
      <c r="U14" s="29"/>
      <c r="V14" s="29"/>
      <c r="W14" s="33"/>
      <c r="X14" s="4"/>
      <c r="AI14" s="1" t="s">
        <v>52</v>
      </c>
      <c r="AK14" t="s">
        <v>53</v>
      </c>
      <c r="AL14" t="s">
        <v>48</v>
      </c>
      <c r="AM14" t="s">
        <v>54</v>
      </c>
    </row>
    <row r="15" spans="1:42" x14ac:dyDescent="0.25">
      <c r="A15" s="30"/>
      <c r="B15" s="30"/>
      <c r="C15" s="30"/>
      <c r="D15" s="30"/>
      <c r="E15" s="30"/>
      <c r="F15" s="30"/>
      <c r="G15" s="5"/>
      <c r="H15" s="5" t="s">
        <v>254</v>
      </c>
      <c r="I15" s="18" cm="1">
        <f t="array" aca="1" ref="I15" ca="1">INDIRECT($AL$7&amp;"!"&amp;"O15")</f>
        <v>-279.47999999999996</v>
      </c>
      <c r="J15" s="59"/>
      <c r="K15" s="19">
        <f t="shared" ca="1" si="0"/>
        <v>-279.47999999999996</v>
      </c>
      <c r="L15" s="19">
        <f t="shared" si="1"/>
        <v>0</v>
      </c>
      <c r="M15" s="19">
        <f t="shared" ca="1" si="4"/>
        <v>-279.47999999999996</v>
      </c>
      <c r="N15" s="26" t="s">
        <v>34</v>
      </c>
      <c r="O15" s="18">
        <f t="shared" ca="1" si="3"/>
        <v>-279.47999999999996</v>
      </c>
      <c r="P15" s="5"/>
      <c r="R15" s="4"/>
      <c r="S15" s="29"/>
      <c r="T15" s="29"/>
      <c r="U15" s="29"/>
      <c r="V15" s="29"/>
      <c r="W15" s="33"/>
      <c r="X15" s="4"/>
      <c r="AK15" t="s">
        <v>57</v>
      </c>
      <c r="AL15" t="s">
        <v>53</v>
      </c>
      <c r="AM15" t="s">
        <v>58</v>
      </c>
      <c r="AP15" s="12"/>
    </row>
    <row r="16" spans="1:42" x14ac:dyDescent="0.25">
      <c r="A16" s="30"/>
      <c r="B16" s="30"/>
      <c r="C16" s="53"/>
      <c r="D16" s="30"/>
      <c r="E16" s="30"/>
      <c r="F16" s="30"/>
      <c r="G16" s="5"/>
      <c r="H16" s="5" t="s">
        <v>59</v>
      </c>
      <c r="I16" s="18" cm="1">
        <f t="array" aca="1" ref="I16" ca="1">INDIRECT($AL$7&amp;"!"&amp;"O16")</f>
        <v>-158.73000000000002</v>
      </c>
      <c r="J16" s="59"/>
      <c r="K16" s="19">
        <f t="shared" ca="1" si="0"/>
        <v>-158.73000000000002</v>
      </c>
      <c r="L16" s="19">
        <f t="shared" si="1"/>
        <v>0</v>
      </c>
      <c r="M16" s="19">
        <f t="shared" ca="1" si="4"/>
        <v>-158.73000000000002</v>
      </c>
      <c r="N16" s="26" t="s">
        <v>34</v>
      </c>
      <c r="O16" s="18">
        <f t="shared" ca="1" si="3"/>
        <v>-158.73000000000002</v>
      </c>
      <c r="P16" s="5"/>
      <c r="R16" s="4"/>
      <c r="S16" s="29"/>
      <c r="T16" s="29"/>
      <c r="U16" s="29"/>
      <c r="V16" s="29"/>
      <c r="W16" s="33"/>
      <c r="X16" s="4"/>
      <c r="AK16" t="s">
        <v>61</v>
      </c>
      <c r="AL16" t="s">
        <v>57</v>
      </c>
      <c r="AM16" t="s">
        <v>62</v>
      </c>
    </row>
    <row r="17" spans="1:42" x14ac:dyDescent="0.25">
      <c r="A17" s="30"/>
      <c r="B17" s="30"/>
      <c r="C17" s="53"/>
      <c r="D17" s="30"/>
      <c r="E17" s="30"/>
      <c r="F17" s="30"/>
      <c r="G17" s="5"/>
      <c r="H17" s="5"/>
      <c r="I17" s="18" cm="1">
        <f t="array" aca="1" ref="I17" ca="1">INDIRECT($AL$7&amp;"!"&amp;"O17")</f>
        <v>0</v>
      </c>
      <c r="J17" s="59"/>
      <c r="K17" s="19">
        <f t="shared" ca="1" si="0"/>
        <v>0</v>
      </c>
      <c r="L17" s="19">
        <f t="shared" si="1"/>
        <v>0</v>
      </c>
      <c r="M17" s="19">
        <f t="shared" ca="1" si="4"/>
        <v>0</v>
      </c>
      <c r="N17" s="26"/>
      <c r="O17" s="18">
        <f t="shared" si="3"/>
        <v>0</v>
      </c>
      <c r="P17" s="5"/>
      <c r="R17" s="4"/>
      <c r="S17" s="29"/>
      <c r="T17" s="29"/>
      <c r="U17" s="29"/>
      <c r="V17" s="29"/>
      <c r="W17" s="33"/>
      <c r="X17" s="4"/>
      <c r="AK17" t="s">
        <v>64</v>
      </c>
      <c r="AL17" t="s">
        <v>61</v>
      </c>
      <c r="AM17" t="s">
        <v>65</v>
      </c>
    </row>
    <row r="18" spans="1:42" x14ac:dyDescent="0.25">
      <c r="A18" s="30"/>
      <c r="B18" s="30"/>
      <c r="C18" s="30"/>
      <c r="D18" s="30"/>
      <c r="E18" s="30"/>
      <c r="F18" s="30"/>
      <c r="G18" s="5"/>
      <c r="H18" s="5"/>
      <c r="I18" s="18" cm="1">
        <f t="array" aca="1" ref="I18" ca="1">INDIRECT($AL$7&amp;"!"&amp;"O18")</f>
        <v>0</v>
      </c>
      <c r="J18" s="59"/>
      <c r="K18" s="19">
        <f t="shared" ca="1" si="0"/>
        <v>0</v>
      </c>
      <c r="L18" s="19">
        <f t="shared" si="1"/>
        <v>0</v>
      </c>
      <c r="M18" s="19">
        <f t="shared" ca="1" si="4"/>
        <v>0</v>
      </c>
      <c r="N18" s="26"/>
      <c r="O18" s="18">
        <f t="shared" si="3"/>
        <v>0</v>
      </c>
      <c r="P18" s="5"/>
      <c r="R18" s="4"/>
      <c r="S18" s="29"/>
      <c r="T18" s="29"/>
      <c r="U18" s="29"/>
      <c r="V18" s="29"/>
      <c r="W18" s="33"/>
      <c r="X18" s="4"/>
      <c r="AK18" t="s">
        <v>67</v>
      </c>
      <c r="AL18" t="s">
        <v>64</v>
      </c>
      <c r="AM18" t="s">
        <v>68</v>
      </c>
    </row>
    <row r="19" spans="1:42" x14ac:dyDescent="0.25">
      <c r="A19" s="30"/>
      <c r="B19" s="30"/>
      <c r="C19" s="30"/>
      <c r="D19" s="30"/>
      <c r="E19" s="30"/>
      <c r="F19" s="30"/>
      <c r="G19" s="5"/>
      <c r="H19" s="5"/>
      <c r="I19" s="18" cm="1">
        <f t="array" aca="1" ref="I19" ca="1">INDIRECT($AL$7&amp;"!"&amp;"O19")</f>
        <v>0</v>
      </c>
      <c r="J19" s="59"/>
      <c r="K19" s="19">
        <f t="shared" ca="1" si="0"/>
        <v>0</v>
      </c>
      <c r="L19" s="19">
        <f t="shared" si="1"/>
        <v>0</v>
      </c>
      <c r="M19" s="19">
        <f t="shared" ca="1" si="4"/>
        <v>0</v>
      </c>
      <c r="N19" s="26"/>
      <c r="O19" s="18">
        <f t="shared" si="3"/>
        <v>0</v>
      </c>
      <c r="P19" s="5"/>
      <c r="R19" s="4"/>
      <c r="S19" s="29"/>
      <c r="T19" s="29"/>
      <c r="U19" s="29"/>
      <c r="V19" s="29"/>
      <c r="W19" s="33"/>
      <c r="X19" s="4"/>
      <c r="AK19" t="s">
        <v>70</v>
      </c>
      <c r="AL19" t="s">
        <v>67</v>
      </c>
      <c r="AM19" t="s">
        <v>71</v>
      </c>
      <c r="AP19" s="12"/>
    </row>
    <row r="20" spans="1:42" x14ac:dyDescent="0.25">
      <c r="A20" s="30"/>
      <c r="B20" s="30"/>
      <c r="C20" s="30"/>
      <c r="D20" s="30"/>
      <c r="E20" s="30"/>
      <c r="F20" s="30"/>
      <c r="G20" s="5"/>
      <c r="H20" s="5"/>
      <c r="I20" s="18" cm="1">
        <f t="array" aca="1" ref="I20" ca="1">INDIRECT($AL$7&amp;"!"&amp;"O20")</f>
        <v>0</v>
      </c>
      <c r="J20" s="59"/>
      <c r="K20" s="19">
        <f t="shared" ca="1" si="0"/>
        <v>0</v>
      </c>
      <c r="L20" s="19">
        <f t="shared" si="1"/>
        <v>0</v>
      </c>
      <c r="M20" s="19">
        <f t="shared" ca="1" si="4"/>
        <v>0</v>
      </c>
      <c r="N20" s="26"/>
      <c r="O20" s="18">
        <f t="shared" si="3"/>
        <v>0</v>
      </c>
      <c r="P20" s="5"/>
      <c r="R20" s="4"/>
      <c r="S20" s="29"/>
      <c r="T20" s="29"/>
      <c r="U20" s="29"/>
      <c r="V20" s="29"/>
      <c r="W20" s="33"/>
      <c r="X20" s="4"/>
      <c r="AK20" t="s">
        <v>72</v>
      </c>
      <c r="AL20" t="s">
        <v>70</v>
      </c>
      <c r="AM20" t="s">
        <v>73</v>
      </c>
    </row>
    <row r="21" spans="1:42" x14ac:dyDescent="0.25">
      <c r="A21" s="30"/>
      <c r="B21" s="30"/>
      <c r="C21" s="3"/>
      <c r="D21" s="31"/>
      <c r="E21" s="30"/>
      <c r="F21" s="30"/>
      <c r="G21" s="5"/>
      <c r="H21" s="5"/>
      <c r="I21" s="18" cm="1">
        <f t="array" aca="1" ref="I21" ca="1">INDIRECT($AL$7&amp;"!"&amp;"O21")</f>
        <v>0</v>
      </c>
      <c r="J21" s="59"/>
      <c r="K21" s="19">
        <f t="shared" ca="1" si="0"/>
        <v>0</v>
      </c>
      <c r="L21" s="19">
        <f t="shared" si="1"/>
        <v>0</v>
      </c>
      <c r="M21" s="19">
        <f t="shared" ca="1" si="4"/>
        <v>0</v>
      </c>
      <c r="N21" s="26"/>
      <c r="O21" s="18">
        <f t="shared" si="3"/>
        <v>0</v>
      </c>
      <c r="P21" s="5"/>
      <c r="R21" s="4"/>
      <c r="S21" s="29"/>
      <c r="T21" s="29"/>
      <c r="U21" s="29"/>
      <c r="V21" s="29"/>
      <c r="W21" s="33"/>
      <c r="X21" s="4"/>
      <c r="AK21" t="s">
        <v>76</v>
      </c>
      <c r="AL21" t="s">
        <v>72</v>
      </c>
      <c r="AM21" t="s">
        <v>77</v>
      </c>
      <c r="AN21" s="50"/>
    </row>
    <row r="22" spans="1:42" ht="15.75" x14ac:dyDescent="0.25">
      <c r="A22" s="30"/>
      <c r="B22" s="30"/>
      <c r="D22" s="30"/>
      <c r="E22" s="30"/>
      <c r="F22" s="30"/>
      <c r="G22" s="5"/>
      <c r="H22" s="34" t="s">
        <v>78</v>
      </c>
      <c r="I22" s="19"/>
      <c r="J22" s="59"/>
      <c r="K22" s="19"/>
      <c r="L22" s="19">
        <f t="shared" si="1"/>
        <v>0</v>
      </c>
      <c r="M22" s="19"/>
      <c r="N22" s="24"/>
      <c r="O22" s="19"/>
      <c r="P22" s="5"/>
      <c r="R22" s="4"/>
      <c r="S22" s="29"/>
      <c r="T22" s="29"/>
      <c r="U22" s="29"/>
      <c r="V22" s="29"/>
      <c r="W22" s="33"/>
      <c r="X22" s="4"/>
      <c r="AK22" t="s">
        <v>80</v>
      </c>
      <c r="AL22" t="s">
        <v>76</v>
      </c>
      <c r="AM22" t="s">
        <v>81</v>
      </c>
      <c r="AN22" s="50"/>
    </row>
    <row r="23" spans="1:42" x14ac:dyDescent="0.25">
      <c r="A23" s="30"/>
      <c r="B23" s="30"/>
      <c r="C23" s="30"/>
      <c r="D23" s="30"/>
      <c r="E23" s="30"/>
      <c r="F23" s="30"/>
      <c r="G23" s="5"/>
      <c r="H23" s="5" t="s">
        <v>82</v>
      </c>
      <c r="I23" s="19"/>
      <c r="J23" s="59">
        <v>1194.0999999999999</v>
      </c>
      <c r="K23" s="19">
        <f>J23</f>
        <v>1194.0999999999999</v>
      </c>
      <c r="L23" s="19">
        <f t="shared" si="1"/>
        <v>0</v>
      </c>
      <c r="M23" s="19">
        <f>K23-L23</f>
        <v>1194.0999999999999</v>
      </c>
      <c r="N23" s="24"/>
      <c r="O23" s="19"/>
      <c r="P23" s="5"/>
      <c r="R23" s="4"/>
      <c r="S23" s="29"/>
      <c r="T23" s="29"/>
      <c r="U23" s="29"/>
      <c r="V23" s="29"/>
      <c r="W23" s="33"/>
      <c r="X23" s="4"/>
      <c r="AP23" s="12"/>
    </row>
    <row r="24" spans="1:42" x14ac:dyDescent="0.25">
      <c r="A24" s="30"/>
      <c r="B24" s="30"/>
      <c r="C24" s="30"/>
      <c r="D24" s="30"/>
      <c r="E24" s="30"/>
      <c r="F24" s="30"/>
      <c r="G24" s="5"/>
      <c r="H24" s="5" t="s">
        <v>84</v>
      </c>
      <c r="I24" s="19"/>
      <c r="J24" s="59">
        <v>160</v>
      </c>
      <c r="K24" s="19">
        <f t="shared" ref="K24:K58" si="5">J24</f>
        <v>160</v>
      </c>
      <c r="L24" s="19">
        <f t="shared" si="1"/>
        <v>0</v>
      </c>
      <c r="M24" s="19">
        <f t="shared" ref="M24:M58" si="6">K24-L24</f>
        <v>160</v>
      </c>
      <c r="N24" s="24"/>
      <c r="O24" s="19"/>
      <c r="P24" s="5"/>
      <c r="R24" s="4"/>
      <c r="S24" s="29"/>
      <c r="T24" s="29"/>
      <c r="U24" s="29"/>
      <c r="V24" s="29"/>
      <c r="W24" s="33"/>
      <c r="X24" s="4"/>
    </row>
    <row r="25" spans="1:42" x14ac:dyDescent="0.25">
      <c r="A25" s="30"/>
      <c r="B25" s="30"/>
      <c r="C25" s="30"/>
      <c r="D25" s="30"/>
      <c r="E25" s="30"/>
      <c r="F25" s="30"/>
      <c r="G25" s="5"/>
      <c r="H25" s="5" t="s">
        <v>86</v>
      </c>
      <c r="I25" s="19"/>
      <c r="J25" s="59">
        <v>45</v>
      </c>
      <c r="K25" s="19">
        <f t="shared" si="5"/>
        <v>45</v>
      </c>
      <c r="L25" s="19">
        <f t="shared" si="1"/>
        <v>0</v>
      </c>
      <c r="M25" s="19">
        <f t="shared" si="6"/>
        <v>45</v>
      </c>
      <c r="N25" s="24"/>
      <c r="O25" s="19"/>
      <c r="P25" s="5"/>
      <c r="R25" s="4"/>
      <c r="S25" s="29"/>
      <c r="T25" s="29"/>
      <c r="U25" s="29"/>
      <c r="V25" s="29"/>
      <c r="W25" s="33"/>
      <c r="X25" s="4"/>
      <c r="AI25" s="63">
        <f>SUM(L23:L35)</f>
        <v>0</v>
      </c>
    </row>
    <row r="26" spans="1:42" x14ac:dyDescent="0.25">
      <c r="A26" s="30"/>
      <c r="B26" s="30"/>
      <c r="C26" s="30"/>
      <c r="D26" s="30"/>
      <c r="E26" s="30"/>
      <c r="F26" s="30"/>
      <c r="G26" s="5"/>
      <c r="H26" s="5" t="s">
        <v>88</v>
      </c>
      <c r="I26" s="19"/>
      <c r="J26" s="59">
        <v>222</v>
      </c>
      <c r="K26" s="19">
        <f>J26</f>
        <v>222</v>
      </c>
      <c r="L26" s="19">
        <f t="shared" si="1"/>
        <v>0</v>
      </c>
      <c r="M26" s="19">
        <f t="shared" si="6"/>
        <v>222</v>
      </c>
      <c r="N26" s="24"/>
      <c r="O26" s="19"/>
      <c r="P26" s="5"/>
      <c r="R26" s="4"/>
      <c r="S26" s="29"/>
      <c r="T26" s="29"/>
      <c r="U26" s="29"/>
      <c r="V26" s="29"/>
      <c r="W26" s="33"/>
      <c r="X26" s="4"/>
    </row>
    <row r="27" spans="1:42" x14ac:dyDescent="0.25">
      <c r="A27" s="30"/>
      <c r="B27" s="30"/>
      <c r="C27" s="30"/>
      <c r="D27" s="30"/>
      <c r="E27" s="30"/>
      <c r="F27" s="30"/>
      <c r="G27" s="5"/>
      <c r="H27" s="5" t="s">
        <v>90</v>
      </c>
      <c r="I27" s="19"/>
      <c r="J27" s="59"/>
      <c r="K27" s="19">
        <f t="shared" si="5"/>
        <v>0</v>
      </c>
      <c r="L27" s="19">
        <f t="shared" si="1"/>
        <v>0</v>
      </c>
      <c r="M27" s="19">
        <f t="shared" si="6"/>
        <v>0</v>
      </c>
      <c r="N27" s="24"/>
      <c r="O27" s="19"/>
      <c r="P27" s="5"/>
      <c r="R27" s="4"/>
      <c r="S27" s="29"/>
      <c r="T27" s="29"/>
      <c r="U27" s="29"/>
      <c r="V27" s="29"/>
      <c r="W27" s="33"/>
      <c r="X27" s="4"/>
      <c r="AP27" s="12"/>
    </row>
    <row r="28" spans="1:42" x14ac:dyDescent="0.25">
      <c r="A28" s="30"/>
      <c r="B28" s="30"/>
      <c r="C28" s="30"/>
      <c r="D28" s="30"/>
      <c r="E28" s="30"/>
      <c r="F28" s="30"/>
      <c r="G28" s="5"/>
      <c r="H28" s="5" t="s">
        <v>92</v>
      </c>
      <c r="I28" s="19"/>
      <c r="J28" s="59">
        <v>88.75</v>
      </c>
      <c r="K28" s="19">
        <f t="shared" si="5"/>
        <v>88.75</v>
      </c>
      <c r="L28" s="19">
        <f t="shared" si="1"/>
        <v>0</v>
      </c>
      <c r="M28" s="19">
        <f t="shared" si="6"/>
        <v>88.75</v>
      </c>
      <c r="N28" s="24"/>
      <c r="O28" s="19"/>
      <c r="P28" s="5"/>
      <c r="R28" s="4"/>
      <c r="S28" s="29"/>
      <c r="T28" s="29"/>
      <c r="U28" s="29"/>
      <c r="V28" s="29"/>
      <c r="W28" s="33"/>
      <c r="X28" s="4"/>
    </row>
    <row r="29" spans="1:42" x14ac:dyDescent="0.25">
      <c r="A29" s="30"/>
      <c r="B29" s="30"/>
      <c r="C29" s="30"/>
      <c r="D29" s="30"/>
      <c r="E29" s="30"/>
      <c r="F29" s="30"/>
      <c r="G29" s="5"/>
      <c r="H29" s="5" t="s">
        <v>94</v>
      </c>
      <c r="I29" s="19"/>
      <c r="J29" s="59">
        <v>58</v>
      </c>
      <c r="K29" s="19">
        <f t="shared" si="5"/>
        <v>58</v>
      </c>
      <c r="L29" s="19">
        <f t="shared" si="1"/>
        <v>0</v>
      </c>
      <c r="M29" s="19">
        <f t="shared" si="6"/>
        <v>58</v>
      </c>
      <c r="N29" s="24"/>
      <c r="O29" s="19"/>
      <c r="P29" s="5"/>
      <c r="R29" s="4"/>
      <c r="S29" s="29"/>
      <c r="T29" s="29"/>
      <c r="U29" s="29"/>
      <c r="V29" s="29"/>
      <c r="W29" s="33"/>
      <c r="X29" s="4"/>
    </row>
    <row r="30" spans="1:42" x14ac:dyDescent="0.25">
      <c r="A30" s="30"/>
      <c r="B30" s="30"/>
      <c r="C30" s="30"/>
      <c r="D30" s="30"/>
      <c r="E30" s="30"/>
      <c r="F30" s="30"/>
      <c r="G30" s="5"/>
      <c r="H30" s="5" t="s">
        <v>96</v>
      </c>
      <c r="I30" s="19"/>
      <c r="J30" s="59">
        <v>75.02</v>
      </c>
      <c r="K30" s="19">
        <f t="shared" si="5"/>
        <v>75.02</v>
      </c>
      <c r="L30" s="19">
        <f t="shared" si="1"/>
        <v>0</v>
      </c>
      <c r="M30" s="19">
        <f t="shared" si="6"/>
        <v>75.02</v>
      </c>
      <c r="N30" s="24"/>
      <c r="O30" s="19"/>
      <c r="P30" s="5"/>
      <c r="R30" s="4"/>
      <c r="S30" s="29"/>
      <c r="T30" s="29"/>
      <c r="U30" s="29"/>
      <c r="V30" s="29"/>
      <c r="W30" s="33"/>
      <c r="X30" s="4"/>
    </row>
    <row r="31" spans="1:42" x14ac:dyDescent="0.25">
      <c r="A31" s="30"/>
      <c r="B31" s="30"/>
      <c r="C31" s="30"/>
      <c r="D31" s="30"/>
      <c r="E31" s="30"/>
      <c r="F31" s="30"/>
      <c r="G31" s="5"/>
      <c r="H31" s="5" t="s">
        <v>99</v>
      </c>
      <c r="I31" s="19"/>
      <c r="J31" s="59">
        <v>16.079999999999998</v>
      </c>
      <c r="K31" s="19">
        <f t="shared" si="5"/>
        <v>16.079999999999998</v>
      </c>
      <c r="L31" s="19">
        <f t="shared" si="1"/>
        <v>0</v>
      </c>
      <c r="M31" s="19">
        <f t="shared" si="6"/>
        <v>16.079999999999998</v>
      </c>
      <c r="N31" s="24"/>
      <c r="O31" s="19"/>
      <c r="P31" s="5"/>
      <c r="R31" s="4"/>
      <c r="S31" s="29"/>
      <c r="T31" s="29"/>
      <c r="U31" s="29"/>
      <c r="V31" s="29"/>
      <c r="W31" s="33"/>
      <c r="X31" s="4"/>
      <c r="AP31" s="12"/>
    </row>
    <row r="32" spans="1:42" x14ac:dyDescent="0.25">
      <c r="A32" s="30"/>
      <c r="B32" s="30"/>
      <c r="C32" s="30"/>
      <c r="D32" s="30"/>
      <c r="E32" s="30"/>
      <c r="F32" s="30"/>
      <c r="G32" s="5"/>
      <c r="H32" s="5" t="s">
        <v>103</v>
      </c>
      <c r="I32" s="19"/>
      <c r="J32" s="59">
        <v>100</v>
      </c>
      <c r="K32" s="19">
        <f t="shared" si="5"/>
        <v>100</v>
      </c>
      <c r="L32" s="19">
        <f t="shared" si="1"/>
        <v>0</v>
      </c>
      <c r="M32" s="19">
        <f t="shared" si="6"/>
        <v>100</v>
      </c>
      <c r="N32" s="24"/>
      <c r="O32" s="19"/>
      <c r="P32" s="5"/>
      <c r="R32" s="4"/>
      <c r="S32" s="29"/>
      <c r="T32" s="29"/>
      <c r="U32" s="29"/>
      <c r="V32" s="29"/>
      <c r="W32" s="33"/>
      <c r="X32" s="4"/>
    </row>
    <row r="33" spans="1:42" x14ac:dyDescent="0.25">
      <c r="A33" s="30"/>
      <c r="B33" s="30"/>
      <c r="C33" s="30"/>
      <c r="D33" s="30"/>
      <c r="E33" s="30"/>
      <c r="F33" s="30"/>
      <c r="G33" s="5"/>
      <c r="H33" s="5" t="s">
        <v>17</v>
      </c>
      <c r="I33" s="19"/>
      <c r="J33" s="59">
        <v>16.03</v>
      </c>
      <c r="K33" s="19">
        <f t="shared" si="5"/>
        <v>16.03</v>
      </c>
      <c r="L33" s="19">
        <f t="shared" si="1"/>
        <v>0</v>
      </c>
      <c r="M33" s="19">
        <f t="shared" si="6"/>
        <v>16.03</v>
      </c>
      <c r="N33" s="24"/>
      <c r="O33" s="19"/>
      <c r="P33" s="5"/>
      <c r="R33" s="4"/>
      <c r="S33" s="29"/>
      <c r="T33" s="29"/>
      <c r="U33" s="29"/>
      <c r="V33" s="29"/>
      <c r="W33" s="33"/>
      <c r="X33" s="4"/>
    </row>
    <row r="34" spans="1:42" x14ac:dyDescent="0.25">
      <c r="A34" s="30"/>
      <c r="B34" s="30"/>
      <c r="C34" s="30"/>
      <c r="D34" s="30"/>
      <c r="E34" s="30"/>
      <c r="F34" s="30"/>
      <c r="G34" s="5"/>
      <c r="H34" s="5"/>
      <c r="I34" s="19"/>
      <c r="J34" s="59"/>
      <c r="K34" s="19">
        <f t="shared" si="5"/>
        <v>0</v>
      </c>
      <c r="L34" s="19">
        <f t="shared" si="1"/>
        <v>0</v>
      </c>
      <c r="M34" s="19">
        <f t="shared" si="6"/>
        <v>0</v>
      </c>
      <c r="N34" s="24"/>
      <c r="O34" s="19"/>
      <c r="P34" s="5"/>
      <c r="R34" s="4"/>
      <c r="S34" s="29"/>
      <c r="T34" s="29"/>
      <c r="U34" s="29"/>
      <c r="V34" s="29"/>
      <c r="W34" s="33"/>
      <c r="X34" s="4"/>
    </row>
    <row r="35" spans="1:42" x14ac:dyDescent="0.25">
      <c r="A35" s="30"/>
      <c r="B35" s="30"/>
      <c r="C35" s="30"/>
      <c r="D35" s="30"/>
      <c r="E35" s="30"/>
      <c r="F35" s="30"/>
      <c r="G35" s="5"/>
      <c r="H35" s="6"/>
      <c r="I35" s="19"/>
      <c r="J35" s="59"/>
      <c r="K35" s="19">
        <f t="shared" si="5"/>
        <v>0</v>
      </c>
      <c r="L35" s="19">
        <f t="shared" si="1"/>
        <v>0</v>
      </c>
      <c r="M35" s="19">
        <f t="shared" si="6"/>
        <v>0</v>
      </c>
      <c r="N35" s="24"/>
      <c r="O35" s="19"/>
      <c r="P35" s="5"/>
      <c r="R35" s="4"/>
      <c r="S35" s="29"/>
      <c r="T35" s="29"/>
      <c r="U35" s="29"/>
      <c r="V35" s="29"/>
      <c r="W35" s="33"/>
      <c r="X35" s="4"/>
      <c r="AP35" s="12"/>
    </row>
    <row r="36" spans="1:42" ht="15.75" x14ac:dyDescent="0.25">
      <c r="A36" s="30"/>
      <c r="B36" s="30"/>
      <c r="C36" s="30"/>
      <c r="D36" s="30"/>
      <c r="E36" s="30"/>
      <c r="F36" s="30"/>
      <c r="G36" s="5"/>
      <c r="H36" s="34" t="s">
        <v>109</v>
      </c>
      <c r="I36" s="19"/>
      <c r="J36" s="59"/>
      <c r="K36" s="19">
        <f t="shared" si="5"/>
        <v>0</v>
      </c>
      <c r="L36" s="19">
        <f t="shared" si="1"/>
        <v>0</v>
      </c>
      <c r="M36" s="19">
        <f t="shared" si="6"/>
        <v>0</v>
      </c>
      <c r="N36" s="24"/>
      <c r="O36" s="19"/>
      <c r="P36" s="5"/>
      <c r="R36" s="4"/>
      <c r="S36" s="29"/>
      <c r="T36" s="29"/>
      <c r="U36" s="29"/>
      <c r="V36" s="29"/>
      <c r="W36" s="33"/>
      <c r="X36" s="4"/>
    </row>
    <row r="37" spans="1:42" x14ac:dyDescent="0.25">
      <c r="A37" s="30"/>
      <c r="B37" s="30"/>
      <c r="C37" s="30"/>
      <c r="D37" s="30"/>
      <c r="E37" s="30"/>
      <c r="F37" s="30"/>
      <c r="G37" s="5"/>
      <c r="H37" s="28"/>
      <c r="I37" s="19"/>
      <c r="J37" s="59"/>
      <c r="K37" s="19"/>
      <c r="L37" s="19"/>
      <c r="M37" s="19"/>
      <c r="N37" s="24"/>
      <c r="O37" s="19"/>
      <c r="P37" s="5"/>
      <c r="R37" s="4"/>
      <c r="S37" s="29"/>
      <c r="T37" s="29"/>
      <c r="U37" s="29"/>
      <c r="V37" s="29"/>
      <c r="W37" s="33"/>
      <c r="X37" s="4"/>
    </row>
    <row r="38" spans="1:42" x14ac:dyDescent="0.25">
      <c r="A38" s="30"/>
      <c r="B38" s="30"/>
      <c r="C38" s="30"/>
      <c r="D38" s="30"/>
      <c r="E38" s="30"/>
      <c r="F38" s="30"/>
      <c r="G38" s="5"/>
      <c r="H38" s="28"/>
      <c r="I38" s="19"/>
      <c r="J38" s="59"/>
      <c r="K38" s="19">
        <f t="shared" si="5"/>
        <v>0</v>
      </c>
      <c r="L38" s="19">
        <f t="shared" si="1"/>
        <v>0</v>
      </c>
      <c r="M38" s="19">
        <f t="shared" si="6"/>
        <v>0</v>
      </c>
      <c r="N38" s="24"/>
      <c r="O38" s="19"/>
      <c r="P38" s="5"/>
      <c r="R38" s="4"/>
      <c r="S38" s="29"/>
      <c r="T38" s="29"/>
      <c r="U38" s="29"/>
      <c r="V38" s="29"/>
      <c r="W38" s="33"/>
      <c r="X38" s="4"/>
    </row>
    <row r="39" spans="1:42" x14ac:dyDescent="0.25">
      <c r="A39" s="30"/>
      <c r="B39" s="30"/>
      <c r="C39" s="30"/>
      <c r="D39" s="30"/>
      <c r="E39" s="30"/>
      <c r="F39" s="30"/>
      <c r="G39" s="5"/>
      <c r="H39" s="28"/>
      <c r="I39" s="19"/>
      <c r="J39" s="59"/>
      <c r="K39" s="19">
        <f t="shared" si="5"/>
        <v>0</v>
      </c>
      <c r="L39" s="19">
        <f t="shared" si="1"/>
        <v>0</v>
      </c>
      <c r="M39" s="19">
        <f t="shared" si="6"/>
        <v>0</v>
      </c>
      <c r="N39" s="24"/>
      <c r="O39" s="19"/>
      <c r="P39" s="5"/>
      <c r="R39" s="4"/>
      <c r="S39" s="29"/>
      <c r="T39" s="29"/>
      <c r="U39" s="29"/>
      <c r="V39" s="29"/>
      <c r="W39" s="33"/>
      <c r="X39" s="4"/>
      <c r="AP39" s="12"/>
    </row>
    <row r="40" spans="1:42" x14ac:dyDescent="0.25">
      <c r="A40" s="30"/>
      <c r="B40" s="30"/>
      <c r="C40" s="30"/>
      <c r="D40" s="30"/>
      <c r="E40" s="30"/>
      <c r="F40" s="30"/>
      <c r="G40" s="5"/>
      <c r="H40" s="28"/>
      <c r="I40" s="19"/>
      <c r="J40" s="59"/>
      <c r="K40" s="19">
        <f t="shared" si="5"/>
        <v>0</v>
      </c>
      <c r="L40" s="19">
        <f t="shared" si="1"/>
        <v>0</v>
      </c>
      <c r="M40" s="19">
        <f t="shared" si="6"/>
        <v>0</v>
      </c>
      <c r="N40" s="24"/>
      <c r="O40" s="19"/>
      <c r="P40" s="5"/>
      <c r="R40" s="4"/>
      <c r="S40" s="29"/>
      <c r="T40" s="29"/>
      <c r="U40" s="29"/>
      <c r="V40" s="29"/>
      <c r="W40" s="33"/>
      <c r="X40" s="4"/>
    </row>
    <row r="41" spans="1:42" x14ac:dyDescent="0.25">
      <c r="A41" s="30"/>
      <c r="B41" s="30"/>
      <c r="C41" s="30"/>
      <c r="D41" s="30"/>
      <c r="E41" s="30"/>
      <c r="F41" s="30"/>
      <c r="G41" s="5"/>
      <c r="H41" s="28"/>
      <c r="I41" s="19"/>
      <c r="J41" s="59"/>
      <c r="K41" s="19">
        <f t="shared" si="5"/>
        <v>0</v>
      </c>
      <c r="L41" s="19">
        <f t="shared" si="1"/>
        <v>0</v>
      </c>
      <c r="M41" s="19">
        <f t="shared" si="6"/>
        <v>0</v>
      </c>
      <c r="N41" s="24"/>
      <c r="O41" s="19"/>
      <c r="P41" s="5"/>
      <c r="R41" s="4"/>
      <c r="S41" s="29"/>
      <c r="T41" s="29"/>
      <c r="U41" s="29"/>
      <c r="V41" s="29"/>
      <c r="W41" s="33"/>
      <c r="X41" s="4"/>
    </row>
    <row r="42" spans="1:42" x14ac:dyDescent="0.25">
      <c r="A42" s="30"/>
      <c r="B42" s="30"/>
      <c r="C42" s="30"/>
      <c r="D42" s="30"/>
      <c r="E42" s="30"/>
      <c r="F42" s="30"/>
      <c r="G42" s="5"/>
      <c r="H42" s="28"/>
      <c r="I42" s="19"/>
      <c r="J42" s="59"/>
      <c r="K42" s="19">
        <f t="shared" si="5"/>
        <v>0</v>
      </c>
      <c r="L42" s="19">
        <f t="shared" si="1"/>
        <v>0</v>
      </c>
      <c r="M42" s="19">
        <f t="shared" si="6"/>
        <v>0</v>
      </c>
      <c r="N42" s="24"/>
      <c r="O42" s="19"/>
      <c r="P42" s="5"/>
      <c r="R42" s="4"/>
      <c r="S42" s="29"/>
      <c r="T42" s="29"/>
      <c r="U42" s="29"/>
      <c r="V42" s="29"/>
      <c r="W42" s="33"/>
      <c r="X42" s="4"/>
    </row>
    <row r="43" spans="1:42" x14ac:dyDescent="0.25">
      <c r="A43" s="30"/>
      <c r="B43" s="30"/>
      <c r="C43" s="30"/>
      <c r="D43" s="30"/>
      <c r="E43" s="30"/>
      <c r="F43" s="30"/>
      <c r="G43" s="5"/>
      <c r="H43" s="28"/>
      <c r="I43" s="19"/>
      <c r="J43" s="59"/>
      <c r="K43" s="19">
        <f t="shared" si="5"/>
        <v>0</v>
      </c>
      <c r="L43" s="19">
        <f t="shared" si="1"/>
        <v>0</v>
      </c>
      <c r="M43" s="19">
        <f t="shared" si="6"/>
        <v>0</v>
      </c>
      <c r="N43" s="24"/>
      <c r="O43" s="19"/>
      <c r="P43" s="5"/>
      <c r="R43" s="4"/>
      <c r="S43" s="29"/>
      <c r="T43" s="29"/>
      <c r="U43" s="29"/>
      <c r="V43" s="29"/>
      <c r="W43" s="33"/>
      <c r="X43" s="4"/>
      <c r="AP43" s="12"/>
    </row>
    <row r="44" spans="1:42" x14ac:dyDescent="0.25">
      <c r="A44" s="30"/>
      <c r="B44" s="30"/>
      <c r="C44" s="30"/>
      <c r="D44" s="30"/>
      <c r="E44" s="30"/>
      <c r="F44" s="30"/>
      <c r="G44" s="5"/>
      <c r="H44" s="28"/>
      <c r="I44" s="19"/>
      <c r="J44" s="59"/>
      <c r="K44" s="19">
        <f t="shared" si="5"/>
        <v>0</v>
      </c>
      <c r="L44" s="19">
        <f t="shared" si="1"/>
        <v>0</v>
      </c>
      <c r="M44" s="19">
        <f t="shared" si="6"/>
        <v>0</v>
      </c>
      <c r="N44" s="24"/>
      <c r="O44" s="19"/>
      <c r="P44" s="5"/>
      <c r="R44" s="4"/>
      <c r="S44" s="29"/>
      <c r="T44" s="29"/>
      <c r="U44" s="29"/>
      <c r="V44" s="29"/>
      <c r="W44" s="33"/>
      <c r="X44" s="4"/>
    </row>
    <row r="45" spans="1:42" x14ac:dyDescent="0.25">
      <c r="A45" s="30"/>
      <c r="B45" s="30"/>
      <c r="C45" s="30"/>
      <c r="D45" s="30"/>
      <c r="E45" s="30"/>
      <c r="F45" s="30"/>
      <c r="G45" s="5"/>
      <c r="H45" s="28"/>
      <c r="I45" s="19"/>
      <c r="J45" s="59"/>
      <c r="K45" s="19">
        <f t="shared" si="5"/>
        <v>0</v>
      </c>
      <c r="L45" s="19">
        <f t="shared" si="1"/>
        <v>0</v>
      </c>
      <c r="M45" s="19">
        <f t="shared" si="6"/>
        <v>0</v>
      </c>
      <c r="N45" s="24"/>
      <c r="O45" s="19"/>
      <c r="P45" s="5"/>
      <c r="R45" s="4"/>
      <c r="S45" s="29"/>
      <c r="T45" s="29"/>
      <c r="U45" s="29"/>
      <c r="V45" s="29"/>
      <c r="W45" s="33"/>
      <c r="X45" s="4"/>
    </row>
    <row r="46" spans="1:42" x14ac:dyDescent="0.25">
      <c r="A46" s="30"/>
      <c r="B46" s="30"/>
      <c r="C46" s="30"/>
      <c r="D46" s="30"/>
      <c r="E46" s="30"/>
      <c r="F46" s="30"/>
      <c r="G46" s="5"/>
      <c r="H46" s="28"/>
      <c r="I46" s="19"/>
      <c r="J46" s="59"/>
      <c r="K46" s="19">
        <f t="shared" si="5"/>
        <v>0</v>
      </c>
      <c r="L46" s="19">
        <f t="shared" si="1"/>
        <v>0</v>
      </c>
      <c r="M46" s="19">
        <f t="shared" si="6"/>
        <v>0</v>
      </c>
      <c r="N46" s="24"/>
      <c r="O46" s="19"/>
      <c r="P46" s="5"/>
      <c r="R46" s="4"/>
      <c r="S46" s="29"/>
      <c r="T46" s="29"/>
      <c r="U46" s="29"/>
      <c r="V46" s="29"/>
      <c r="W46" s="33"/>
      <c r="X46" s="4"/>
    </row>
    <row r="47" spans="1:42" x14ac:dyDescent="0.25">
      <c r="A47" s="30"/>
      <c r="B47" s="30"/>
      <c r="C47" s="30"/>
      <c r="D47" s="30"/>
      <c r="E47" s="30"/>
      <c r="F47" s="30"/>
      <c r="G47" s="5"/>
      <c r="H47" s="28"/>
      <c r="I47" s="19"/>
      <c r="J47" s="59"/>
      <c r="K47" s="19">
        <f t="shared" si="5"/>
        <v>0</v>
      </c>
      <c r="L47" s="19">
        <f t="shared" si="1"/>
        <v>0</v>
      </c>
      <c r="M47" s="19">
        <f t="shared" si="6"/>
        <v>0</v>
      </c>
      <c r="N47" s="24"/>
      <c r="O47" s="19"/>
      <c r="P47" s="5"/>
      <c r="R47" s="4"/>
      <c r="S47" s="29"/>
      <c r="T47" s="29"/>
      <c r="U47" s="29"/>
      <c r="V47" s="29"/>
      <c r="W47" s="33"/>
      <c r="X47" s="4"/>
      <c r="AP47" s="12"/>
    </row>
    <row r="48" spans="1:42" x14ac:dyDescent="0.25">
      <c r="A48" s="30"/>
      <c r="B48" s="30"/>
      <c r="C48" s="30"/>
      <c r="D48" s="30"/>
      <c r="E48" s="30"/>
      <c r="F48" s="30"/>
      <c r="G48" s="5"/>
      <c r="H48" s="28"/>
      <c r="I48" s="19"/>
      <c r="J48" s="59"/>
      <c r="K48" s="19">
        <f t="shared" si="5"/>
        <v>0</v>
      </c>
      <c r="L48" s="19">
        <f t="shared" si="1"/>
        <v>0</v>
      </c>
      <c r="M48" s="19">
        <f t="shared" si="6"/>
        <v>0</v>
      </c>
      <c r="N48" s="24"/>
      <c r="O48" s="19"/>
      <c r="P48" s="5"/>
      <c r="R48" s="4"/>
      <c r="S48" s="29"/>
      <c r="T48" s="29"/>
      <c r="U48" s="29"/>
      <c r="V48" s="29"/>
      <c r="W48" s="33"/>
      <c r="X48" s="4"/>
    </row>
    <row r="49" spans="1:24" x14ac:dyDescent="0.25">
      <c r="A49" s="30"/>
      <c r="B49" s="30"/>
      <c r="C49" s="30"/>
      <c r="D49" s="30"/>
      <c r="E49" s="30"/>
      <c r="F49" s="30"/>
      <c r="G49" s="5"/>
      <c r="H49" s="28"/>
      <c r="I49" s="19"/>
      <c r="J49" s="59"/>
      <c r="K49" s="19">
        <f t="shared" si="5"/>
        <v>0</v>
      </c>
      <c r="L49" s="19">
        <f t="shared" si="1"/>
        <v>0</v>
      </c>
      <c r="M49" s="19">
        <f t="shared" si="6"/>
        <v>0</v>
      </c>
      <c r="N49" s="24"/>
      <c r="O49" s="19"/>
      <c r="P49" s="5"/>
      <c r="R49" s="4"/>
      <c r="S49" s="29"/>
      <c r="T49" s="29"/>
      <c r="U49" s="29"/>
      <c r="V49" s="29"/>
      <c r="W49" s="33"/>
      <c r="X49" s="4"/>
    </row>
    <row r="50" spans="1:24" x14ac:dyDescent="0.25">
      <c r="A50" s="30"/>
      <c r="B50" s="30"/>
      <c r="C50" s="30"/>
      <c r="D50" s="30"/>
      <c r="E50" s="30"/>
      <c r="F50" s="30"/>
      <c r="G50" s="5"/>
      <c r="H50" s="28"/>
      <c r="I50" s="19"/>
      <c r="J50" s="59"/>
      <c r="K50" s="19">
        <f t="shared" si="5"/>
        <v>0</v>
      </c>
      <c r="L50" s="19">
        <f t="shared" si="1"/>
        <v>0</v>
      </c>
      <c r="M50" s="19">
        <f t="shared" si="6"/>
        <v>0</v>
      </c>
      <c r="N50" s="24"/>
      <c r="O50" s="19"/>
      <c r="P50" s="5"/>
      <c r="R50" s="4"/>
      <c r="S50" s="29"/>
      <c r="T50" s="29"/>
      <c r="U50" s="29"/>
      <c r="V50" s="29"/>
      <c r="W50" s="33"/>
      <c r="X50" s="4"/>
    </row>
    <row r="51" spans="1:24" x14ac:dyDescent="0.25">
      <c r="A51" s="30"/>
      <c r="B51" s="30"/>
      <c r="C51" s="30"/>
      <c r="D51" s="30"/>
      <c r="E51" s="30"/>
      <c r="F51" s="30"/>
      <c r="G51" s="5"/>
      <c r="H51" s="28"/>
      <c r="I51" s="19"/>
      <c r="J51" s="59"/>
      <c r="K51" s="19">
        <f t="shared" si="5"/>
        <v>0</v>
      </c>
      <c r="L51" s="19">
        <f t="shared" si="1"/>
        <v>0</v>
      </c>
      <c r="M51" s="19">
        <f t="shared" si="6"/>
        <v>0</v>
      </c>
      <c r="N51" s="24"/>
      <c r="O51" s="19"/>
      <c r="P51" s="5"/>
      <c r="R51" s="4"/>
      <c r="S51" s="29"/>
      <c r="T51" s="29"/>
      <c r="U51" s="29"/>
      <c r="V51" s="29"/>
      <c r="W51" s="33"/>
      <c r="X51" s="4"/>
    </row>
    <row r="52" spans="1:24" x14ac:dyDescent="0.25">
      <c r="A52" s="30"/>
      <c r="B52" s="30"/>
      <c r="C52" s="30"/>
      <c r="D52" s="30"/>
      <c r="E52" s="30"/>
      <c r="F52" s="30"/>
      <c r="G52" s="5"/>
      <c r="H52" s="28"/>
      <c r="I52" s="19"/>
      <c r="J52" s="59"/>
      <c r="K52" s="19">
        <f t="shared" si="5"/>
        <v>0</v>
      </c>
      <c r="L52" s="19">
        <f t="shared" si="1"/>
        <v>0</v>
      </c>
      <c r="M52" s="19">
        <f t="shared" si="6"/>
        <v>0</v>
      </c>
      <c r="N52" s="24"/>
      <c r="O52" s="19"/>
      <c r="P52" s="5"/>
      <c r="R52" s="4"/>
      <c r="S52" s="29"/>
      <c r="T52" s="29"/>
      <c r="U52" s="29"/>
      <c r="V52" s="29"/>
      <c r="W52" s="33"/>
      <c r="X52" s="4"/>
    </row>
    <row r="53" spans="1:24" x14ac:dyDescent="0.25">
      <c r="A53" s="30"/>
      <c r="B53" s="30"/>
      <c r="C53" s="30"/>
      <c r="D53" s="30"/>
      <c r="E53" s="30"/>
      <c r="F53" s="30"/>
      <c r="G53" s="5"/>
      <c r="H53" s="28"/>
      <c r="I53" s="19"/>
      <c r="J53" s="59"/>
      <c r="K53" s="19">
        <f t="shared" si="5"/>
        <v>0</v>
      </c>
      <c r="L53" s="19">
        <f t="shared" si="1"/>
        <v>0</v>
      </c>
      <c r="M53" s="19">
        <f t="shared" si="6"/>
        <v>0</v>
      </c>
      <c r="N53" s="24"/>
      <c r="O53" s="19"/>
      <c r="P53" s="5"/>
      <c r="R53" s="4"/>
      <c r="S53" s="29"/>
      <c r="T53" s="29"/>
      <c r="U53" s="29"/>
      <c r="V53" s="29"/>
      <c r="W53" s="33"/>
      <c r="X53" s="4"/>
    </row>
    <row r="54" spans="1:24" x14ac:dyDescent="0.25">
      <c r="A54" s="30"/>
      <c r="B54" s="30"/>
      <c r="C54" s="30"/>
      <c r="D54" s="30"/>
      <c r="E54" s="30"/>
      <c r="F54" s="30"/>
      <c r="G54" s="5"/>
      <c r="H54" s="28"/>
      <c r="I54" s="19"/>
      <c r="J54" s="59"/>
      <c r="K54" s="19">
        <f t="shared" si="5"/>
        <v>0</v>
      </c>
      <c r="L54" s="19">
        <f t="shared" si="1"/>
        <v>0</v>
      </c>
      <c r="M54" s="19">
        <f t="shared" si="6"/>
        <v>0</v>
      </c>
      <c r="N54" s="24"/>
      <c r="O54" s="19"/>
      <c r="P54" s="5"/>
      <c r="R54" s="4"/>
      <c r="S54" s="29"/>
      <c r="T54" s="29"/>
      <c r="U54" s="29"/>
      <c r="V54" s="29"/>
      <c r="W54" s="33"/>
      <c r="X54" s="4"/>
    </row>
    <row r="55" spans="1:24" x14ac:dyDescent="0.25">
      <c r="A55" s="30"/>
      <c r="B55" s="30"/>
      <c r="C55" s="30"/>
      <c r="D55" s="30"/>
      <c r="E55" s="30"/>
      <c r="F55" s="30"/>
      <c r="G55" s="5"/>
      <c r="H55" s="28"/>
      <c r="I55" s="19"/>
      <c r="J55" s="59"/>
      <c r="K55" s="19">
        <f t="shared" si="5"/>
        <v>0</v>
      </c>
      <c r="L55" s="19">
        <f t="shared" si="1"/>
        <v>0</v>
      </c>
      <c r="M55" s="19">
        <f t="shared" si="6"/>
        <v>0</v>
      </c>
      <c r="N55" s="24"/>
      <c r="O55" s="19"/>
      <c r="P55" s="5"/>
      <c r="R55" s="4"/>
      <c r="S55" s="29"/>
      <c r="T55" s="29"/>
      <c r="U55" s="29"/>
      <c r="V55" s="29"/>
      <c r="W55" s="33"/>
      <c r="X55" s="4"/>
    </row>
    <row r="56" spans="1:24" x14ac:dyDescent="0.25">
      <c r="A56" s="30"/>
      <c r="B56" s="30"/>
      <c r="C56" s="30"/>
      <c r="D56" s="30"/>
      <c r="E56" s="30"/>
      <c r="F56" s="30"/>
      <c r="G56" s="5"/>
      <c r="H56" s="28"/>
      <c r="I56" s="19"/>
      <c r="J56" s="59"/>
      <c r="K56" s="19">
        <f t="shared" si="5"/>
        <v>0</v>
      </c>
      <c r="L56" s="19">
        <f t="shared" si="1"/>
        <v>0</v>
      </c>
      <c r="M56" s="19">
        <f t="shared" si="6"/>
        <v>0</v>
      </c>
      <c r="N56" s="24"/>
      <c r="O56" s="19"/>
      <c r="P56" s="5"/>
      <c r="R56" s="4"/>
      <c r="S56" s="29"/>
      <c r="T56" s="29"/>
      <c r="U56" s="29"/>
      <c r="V56" s="29"/>
      <c r="W56" s="33"/>
      <c r="X56" s="4"/>
    </row>
    <row r="57" spans="1:24" x14ac:dyDescent="0.25">
      <c r="A57" s="30"/>
      <c r="B57" s="30"/>
      <c r="C57" s="30"/>
      <c r="D57" s="30"/>
      <c r="E57" s="30"/>
      <c r="F57" s="30"/>
      <c r="G57" s="5"/>
      <c r="H57" s="28"/>
      <c r="I57" s="19"/>
      <c r="J57" s="59"/>
      <c r="K57" s="19">
        <f t="shared" si="5"/>
        <v>0</v>
      </c>
      <c r="L57" s="19">
        <f t="shared" si="1"/>
        <v>0</v>
      </c>
      <c r="M57" s="19">
        <f t="shared" si="6"/>
        <v>0</v>
      </c>
      <c r="N57" s="24"/>
      <c r="O57" s="19"/>
      <c r="P57" s="5"/>
      <c r="R57" s="4"/>
      <c r="S57" s="29"/>
      <c r="T57" s="29"/>
      <c r="U57" s="29"/>
      <c r="V57" s="29"/>
      <c r="W57" s="33"/>
      <c r="X57" s="4"/>
    </row>
    <row r="58" spans="1:24" x14ac:dyDescent="0.25">
      <c r="A58" s="30"/>
      <c r="B58" s="30"/>
      <c r="C58" s="30"/>
      <c r="D58" s="30"/>
      <c r="E58" s="30"/>
      <c r="F58" s="30"/>
      <c r="G58" s="5"/>
      <c r="H58" s="28"/>
      <c r="I58" s="19"/>
      <c r="J58" s="59"/>
      <c r="K58" s="19">
        <f t="shared" si="5"/>
        <v>0</v>
      </c>
      <c r="L58" s="19">
        <f t="shared" si="1"/>
        <v>0</v>
      </c>
      <c r="M58" s="19">
        <f t="shared" si="6"/>
        <v>0</v>
      </c>
      <c r="N58" s="24"/>
      <c r="O58" s="19"/>
      <c r="P58" s="5"/>
      <c r="R58" s="4"/>
      <c r="S58" s="29"/>
      <c r="T58" s="29"/>
      <c r="U58" s="29"/>
      <c r="V58" s="29"/>
      <c r="W58" s="33"/>
      <c r="X58" s="4"/>
    </row>
    <row r="59" spans="1:24" x14ac:dyDescent="0.25">
      <c r="A59" s="30"/>
      <c r="B59" s="30"/>
      <c r="C59" s="30"/>
      <c r="D59" s="30"/>
      <c r="E59" s="30"/>
      <c r="F59" s="30"/>
      <c r="R59" s="4"/>
      <c r="S59" s="29"/>
      <c r="T59" s="29"/>
      <c r="U59" s="29"/>
      <c r="V59" s="29"/>
      <c r="W59" s="33"/>
      <c r="X59" s="4"/>
    </row>
    <row r="60" spans="1:24" x14ac:dyDescent="0.25">
      <c r="A60" s="30"/>
      <c r="B60" s="30"/>
      <c r="C60" s="30"/>
      <c r="D60" s="30"/>
      <c r="E60" s="30"/>
      <c r="F60" s="30"/>
      <c r="R60" s="4"/>
      <c r="S60" s="29"/>
      <c r="T60" s="29"/>
      <c r="U60" s="29"/>
      <c r="V60" s="29"/>
      <c r="W60" s="33"/>
      <c r="X60" s="4"/>
    </row>
    <row r="61" spans="1:24" x14ac:dyDescent="0.25">
      <c r="A61" s="30"/>
      <c r="B61" s="30"/>
      <c r="C61" s="30"/>
      <c r="D61" s="30"/>
      <c r="E61" s="30"/>
      <c r="F61" s="30"/>
      <c r="R61" s="4"/>
      <c r="S61" s="29"/>
      <c r="T61" s="29"/>
      <c r="U61" s="29"/>
      <c r="V61" s="29"/>
      <c r="W61" s="33"/>
      <c r="X61" s="4"/>
    </row>
    <row r="62" spans="1:24" x14ac:dyDescent="0.25">
      <c r="A62" s="30"/>
      <c r="B62" s="30"/>
      <c r="C62" s="30"/>
      <c r="D62" s="30"/>
      <c r="E62" s="30"/>
      <c r="F62" s="30"/>
      <c r="R62" s="4"/>
      <c r="S62" s="29"/>
      <c r="T62" s="29"/>
      <c r="U62" s="29"/>
      <c r="V62" s="29"/>
      <c r="W62" s="33"/>
      <c r="X62" s="4"/>
    </row>
    <row r="63" spans="1:24" x14ac:dyDescent="0.25">
      <c r="A63" s="30"/>
      <c r="B63" s="30"/>
      <c r="C63" s="30"/>
      <c r="D63" s="30"/>
      <c r="E63" s="30"/>
      <c r="F63" s="30"/>
      <c r="R63" s="4"/>
      <c r="S63" s="29"/>
      <c r="T63" s="29"/>
      <c r="U63" s="29"/>
      <c r="V63" s="29"/>
      <c r="W63" s="33"/>
      <c r="X63" s="4"/>
    </row>
    <row r="64" spans="1:24" x14ac:dyDescent="0.25">
      <c r="A64" s="30"/>
      <c r="B64" s="30"/>
      <c r="C64" s="30"/>
      <c r="D64" s="30"/>
      <c r="E64" s="30"/>
      <c r="F64" s="30"/>
      <c r="R64" s="4"/>
      <c r="S64" s="29"/>
      <c r="T64" s="29"/>
      <c r="U64" s="29"/>
      <c r="V64" s="29"/>
      <c r="W64" s="33"/>
      <c r="X64" s="4"/>
    </row>
    <row r="65" spans="1:24" x14ac:dyDescent="0.25">
      <c r="A65" s="30"/>
      <c r="B65" s="30"/>
      <c r="C65" s="30"/>
      <c r="D65" s="30"/>
      <c r="E65" s="30"/>
      <c r="F65" s="30"/>
      <c r="R65" s="4"/>
      <c r="S65" s="29"/>
      <c r="T65" s="29"/>
      <c r="U65" s="29"/>
      <c r="V65" s="29"/>
      <c r="W65" s="33"/>
      <c r="X65" s="4"/>
    </row>
    <row r="66" spans="1:24" x14ac:dyDescent="0.25">
      <c r="A66" s="30"/>
      <c r="B66" s="30"/>
      <c r="C66" s="30"/>
      <c r="D66" s="30"/>
      <c r="E66" s="30"/>
      <c r="F66" s="30"/>
      <c r="R66" s="4"/>
      <c r="S66" s="29"/>
      <c r="T66" s="29"/>
      <c r="U66" s="29"/>
      <c r="V66" s="29"/>
      <c r="W66" s="33"/>
      <c r="X66" s="4"/>
    </row>
    <row r="67" spans="1:24" x14ac:dyDescent="0.25">
      <c r="A67" s="30"/>
      <c r="B67" s="30"/>
      <c r="C67" s="30"/>
      <c r="D67" s="30"/>
      <c r="E67" s="30"/>
      <c r="F67" s="30"/>
      <c r="R67" s="4"/>
      <c r="S67" s="29"/>
      <c r="T67" s="29"/>
      <c r="U67" s="29"/>
      <c r="V67" s="29"/>
      <c r="W67" s="33"/>
      <c r="X67" s="4"/>
    </row>
    <row r="68" spans="1:24" x14ac:dyDescent="0.25">
      <c r="A68" s="30"/>
      <c r="B68" s="30"/>
      <c r="C68" s="30"/>
      <c r="D68" s="30"/>
      <c r="E68" s="30"/>
      <c r="F68" s="30"/>
      <c r="R68" s="4"/>
      <c r="S68" s="29"/>
      <c r="T68" s="29"/>
      <c r="U68" s="29"/>
      <c r="V68" s="29"/>
      <c r="W68" s="33"/>
      <c r="X68" s="4"/>
    </row>
    <row r="69" spans="1:24" x14ac:dyDescent="0.25">
      <c r="A69" s="30"/>
      <c r="B69" s="30"/>
      <c r="C69" s="30"/>
      <c r="D69" s="30"/>
      <c r="E69" s="30"/>
      <c r="F69" s="30"/>
      <c r="R69" s="4"/>
      <c r="S69" s="29"/>
      <c r="T69" s="29"/>
      <c r="U69" s="29"/>
      <c r="V69" s="29"/>
      <c r="W69" s="33"/>
      <c r="X69" s="4"/>
    </row>
    <row r="70" spans="1:24" x14ac:dyDescent="0.25">
      <c r="A70" s="30"/>
      <c r="B70" s="30"/>
      <c r="C70" s="30"/>
      <c r="D70" s="30"/>
      <c r="E70" s="30"/>
      <c r="F70" s="30"/>
      <c r="R70" s="4"/>
      <c r="S70" s="29"/>
      <c r="T70" s="29"/>
      <c r="U70" s="29"/>
      <c r="V70" s="29"/>
      <c r="W70" s="33"/>
      <c r="X70" s="4"/>
    </row>
    <row r="71" spans="1:24" x14ac:dyDescent="0.25">
      <c r="A71" s="30"/>
      <c r="B71" s="30"/>
      <c r="C71" s="30"/>
      <c r="D71" s="30"/>
      <c r="E71" s="30"/>
      <c r="F71" s="30"/>
      <c r="R71" s="4"/>
      <c r="S71" s="29"/>
      <c r="T71" s="29"/>
      <c r="U71" s="29"/>
      <c r="V71" s="29"/>
      <c r="W71" s="33"/>
      <c r="X71" s="4"/>
    </row>
    <row r="72" spans="1:24" x14ac:dyDescent="0.25">
      <c r="A72" s="30"/>
      <c r="B72" s="30"/>
      <c r="C72" s="30"/>
      <c r="D72" s="30"/>
      <c r="E72" s="30"/>
      <c r="F72" s="30"/>
      <c r="R72" s="4"/>
      <c r="S72" s="29"/>
      <c r="T72" s="29"/>
      <c r="U72" s="29"/>
      <c r="V72" s="29"/>
      <c r="W72" s="33"/>
      <c r="X72" s="4"/>
    </row>
    <row r="73" spans="1:24" x14ac:dyDescent="0.25">
      <c r="A73" s="30"/>
      <c r="B73" s="30"/>
      <c r="C73" s="30"/>
      <c r="D73" s="30"/>
      <c r="E73" s="30"/>
      <c r="F73" s="30"/>
      <c r="R73" s="4"/>
      <c r="S73" s="29"/>
      <c r="T73" s="29"/>
      <c r="U73" s="29"/>
      <c r="V73" s="29"/>
      <c r="W73" s="33"/>
      <c r="X73" s="4"/>
    </row>
    <row r="74" spans="1:24" x14ac:dyDescent="0.25">
      <c r="A74" s="30"/>
      <c r="B74" s="30"/>
      <c r="C74" s="30"/>
      <c r="D74" s="30"/>
      <c r="E74" s="30"/>
      <c r="F74" s="30"/>
      <c r="R74" s="4"/>
      <c r="S74" s="29"/>
      <c r="T74" s="29"/>
      <c r="U74" s="29"/>
      <c r="V74" s="29"/>
      <c r="W74" s="33"/>
      <c r="X74" s="4"/>
    </row>
    <row r="75" spans="1:24" x14ac:dyDescent="0.25">
      <c r="A75" s="30"/>
      <c r="B75" s="30"/>
      <c r="C75" s="30"/>
      <c r="D75" s="30"/>
      <c r="E75" s="30"/>
      <c r="F75" s="30"/>
      <c r="R75" s="4"/>
      <c r="S75" s="29"/>
      <c r="T75" s="29"/>
      <c r="U75" s="29"/>
      <c r="V75" s="29"/>
      <c r="W75" s="33"/>
      <c r="X75" s="4"/>
    </row>
    <row r="76" spans="1:24" x14ac:dyDescent="0.25">
      <c r="A76" s="30"/>
      <c r="B76" s="30"/>
      <c r="C76" s="30"/>
      <c r="D76" s="30"/>
      <c r="E76" s="30"/>
      <c r="F76" s="30"/>
      <c r="R76" s="4"/>
      <c r="S76" s="29"/>
      <c r="T76" s="29"/>
      <c r="U76" s="29"/>
      <c r="V76" s="29"/>
      <c r="W76" s="33"/>
      <c r="X76" s="4"/>
    </row>
    <row r="77" spans="1:24" x14ac:dyDescent="0.25">
      <c r="A77" s="30"/>
      <c r="B77" s="30"/>
      <c r="C77" s="30"/>
      <c r="D77" s="30"/>
      <c r="E77" s="30"/>
      <c r="F77" s="30"/>
      <c r="R77" s="4"/>
      <c r="S77" s="29"/>
      <c r="T77" s="29"/>
      <c r="U77" s="29"/>
      <c r="V77" s="29"/>
      <c r="W77" s="33"/>
      <c r="X77" s="4"/>
    </row>
    <row r="78" spans="1:24" x14ac:dyDescent="0.25">
      <c r="A78" s="30"/>
      <c r="B78" s="30"/>
      <c r="C78" s="30"/>
      <c r="D78" s="30"/>
      <c r="E78" s="30"/>
      <c r="F78" s="30"/>
      <c r="R78" s="4"/>
      <c r="S78" s="29"/>
      <c r="T78" s="29"/>
      <c r="U78" s="29"/>
      <c r="V78" s="29"/>
      <c r="W78" s="33"/>
      <c r="X78" s="4"/>
    </row>
    <row r="79" spans="1:24" x14ac:dyDescent="0.25">
      <c r="A79" s="30"/>
      <c r="B79" s="30"/>
      <c r="C79" s="30"/>
      <c r="D79" s="30"/>
      <c r="E79" s="30"/>
      <c r="F79" s="30"/>
      <c r="R79" s="4"/>
      <c r="S79" s="29"/>
      <c r="T79" s="29"/>
      <c r="U79" s="29"/>
      <c r="V79" s="29"/>
      <c r="W79" s="33"/>
      <c r="X79" s="4"/>
    </row>
    <row r="80" spans="1:24" x14ac:dyDescent="0.25">
      <c r="A80" s="30"/>
      <c r="B80" s="30"/>
      <c r="C80" s="30"/>
      <c r="D80" s="30"/>
      <c r="E80" s="30"/>
      <c r="F80" s="30"/>
      <c r="R80" s="4"/>
      <c r="S80" s="29"/>
      <c r="T80" s="29"/>
      <c r="U80" s="29"/>
      <c r="V80" s="29"/>
      <c r="W80" s="33"/>
      <c r="X80" s="4"/>
    </row>
    <row r="81" spans="1:24" x14ac:dyDescent="0.25">
      <c r="A81" s="30"/>
      <c r="B81" s="30"/>
      <c r="C81" s="30"/>
      <c r="D81" s="30"/>
      <c r="E81" s="30"/>
      <c r="F81" s="30"/>
      <c r="R81" s="4"/>
      <c r="S81" s="29"/>
      <c r="T81" s="29"/>
      <c r="U81" s="29"/>
      <c r="V81" s="29"/>
      <c r="W81" s="33"/>
      <c r="X81" s="4"/>
    </row>
    <row r="82" spans="1:24" x14ac:dyDescent="0.25">
      <c r="A82" s="30"/>
      <c r="B82" s="30"/>
      <c r="C82" s="30"/>
      <c r="D82" s="30"/>
      <c r="E82" s="30"/>
      <c r="F82" s="30"/>
      <c r="R82" s="4"/>
      <c r="S82" s="29"/>
      <c r="T82" s="29"/>
      <c r="U82" s="29"/>
      <c r="V82" s="29"/>
      <c r="W82" s="33"/>
      <c r="X82" s="4"/>
    </row>
    <row r="83" spans="1:24" x14ac:dyDescent="0.25">
      <c r="A83" s="30"/>
      <c r="B83" s="30"/>
      <c r="C83" s="30"/>
      <c r="D83" s="30"/>
      <c r="E83" s="30"/>
      <c r="F83" s="30"/>
      <c r="R83" s="4"/>
      <c r="S83" s="29"/>
      <c r="T83" s="29"/>
      <c r="U83" s="29"/>
      <c r="V83" s="29"/>
      <c r="W83" s="33"/>
      <c r="X83" s="4"/>
    </row>
    <row r="84" spans="1:24" x14ac:dyDescent="0.25">
      <c r="R84" s="4"/>
      <c r="S84" s="29"/>
      <c r="T84" s="29"/>
      <c r="U84" s="29"/>
      <c r="V84" s="29"/>
      <c r="W84" s="33"/>
      <c r="X84" s="4"/>
    </row>
    <row r="85" spans="1:24" x14ac:dyDescent="0.25">
      <c r="R85" s="4"/>
      <c r="S85" s="29"/>
      <c r="T85" s="29"/>
      <c r="U85" s="29"/>
      <c r="V85" s="29"/>
      <c r="W85" s="33"/>
      <c r="X85" s="4"/>
    </row>
    <row r="86" spans="1:24" x14ac:dyDescent="0.25">
      <c r="R86" s="4"/>
      <c r="S86" s="29"/>
      <c r="T86" s="29"/>
      <c r="U86" s="29"/>
      <c r="V86" s="29"/>
      <c r="W86" s="33"/>
      <c r="X86" s="4"/>
    </row>
    <row r="87" spans="1:24" x14ac:dyDescent="0.25">
      <c r="R87" s="4"/>
      <c r="S87" s="29"/>
      <c r="T87" s="29"/>
      <c r="U87" s="29"/>
      <c r="V87" s="29"/>
      <c r="W87" s="33"/>
      <c r="X87" s="4"/>
    </row>
    <row r="88" spans="1:24" x14ac:dyDescent="0.25">
      <c r="R88" s="4"/>
      <c r="S88" s="29"/>
      <c r="T88" s="29"/>
      <c r="U88" s="29"/>
      <c r="V88" s="29"/>
      <c r="W88" s="33"/>
      <c r="X88" s="4"/>
    </row>
    <row r="89" spans="1:24" x14ac:dyDescent="0.25">
      <c r="R89" s="4"/>
      <c r="S89" s="29"/>
      <c r="T89" s="29"/>
      <c r="U89" s="29"/>
      <c r="V89" s="29"/>
      <c r="W89" s="33"/>
      <c r="X89" s="4"/>
    </row>
    <row r="90" spans="1:24" x14ac:dyDescent="0.25">
      <c r="R90" s="4"/>
      <c r="S90" s="29"/>
      <c r="T90" s="29"/>
      <c r="U90" s="29"/>
      <c r="V90" s="29"/>
      <c r="W90" s="33"/>
      <c r="X90" s="4"/>
    </row>
    <row r="91" spans="1:24" x14ac:dyDescent="0.25">
      <c r="R91" s="4"/>
      <c r="S91" s="29"/>
      <c r="T91" s="29"/>
      <c r="U91" s="29"/>
      <c r="V91" s="29"/>
      <c r="W91" s="33"/>
      <c r="X91" s="4"/>
    </row>
    <row r="92" spans="1:24" x14ac:dyDescent="0.25">
      <c r="R92" s="4"/>
      <c r="S92" s="29"/>
      <c r="T92" s="29"/>
      <c r="U92" s="29"/>
      <c r="V92" s="29"/>
      <c r="W92" s="33"/>
      <c r="X92" s="4"/>
    </row>
    <row r="93" spans="1:24" x14ac:dyDescent="0.25">
      <c r="R93" s="4"/>
      <c r="S93" s="29"/>
      <c r="T93" s="29"/>
      <c r="U93" s="29"/>
      <c r="V93" s="29"/>
      <c r="W93" s="33"/>
      <c r="X93" s="4"/>
    </row>
    <row r="94" spans="1:24" x14ac:dyDescent="0.25">
      <c r="R94" s="4"/>
      <c r="S94" s="29"/>
      <c r="T94" s="29"/>
      <c r="U94" s="29"/>
      <c r="V94" s="29"/>
      <c r="W94" s="33"/>
      <c r="X94" s="4"/>
    </row>
    <row r="95" spans="1:24" x14ac:dyDescent="0.25">
      <c r="R95" s="4"/>
      <c r="S95" s="29"/>
      <c r="T95" s="29"/>
      <c r="U95" s="29"/>
      <c r="V95" s="29"/>
      <c r="W95" s="33"/>
      <c r="X95" s="4"/>
    </row>
    <row r="96" spans="1:24" x14ac:dyDescent="0.25">
      <c r="R96" s="4"/>
      <c r="S96" s="29"/>
      <c r="T96" s="29"/>
      <c r="U96" s="29"/>
      <c r="V96" s="29"/>
      <c r="W96" s="33"/>
      <c r="X96" s="4"/>
    </row>
    <row r="97" spans="18:24" x14ac:dyDescent="0.25">
      <c r="R97" s="4"/>
      <c r="S97" s="29"/>
      <c r="T97" s="29"/>
      <c r="U97" s="29"/>
      <c r="V97" s="29"/>
      <c r="W97" s="33"/>
      <c r="X97" s="4"/>
    </row>
    <row r="98" spans="18:24" x14ac:dyDescent="0.25">
      <c r="R98" s="4"/>
      <c r="S98" s="29"/>
      <c r="T98" s="29"/>
      <c r="U98" s="29"/>
      <c r="V98" s="29"/>
      <c r="W98" s="33"/>
      <c r="X98" s="4"/>
    </row>
    <row r="99" spans="18:24" x14ac:dyDescent="0.25">
      <c r="R99" s="4"/>
      <c r="S99" s="29"/>
      <c r="T99" s="29"/>
      <c r="U99" s="29"/>
      <c r="V99" s="29"/>
      <c r="W99" s="33"/>
      <c r="X99" s="4"/>
    </row>
    <row r="100" spans="18:24" x14ac:dyDescent="0.25">
      <c r="R100" s="4"/>
      <c r="S100" s="29"/>
      <c r="T100" s="29"/>
      <c r="U100" s="29"/>
      <c r="V100" s="29"/>
      <c r="W100" s="33"/>
      <c r="X100" s="4"/>
    </row>
    <row r="101" spans="18:24" x14ac:dyDescent="0.25">
      <c r="R101" s="4"/>
      <c r="S101" s="29"/>
      <c r="T101" s="29"/>
      <c r="U101" s="29"/>
      <c r="V101" s="29"/>
      <c r="W101" s="33"/>
      <c r="X101" s="4"/>
    </row>
    <row r="102" spans="18:24" x14ac:dyDescent="0.25">
      <c r="R102" s="4"/>
      <c r="S102" s="29"/>
      <c r="T102" s="29"/>
      <c r="U102" s="29"/>
      <c r="V102" s="29"/>
      <c r="W102" s="33"/>
      <c r="X102" s="4"/>
    </row>
  </sheetData>
  <sheetProtection sort="0" autoFilter="0"/>
  <autoFilter ref="S7:W102" xr:uid="{812919A8-4864-4DC1-AFDD-0D53454A1DCF}">
    <sortState xmlns:xlrd2="http://schemas.microsoft.com/office/spreadsheetml/2017/richdata2" ref="S8:W102">
      <sortCondition descending="1" ref="U7:U102"/>
    </sortState>
  </autoFilter>
  <conditionalFormatting sqref="H10:H21">
    <cfRule type="expression" dxfId="5" priority="6">
      <formula>N10="y"</formula>
    </cfRule>
  </conditionalFormatting>
  <conditionalFormatting sqref="I8:O58">
    <cfRule type="cellIs" dxfId="4" priority="1" operator="equal">
      <formula>0</formula>
    </cfRule>
  </conditionalFormatting>
  <conditionalFormatting sqref="M10:M58">
    <cfRule type="cellIs" dxfId="3" priority="4" operator="lessThan">
      <formula>0</formula>
    </cfRule>
  </conditionalFormatting>
  <dataValidations count="2">
    <dataValidation type="list" allowBlank="1" showErrorMessage="1" sqref="V8:V102" xr:uid="{F8016959-4428-4BC1-A934-0AE716B044EA}">
      <formula1>$H$9:$H$58</formula1>
    </dataValidation>
    <dataValidation type="list" errorStyle="information" allowBlank="1" sqref="U1:U1048576" xr:uid="{9E7D3141-2673-4F35-81F7-DCB0204D21A6}">
      <formula1>$AI$7:$AI$14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8D83-555B-448E-A3EB-166C247C1EB0}">
  <sheetPr>
    <tabColor theme="4" tint="0.39997558519241921"/>
  </sheetPr>
  <dimension ref="A1:AI67"/>
  <sheetViews>
    <sheetView topLeftCell="J3" workbookViewId="0">
      <selection activeCell="K20" sqref="K20"/>
    </sheetView>
  </sheetViews>
  <sheetFormatPr defaultRowHeight="15" x14ac:dyDescent="0.25"/>
  <cols>
    <col min="1" max="1" width="2.85546875" style="68" customWidth="1"/>
    <col min="4" max="7" width="12" customWidth="1"/>
    <col min="8" max="8" width="2.85546875" style="68" customWidth="1"/>
    <col min="11" max="14" width="12" customWidth="1"/>
    <col min="15" max="15" width="2.85546875" style="68" customWidth="1"/>
    <col min="18" max="21" width="12" customWidth="1"/>
    <col min="22" max="22" width="2.85546875" style="68" customWidth="1"/>
    <col min="25" max="28" width="12" customWidth="1"/>
    <col min="29" max="29" width="2.85546875" style="68" customWidth="1"/>
    <col min="32" max="35" width="12" customWidth="1"/>
  </cols>
  <sheetData>
    <row r="1" spans="2:35" s="68" customFormat="1" x14ac:dyDescent="0.25"/>
    <row r="2" spans="2:35" ht="26.25" x14ac:dyDescent="0.4">
      <c r="B2" s="47" t="s">
        <v>80</v>
      </c>
      <c r="C2" s="9"/>
      <c r="D2" s="9"/>
      <c r="E2" s="9"/>
      <c r="F2" s="9"/>
      <c r="G2" s="9"/>
      <c r="I2" s="47" t="s">
        <v>37</v>
      </c>
      <c r="J2" s="9"/>
      <c r="K2" s="9"/>
      <c r="L2" s="9"/>
      <c r="M2" s="9"/>
      <c r="N2" s="9"/>
      <c r="P2" s="47" t="s">
        <v>43</v>
      </c>
      <c r="Q2" s="9"/>
      <c r="R2" s="9"/>
      <c r="S2" s="9"/>
      <c r="T2" s="9"/>
      <c r="U2" s="9"/>
      <c r="W2" s="47" t="s">
        <v>48</v>
      </c>
      <c r="X2" s="9"/>
      <c r="Y2" s="9"/>
      <c r="Z2" s="9"/>
      <c r="AA2" s="9"/>
      <c r="AB2" s="9"/>
      <c r="AD2" s="47" t="s">
        <v>53</v>
      </c>
      <c r="AE2" s="9"/>
      <c r="AF2" s="9"/>
      <c r="AG2" s="9"/>
      <c r="AH2" s="9"/>
      <c r="AI2" s="9"/>
    </row>
    <row r="3" spans="2:35" x14ac:dyDescent="0.25">
      <c r="B3" s="48" t="s">
        <v>508</v>
      </c>
      <c r="C3" s="48" t="s">
        <v>13</v>
      </c>
      <c r="D3" s="48" t="s">
        <v>509</v>
      </c>
      <c r="E3" s="48" t="s">
        <v>510</v>
      </c>
      <c r="F3" s="48" t="s">
        <v>511</v>
      </c>
      <c r="G3" s="48" t="s">
        <v>31</v>
      </c>
      <c r="I3" s="48" t="s">
        <v>508</v>
      </c>
      <c r="J3" s="48" t="s">
        <v>13</v>
      </c>
      <c r="K3" s="48" t="s">
        <v>509</v>
      </c>
      <c r="L3" s="48" t="s">
        <v>510</v>
      </c>
      <c r="M3" s="48" t="s">
        <v>511</v>
      </c>
      <c r="N3" s="48" t="s">
        <v>31</v>
      </c>
      <c r="P3" s="48" t="s">
        <v>508</v>
      </c>
      <c r="Q3" s="48" t="s">
        <v>13</v>
      </c>
      <c r="R3" s="48" t="s">
        <v>509</v>
      </c>
      <c r="S3" s="48" t="s">
        <v>510</v>
      </c>
      <c r="T3" s="48" t="s">
        <v>511</v>
      </c>
      <c r="U3" s="48" t="s">
        <v>31</v>
      </c>
      <c r="W3" s="48" t="s">
        <v>508</v>
      </c>
      <c r="X3" s="48" t="s">
        <v>13</v>
      </c>
      <c r="Y3" s="48" t="s">
        <v>509</v>
      </c>
      <c r="Z3" s="48" t="s">
        <v>510</v>
      </c>
      <c r="AA3" s="48" t="s">
        <v>511</v>
      </c>
      <c r="AB3" s="48" t="s">
        <v>31</v>
      </c>
      <c r="AD3" s="48" t="s">
        <v>508</v>
      </c>
      <c r="AE3" s="48" t="s">
        <v>13</v>
      </c>
      <c r="AF3" s="48" t="s">
        <v>509</v>
      </c>
      <c r="AG3" s="48" t="s">
        <v>510</v>
      </c>
      <c r="AH3" s="48" t="s">
        <v>511</v>
      </c>
      <c r="AI3" s="48" t="s">
        <v>31</v>
      </c>
    </row>
    <row r="4" spans="2:35" x14ac:dyDescent="0.25">
      <c r="B4" s="71">
        <v>44897</v>
      </c>
      <c r="C4" s="29"/>
      <c r="D4" s="72">
        <v>5192.3100000000004</v>
      </c>
      <c r="E4" s="72">
        <v>3717.83</v>
      </c>
      <c r="F4" s="67">
        <f>D4*0.1</f>
        <v>519.23100000000011</v>
      </c>
      <c r="G4" s="67">
        <f>E4-F4</f>
        <v>3198.5989999999997</v>
      </c>
      <c r="I4" s="71">
        <v>44939</v>
      </c>
      <c r="J4" s="29"/>
      <c r="K4" s="72">
        <v>5195.45</v>
      </c>
      <c r="L4" s="72">
        <v>3877.41</v>
      </c>
      <c r="M4" s="67">
        <f>K4*0.1</f>
        <v>519.54499999999996</v>
      </c>
      <c r="N4" s="67">
        <f>L4-M4</f>
        <v>3357.8649999999998</v>
      </c>
      <c r="P4" s="71">
        <v>44602</v>
      </c>
      <c r="Q4" s="29"/>
      <c r="R4" s="72">
        <v>5195.45</v>
      </c>
      <c r="S4" s="72">
        <v>3763.46</v>
      </c>
      <c r="T4" s="67">
        <f>R4*0.1</f>
        <v>519.54499999999996</v>
      </c>
      <c r="U4" s="67">
        <f>S4-T4</f>
        <v>3243.915</v>
      </c>
      <c r="W4" s="71">
        <v>44630</v>
      </c>
      <c r="X4" s="29"/>
      <c r="Y4" s="72">
        <v>5195.45</v>
      </c>
      <c r="Z4" s="72">
        <v>3763.46</v>
      </c>
      <c r="AA4" s="67">
        <f>Y4*0.1</f>
        <v>519.54499999999996</v>
      </c>
      <c r="AB4" s="67">
        <f>Z4-AA4</f>
        <v>3243.915</v>
      </c>
      <c r="AD4" s="71">
        <v>44658</v>
      </c>
      <c r="AE4" s="29"/>
      <c r="AF4" s="72">
        <v>5195.45</v>
      </c>
      <c r="AG4" s="72">
        <v>3763.46</v>
      </c>
      <c r="AH4" s="67">
        <f>AF4*0.1</f>
        <v>519.54499999999996</v>
      </c>
      <c r="AI4" s="67">
        <f>AG4-AH4</f>
        <v>3243.915</v>
      </c>
    </row>
    <row r="5" spans="2:35" x14ac:dyDescent="0.25">
      <c r="B5" s="71">
        <v>44911</v>
      </c>
      <c r="C5" s="29"/>
      <c r="D5" s="72">
        <v>5362.31</v>
      </c>
      <c r="E5" s="72">
        <v>3837.45</v>
      </c>
      <c r="F5" s="67">
        <f t="shared" ref="F5:F13" si="0">D5*0.1</f>
        <v>536.23100000000011</v>
      </c>
      <c r="G5" s="67">
        <f t="shared" ref="G5:G13" si="1">E5-F5</f>
        <v>3301.2189999999996</v>
      </c>
      <c r="I5" s="71">
        <v>44953</v>
      </c>
      <c r="J5" s="29"/>
      <c r="K5" s="72">
        <v>5365.45</v>
      </c>
      <c r="L5" s="72">
        <v>3988.76</v>
      </c>
      <c r="M5" s="67">
        <f t="shared" ref="M5:M13" si="2">K5*0.1</f>
        <v>536.54499999999996</v>
      </c>
      <c r="N5" s="67">
        <f t="shared" ref="N5:N13" si="3">L5-M5</f>
        <v>3452.2150000000001</v>
      </c>
      <c r="P5" s="71">
        <v>44616</v>
      </c>
      <c r="Q5" s="29"/>
      <c r="R5" s="72">
        <v>5365.45</v>
      </c>
      <c r="S5" s="72">
        <v>3874.82</v>
      </c>
      <c r="T5" s="67">
        <f t="shared" ref="T5:T13" si="4">R5*0.1</f>
        <v>536.54499999999996</v>
      </c>
      <c r="U5" s="67">
        <f t="shared" ref="U5:U13" si="5">S5-T5</f>
        <v>3338.2750000000001</v>
      </c>
      <c r="W5" s="71">
        <v>44644</v>
      </c>
      <c r="X5" s="29"/>
      <c r="Y5" s="72">
        <v>5365.45</v>
      </c>
      <c r="Z5" s="72">
        <v>3874.82</v>
      </c>
      <c r="AA5" s="67">
        <f t="shared" ref="AA5:AA13" si="6">Y5*0.1</f>
        <v>536.54499999999996</v>
      </c>
      <c r="AB5" s="67">
        <f t="shared" ref="AB5:AB13" si="7">Z5-AA5</f>
        <v>3338.2750000000001</v>
      </c>
      <c r="AD5" s="71">
        <v>44672</v>
      </c>
      <c r="AE5" s="29"/>
      <c r="AF5" s="72">
        <v>5365.45</v>
      </c>
      <c r="AG5" s="72">
        <v>3874.82</v>
      </c>
      <c r="AH5" s="67">
        <f t="shared" ref="AH5:AH13" si="8">AF5*0.1</f>
        <v>536.54499999999996</v>
      </c>
      <c r="AI5" s="67">
        <f t="shared" ref="AI5:AI13" si="9">AG5-AH5</f>
        <v>3338.2750000000001</v>
      </c>
    </row>
    <row r="6" spans="2:35" x14ac:dyDescent="0.25">
      <c r="B6" s="71">
        <v>44926</v>
      </c>
      <c r="C6" s="29"/>
      <c r="D6" s="72">
        <v>5514.6</v>
      </c>
      <c r="E6" s="72">
        <v>3939.48</v>
      </c>
      <c r="F6" s="67">
        <f t="shared" si="0"/>
        <v>551.46</v>
      </c>
      <c r="G6" s="67">
        <f t="shared" si="1"/>
        <v>3388.02</v>
      </c>
      <c r="I6" s="42"/>
      <c r="J6" s="29"/>
      <c r="K6" s="72"/>
      <c r="L6" s="72"/>
      <c r="M6" s="67">
        <f t="shared" si="2"/>
        <v>0</v>
      </c>
      <c r="N6" s="67">
        <f t="shared" si="3"/>
        <v>0</v>
      </c>
      <c r="P6" s="42"/>
      <c r="Q6" s="29" t="s">
        <v>512</v>
      </c>
      <c r="R6" s="72"/>
      <c r="S6" s="72">
        <v>2601</v>
      </c>
      <c r="T6" s="67">
        <f t="shared" si="4"/>
        <v>0</v>
      </c>
      <c r="U6" s="67">
        <f t="shared" si="5"/>
        <v>2601</v>
      </c>
      <c r="W6" s="42"/>
      <c r="X6" s="29"/>
      <c r="Y6" s="72"/>
      <c r="Z6" s="72"/>
      <c r="AA6" s="67">
        <f t="shared" si="6"/>
        <v>0</v>
      </c>
      <c r="AB6" s="67">
        <f t="shared" si="7"/>
        <v>0</v>
      </c>
      <c r="AD6" s="42"/>
      <c r="AE6" s="29"/>
      <c r="AF6" s="72"/>
      <c r="AG6" s="72"/>
      <c r="AH6" s="67">
        <f t="shared" si="8"/>
        <v>0</v>
      </c>
      <c r="AI6" s="67">
        <f t="shared" si="9"/>
        <v>0</v>
      </c>
    </row>
    <row r="7" spans="2:35" x14ac:dyDescent="0.25">
      <c r="B7" s="42"/>
      <c r="C7" s="29"/>
      <c r="D7" s="72"/>
      <c r="E7" s="72"/>
      <c r="F7" s="67">
        <f t="shared" si="0"/>
        <v>0</v>
      </c>
      <c r="G7" s="67">
        <f t="shared" si="1"/>
        <v>0</v>
      </c>
      <c r="I7" s="42">
        <v>44929</v>
      </c>
      <c r="J7" s="29" t="s">
        <v>513</v>
      </c>
      <c r="K7" s="72"/>
      <c r="L7" s="72">
        <v>25</v>
      </c>
      <c r="M7" s="67">
        <f t="shared" si="2"/>
        <v>0</v>
      </c>
      <c r="N7" s="67">
        <f t="shared" si="3"/>
        <v>25</v>
      </c>
      <c r="P7" s="29"/>
      <c r="Q7" s="29" t="s">
        <v>514</v>
      </c>
      <c r="R7" s="72"/>
      <c r="S7" s="72">
        <v>835</v>
      </c>
      <c r="T7" s="67">
        <f t="shared" si="4"/>
        <v>0</v>
      </c>
      <c r="U7" s="67">
        <f t="shared" si="5"/>
        <v>835</v>
      </c>
      <c r="W7" s="29"/>
      <c r="X7" s="29"/>
      <c r="Y7" s="72"/>
      <c r="Z7" s="72"/>
      <c r="AA7" s="67">
        <f t="shared" si="6"/>
        <v>0</v>
      </c>
      <c r="AB7" s="67">
        <f t="shared" si="7"/>
        <v>0</v>
      </c>
      <c r="AD7" s="29"/>
      <c r="AE7" s="29"/>
      <c r="AF7" s="72"/>
      <c r="AG7" s="72"/>
      <c r="AH7" s="67">
        <f t="shared" si="8"/>
        <v>0</v>
      </c>
      <c r="AI7" s="67">
        <f t="shared" si="9"/>
        <v>0</v>
      </c>
    </row>
    <row r="8" spans="2:35" x14ac:dyDescent="0.25">
      <c r="B8" s="29"/>
      <c r="C8" s="29"/>
      <c r="D8" s="72"/>
      <c r="E8" s="72"/>
      <c r="F8" s="67">
        <f t="shared" si="0"/>
        <v>0</v>
      </c>
      <c r="G8" s="67">
        <f t="shared" si="1"/>
        <v>0</v>
      </c>
      <c r="I8" s="29"/>
      <c r="J8" s="29"/>
      <c r="K8" s="72"/>
      <c r="L8" s="72"/>
      <c r="M8" s="67">
        <f t="shared" si="2"/>
        <v>0</v>
      </c>
      <c r="N8" s="67">
        <f t="shared" si="3"/>
        <v>0</v>
      </c>
      <c r="P8" s="29"/>
      <c r="Q8" s="29"/>
      <c r="R8" s="72"/>
      <c r="S8" s="72"/>
      <c r="T8" s="67">
        <f t="shared" si="4"/>
        <v>0</v>
      </c>
      <c r="U8" s="67">
        <f t="shared" si="5"/>
        <v>0</v>
      </c>
      <c r="W8" s="29"/>
      <c r="X8" s="29"/>
      <c r="Y8" s="72"/>
      <c r="Z8" s="72"/>
      <c r="AA8" s="67">
        <f t="shared" si="6"/>
        <v>0</v>
      </c>
      <c r="AB8" s="67">
        <f t="shared" si="7"/>
        <v>0</v>
      </c>
      <c r="AD8" s="29"/>
      <c r="AE8" s="29"/>
      <c r="AF8" s="72"/>
      <c r="AG8" s="72"/>
      <c r="AH8" s="67">
        <f t="shared" si="8"/>
        <v>0</v>
      </c>
      <c r="AI8" s="67">
        <f t="shared" si="9"/>
        <v>0</v>
      </c>
    </row>
    <row r="9" spans="2:35" x14ac:dyDescent="0.25">
      <c r="B9" s="29"/>
      <c r="C9" s="29"/>
      <c r="D9" s="72"/>
      <c r="E9" s="72"/>
      <c r="F9" s="67">
        <f t="shared" si="0"/>
        <v>0</v>
      </c>
      <c r="G9" s="67">
        <f t="shared" si="1"/>
        <v>0</v>
      </c>
      <c r="I9" s="29"/>
      <c r="J9" s="29"/>
      <c r="K9" s="72"/>
      <c r="L9" s="72"/>
      <c r="M9" s="67">
        <f t="shared" si="2"/>
        <v>0</v>
      </c>
      <c r="N9" s="67">
        <f t="shared" si="3"/>
        <v>0</v>
      </c>
      <c r="P9" s="29"/>
      <c r="Q9" s="29"/>
      <c r="R9" s="72"/>
      <c r="S9" s="72"/>
      <c r="T9" s="67">
        <f t="shared" si="4"/>
        <v>0</v>
      </c>
      <c r="U9" s="67">
        <f t="shared" si="5"/>
        <v>0</v>
      </c>
      <c r="W9" s="29"/>
      <c r="X9" s="29"/>
      <c r="Y9" s="72"/>
      <c r="Z9" s="72"/>
      <c r="AA9" s="67">
        <f t="shared" si="6"/>
        <v>0</v>
      </c>
      <c r="AB9" s="67">
        <f t="shared" si="7"/>
        <v>0</v>
      </c>
      <c r="AD9" s="29"/>
      <c r="AE9" s="29"/>
      <c r="AF9" s="72"/>
      <c r="AG9" s="72"/>
      <c r="AH9" s="67">
        <f t="shared" si="8"/>
        <v>0</v>
      </c>
      <c r="AI9" s="67">
        <f t="shared" si="9"/>
        <v>0</v>
      </c>
    </row>
    <row r="10" spans="2:35" x14ac:dyDescent="0.25">
      <c r="B10" s="29"/>
      <c r="C10" s="29"/>
      <c r="D10" s="72"/>
      <c r="E10" s="72"/>
      <c r="F10" s="67">
        <f t="shared" si="0"/>
        <v>0</v>
      </c>
      <c r="G10" s="67">
        <f t="shared" si="1"/>
        <v>0</v>
      </c>
      <c r="I10" s="29"/>
      <c r="J10" s="29"/>
      <c r="K10" s="72"/>
      <c r="L10" s="72"/>
      <c r="M10" s="67">
        <f t="shared" si="2"/>
        <v>0</v>
      </c>
      <c r="N10" s="67">
        <f t="shared" si="3"/>
        <v>0</v>
      </c>
      <c r="P10" s="29"/>
      <c r="Q10" s="29"/>
      <c r="R10" s="72"/>
      <c r="S10" s="72"/>
      <c r="T10" s="67">
        <f t="shared" si="4"/>
        <v>0</v>
      </c>
      <c r="U10" s="67">
        <f t="shared" si="5"/>
        <v>0</v>
      </c>
      <c r="W10" s="29"/>
      <c r="X10" s="29"/>
      <c r="Y10" s="72"/>
      <c r="Z10" s="72"/>
      <c r="AA10" s="67">
        <f t="shared" si="6"/>
        <v>0</v>
      </c>
      <c r="AB10" s="67">
        <f t="shared" si="7"/>
        <v>0</v>
      </c>
      <c r="AD10" s="29"/>
      <c r="AE10" s="29"/>
      <c r="AF10" s="72"/>
      <c r="AG10" s="72"/>
      <c r="AH10" s="67">
        <f t="shared" si="8"/>
        <v>0</v>
      </c>
      <c r="AI10" s="67">
        <f t="shared" si="9"/>
        <v>0</v>
      </c>
    </row>
    <row r="11" spans="2:35" x14ac:dyDescent="0.25">
      <c r="B11" s="29"/>
      <c r="C11" s="29"/>
      <c r="D11" s="72"/>
      <c r="E11" s="72"/>
      <c r="F11" s="67">
        <f t="shared" si="0"/>
        <v>0</v>
      </c>
      <c r="G11" s="67">
        <f t="shared" si="1"/>
        <v>0</v>
      </c>
      <c r="I11" s="29"/>
      <c r="J11" s="29"/>
      <c r="K11" s="72"/>
      <c r="L11" s="72"/>
      <c r="M11" s="67">
        <f t="shared" si="2"/>
        <v>0</v>
      </c>
      <c r="N11" s="67">
        <f t="shared" si="3"/>
        <v>0</v>
      </c>
      <c r="P11" s="29"/>
      <c r="Q11" s="29"/>
      <c r="R11" s="72"/>
      <c r="S11" s="72"/>
      <c r="T11" s="67">
        <f t="shared" si="4"/>
        <v>0</v>
      </c>
      <c r="U11" s="67">
        <f t="shared" si="5"/>
        <v>0</v>
      </c>
      <c r="W11" s="29"/>
      <c r="X11" s="29"/>
      <c r="Y11" s="72"/>
      <c r="Z11" s="72"/>
      <c r="AA11" s="67">
        <f t="shared" si="6"/>
        <v>0</v>
      </c>
      <c r="AB11" s="67">
        <f t="shared" si="7"/>
        <v>0</v>
      </c>
      <c r="AD11" s="29"/>
      <c r="AE11" s="29"/>
      <c r="AF11" s="72"/>
      <c r="AG11" s="72"/>
      <c r="AH11" s="67">
        <f t="shared" si="8"/>
        <v>0</v>
      </c>
      <c r="AI11" s="67">
        <f t="shared" si="9"/>
        <v>0</v>
      </c>
    </row>
    <row r="12" spans="2:35" x14ac:dyDescent="0.25">
      <c r="B12" s="29"/>
      <c r="C12" s="29"/>
      <c r="D12" s="72"/>
      <c r="E12" s="72"/>
      <c r="F12" s="67">
        <f t="shared" si="0"/>
        <v>0</v>
      </c>
      <c r="G12" s="67">
        <f t="shared" si="1"/>
        <v>0</v>
      </c>
      <c r="I12" s="29"/>
      <c r="J12" s="29"/>
      <c r="K12" s="72"/>
      <c r="L12" s="72"/>
      <c r="M12" s="67">
        <f t="shared" si="2"/>
        <v>0</v>
      </c>
      <c r="N12" s="67">
        <f t="shared" si="3"/>
        <v>0</v>
      </c>
      <c r="P12" s="29"/>
      <c r="Q12" s="29"/>
      <c r="R12" s="72"/>
      <c r="S12" s="72"/>
      <c r="T12" s="67">
        <f t="shared" si="4"/>
        <v>0</v>
      </c>
      <c r="U12" s="67">
        <f t="shared" si="5"/>
        <v>0</v>
      </c>
      <c r="W12" s="29"/>
      <c r="X12" s="29"/>
      <c r="Y12" s="72"/>
      <c r="Z12" s="72"/>
      <c r="AA12" s="67">
        <f t="shared" si="6"/>
        <v>0</v>
      </c>
      <c r="AB12" s="67">
        <f t="shared" si="7"/>
        <v>0</v>
      </c>
      <c r="AD12" s="29"/>
      <c r="AE12" s="29"/>
      <c r="AF12" s="72"/>
      <c r="AG12" s="72"/>
      <c r="AH12" s="67">
        <f t="shared" si="8"/>
        <v>0</v>
      </c>
      <c r="AI12" s="67">
        <f t="shared" si="9"/>
        <v>0</v>
      </c>
    </row>
    <row r="13" spans="2:35" x14ac:dyDescent="0.25">
      <c r="B13" s="29"/>
      <c r="C13" s="29"/>
      <c r="D13" s="72"/>
      <c r="E13" s="72"/>
      <c r="F13" s="67">
        <f t="shared" si="0"/>
        <v>0</v>
      </c>
      <c r="G13" s="67">
        <f t="shared" si="1"/>
        <v>0</v>
      </c>
      <c r="I13" s="29"/>
      <c r="J13" s="29"/>
      <c r="K13" s="72"/>
      <c r="L13" s="72"/>
      <c r="M13" s="67">
        <f t="shared" si="2"/>
        <v>0</v>
      </c>
      <c r="N13" s="67">
        <f t="shared" si="3"/>
        <v>0</v>
      </c>
      <c r="P13" s="29"/>
      <c r="Q13" s="29"/>
      <c r="R13" s="72"/>
      <c r="S13" s="72"/>
      <c r="T13" s="67">
        <f t="shared" si="4"/>
        <v>0</v>
      </c>
      <c r="U13" s="67">
        <f t="shared" si="5"/>
        <v>0</v>
      </c>
      <c r="W13" s="29"/>
      <c r="X13" s="29"/>
      <c r="Y13" s="72"/>
      <c r="Z13" s="72"/>
      <c r="AA13" s="67">
        <f t="shared" si="6"/>
        <v>0</v>
      </c>
      <c r="AB13" s="67">
        <f t="shared" si="7"/>
        <v>0</v>
      </c>
      <c r="AD13" s="29"/>
      <c r="AE13" s="29"/>
      <c r="AF13" s="72"/>
      <c r="AG13" s="72"/>
      <c r="AH13" s="67">
        <f t="shared" si="8"/>
        <v>0</v>
      </c>
      <c r="AI13" s="67">
        <f t="shared" si="9"/>
        <v>0</v>
      </c>
    </row>
    <row r="14" spans="2:35" x14ac:dyDescent="0.25">
      <c r="B14" s="48"/>
      <c r="C14" s="48"/>
      <c r="D14" s="49">
        <f>SUM(D4:D13)</f>
        <v>16069.220000000001</v>
      </c>
      <c r="E14" s="49">
        <f t="shared" ref="E14:G14" si="10">SUM(E4:E13)</f>
        <v>11494.76</v>
      </c>
      <c r="F14" s="49">
        <f t="shared" si="10"/>
        <v>1606.9220000000003</v>
      </c>
      <c r="G14" s="54">
        <f t="shared" si="10"/>
        <v>9887.8379999999997</v>
      </c>
      <c r="I14" s="48"/>
      <c r="J14" s="48"/>
      <c r="K14" s="49">
        <f>SUM(K4:K13)</f>
        <v>10560.9</v>
      </c>
      <c r="L14" s="49">
        <f t="shared" ref="L14" si="11">SUM(L4:L13)</f>
        <v>7891.17</v>
      </c>
      <c r="M14" s="49">
        <f t="shared" ref="M14" si="12">SUM(M4:M13)</f>
        <v>1056.0899999999999</v>
      </c>
      <c r="N14" s="54">
        <f t="shared" ref="N14" si="13">SUM(N4:N13)</f>
        <v>6835.08</v>
      </c>
      <c r="P14" s="48"/>
      <c r="Q14" s="48"/>
      <c r="R14" s="49">
        <f>SUM(R4:R13)</f>
        <v>10560.9</v>
      </c>
      <c r="S14" s="49">
        <f t="shared" ref="S14" si="14">SUM(S4:S13)</f>
        <v>11074.28</v>
      </c>
      <c r="T14" s="49">
        <f t="shared" ref="T14" si="15">SUM(T4:T13)</f>
        <v>1056.0899999999999</v>
      </c>
      <c r="U14" s="54">
        <f t="shared" ref="U14" si="16">SUM(U4:U13)</f>
        <v>10018.19</v>
      </c>
      <c r="W14" s="48"/>
      <c r="X14" s="48"/>
      <c r="Y14" s="49">
        <f>SUM(Y4:Y13)</f>
        <v>10560.9</v>
      </c>
      <c r="Z14" s="49">
        <f t="shared" ref="Z14" si="17">SUM(Z4:Z13)</f>
        <v>7638.2800000000007</v>
      </c>
      <c r="AA14" s="49">
        <f t="shared" ref="AA14" si="18">SUM(AA4:AA13)</f>
        <v>1056.0899999999999</v>
      </c>
      <c r="AB14" s="54">
        <f t="shared" ref="AB14" si="19">SUM(AB4:AB13)</f>
        <v>6582.1900000000005</v>
      </c>
      <c r="AD14" s="48"/>
      <c r="AE14" s="48"/>
      <c r="AF14" s="49">
        <f>SUM(AF4:AF13)</f>
        <v>10560.9</v>
      </c>
      <c r="AG14" s="49">
        <f t="shared" ref="AG14" si="20">SUM(AG4:AG13)</f>
        <v>7638.2800000000007</v>
      </c>
      <c r="AH14" s="49">
        <f t="shared" ref="AH14" si="21">SUM(AH4:AH13)</f>
        <v>1056.0899999999999</v>
      </c>
      <c r="AI14" s="54">
        <f t="shared" ref="AI14" si="22">SUM(AI4:AI13)</f>
        <v>6582.1900000000005</v>
      </c>
    </row>
    <row r="15" spans="2:35" s="68" customFormat="1" x14ac:dyDescent="0.25"/>
    <row r="16" spans="2:35" ht="26.25" x14ac:dyDescent="0.4">
      <c r="B16" s="47" t="s">
        <v>57</v>
      </c>
      <c r="C16" s="9"/>
      <c r="D16" s="9"/>
      <c r="E16" s="9"/>
      <c r="F16" s="9"/>
      <c r="G16" s="9"/>
      <c r="I16" s="47" t="s">
        <v>61</v>
      </c>
      <c r="J16" s="9"/>
      <c r="K16" s="9"/>
      <c r="L16" s="9"/>
      <c r="M16" s="9"/>
      <c r="N16" s="9"/>
      <c r="P16" s="47" t="s">
        <v>64</v>
      </c>
      <c r="Q16" s="9"/>
      <c r="R16" s="9"/>
      <c r="S16" s="9"/>
      <c r="T16" s="9"/>
      <c r="U16" s="9"/>
      <c r="W16" s="47" t="s">
        <v>67</v>
      </c>
      <c r="X16" s="9"/>
      <c r="Y16" s="9"/>
      <c r="Z16" s="9"/>
      <c r="AA16" s="9"/>
      <c r="AB16" s="9"/>
      <c r="AD16" s="47" t="s">
        <v>70</v>
      </c>
      <c r="AE16" s="9"/>
      <c r="AF16" s="9"/>
      <c r="AG16" s="9"/>
      <c r="AH16" s="9"/>
      <c r="AI16" s="9"/>
    </row>
    <row r="17" spans="2:35" x14ac:dyDescent="0.25">
      <c r="B17" s="48" t="s">
        <v>508</v>
      </c>
      <c r="C17" s="48" t="s">
        <v>13</v>
      </c>
      <c r="D17" s="48" t="s">
        <v>509</v>
      </c>
      <c r="E17" s="48" t="s">
        <v>510</v>
      </c>
      <c r="F17" s="48" t="s">
        <v>511</v>
      </c>
      <c r="G17" s="48" t="s">
        <v>31</v>
      </c>
      <c r="I17" s="48" t="s">
        <v>508</v>
      </c>
      <c r="J17" s="48" t="s">
        <v>13</v>
      </c>
      <c r="K17" s="48" t="s">
        <v>509</v>
      </c>
      <c r="L17" s="48" t="s">
        <v>510</v>
      </c>
      <c r="M17" s="48" t="s">
        <v>511</v>
      </c>
      <c r="N17" s="48" t="s">
        <v>31</v>
      </c>
      <c r="P17" s="48" t="s">
        <v>508</v>
      </c>
      <c r="Q17" s="48" t="s">
        <v>13</v>
      </c>
      <c r="R17" s="48" t="s">
        <v>509</v>
      </c>
      <c r="S17" s="48" t="s">
        <v>510</v>
      </c>
      <c r="T17" s="48" t="s">
        <v>511</v>
      </c>
      <c r="U17" s="48" t="s">
        <v>31</v>
      </c>
      <c r="W17" s="48" t="s">
        <v>508</v>
      </c>
      <c r="X17" s="48" t="s">
        <v>13</v>
      </c>
      <c r="Y17" s="48" t="s">
        <v>509</v>
      </c>
      <c r="Z17" s="48" t="s">
        <v>510</v>
      </c>
      <c r="AA17" s="48" t="s">
        <v>511</v>
      </c>
      <c r="AB17" s="48" t="s">
        <v>31</v>
      </c>
      <c r="AD17" s="48" t="s">
        <v>508</v>
      </c>
      <c r="AE17" s="48" t="s">
        <v>13</v>
      </c>
      <c r="AF17" s="48" t="s">
        <v>509</v>
      </c>
      <c r="AG17" s="48" t="s">
        <v>510</v>
      </c>
      <c r="AH17" s="48" t="s">
        <v>511</v>
      </c>
      <c r="AI17" s="48" t="s">
        <v>31</v>
      </c>
    </row>
    <row r="18" spans="2:35" x14ac:dyDescent="0.25">
      <c r="B18" s="71">
        <v>44686</v>
      </c>
      <c r="C18" s="29"/>
      <c r="D18" s="72">
        <v>5195.45</v>
      </c>
      <c r="E18" s="72">
        <v>3763.46</v>
      </c>
      <c r="F18" s="67">
        <f>D18*0.1</f>
        <v>519.54499999999996</v>
      </c>
      <c r="G18" s="67">
        <f>E18-F18</f>
        <v>3243.915</v>
      </c>
      <c r="I18" s="71">
        <v>44714</v>
      </c>
      <c r="J18" s="29"/>
      <c r="K18" s="72">
        <v>5195.45</v>
      </c>
      <c r="L18" s="72"/>
      <c r="M18" s="67">
        <f>K18*0.1</f>
        <v>519.54499999999996</v>
      </c>
      <c r="N18" s="67">
        <f>L18-M18</f>
        <v>-519.54499999999996</v>
      </c>
      <c r="P18" s="71">
        <v>44756</v>
      </c>
      <c r="Q18" s="29"/>
      <c r="R18" s="72"/>
      <c r="S18" s="72"/>
      <c r="T18" s="67">
        <f>R18*0.1</f>
        <v>0</v>
      </c>
      <c r="U18" s="67">
        <f>S18-T18</f>
        <v>0</v>
      </c>
      <c r="W18" s="71">
        <v>44784</v>
      </c>
      <c r="X18" s="29"/>
      <c r="Y18" s="72"/>
      <c r="Z18" s="72"/>
      <c r="AA18" s="67">
        <f>Y18*0.1</f>
        <v>0</v>
      </c>
      <c r="AB18" s="67">
        <f>Z18-AA18</f>
        <v>0</v>
      </c>
      <c r="AD18" s="71">
        <v>44812</v>
      </c>
      <c r="AE18" s="29"/>
      <c r="AF18" s="72"/>
      <c r="AG18" s="72"/>
      <c r="AH18" s="67">
        <f>AF18*0.1</f>
        <v>0</v>
      </c>
      <c r="AI18" s="67">
        <f>AG18-AH18</f>
        <v>0</v>
      </c>
    </row>
    <row r="19" spans="2:35" x14ac:dyDescent="0.25">
      <c r="B19" s="71">
        <v>44700</v>
      </c>
      <c r="C19" s="29"/>
      <c r="D19" s="72">
        <v>5365.45</v>
      </c>
      <c r="E19" s="72">
        <v>3874.82</v>
      </c>
      <c r="F19" s="67">
        <f t="shared" ref="F19:F27" si="23">D19*0.1</f>
        <v>536.54499999999996</v>
      </c>
      <c r="G19" s="67">
        <f t="shared" ref="G19:G27" si="24">E19-F19</f>
        <v>3338.2750000000001</v>
      </c>
      <c r="I19" s="71">
        <v>44728</v>
      </c>
      <c r="J19" s="29"/>
      <c r="K19" s="72">
        <v>5365.45</v>
      </c>
      <c r="L19" s="72"/>
      <c r="M19" s="67">
        <f t="shared" ref="M19:M27" si="25">K19*0.1</f>
        <v>536.54499999999996</v>
      </c>
      <c r="N19" s="67">
        <f t="shared" ref="N19:N27" si="26">L19-M19</f>
        <v>-536.54499999999996</v>
      </c>
      <c r="P19" s="71">
        <v>44770</v>
      </c>
      <c r="Q19" s="29"/>
      <c r="R19" s="72"/>
      <c r="S19" s="72"/>
      <c r="T19" s="67">
        <f t="shared" ref="T19:T27" si="27">R19*0.1</f>
        <v>0</v>
      </c>
      <c r="U19" s="67">
        <f t="shared" ref="U19:U27" si="28">S19-T19</f>
        <v>0</v>
      </c>
      <c r="W19" s="71">
        <v>44798</v>
      </c>
      <c r="X19" s="29"/>
      <c r="Y19" s="72"/>
      <c r="Z19" s="72"/>
      <c r="AA19" s="67">
        <f t="shared" ref="AA19:AA27" si="29">Y19*0.1</f>
        <v>0</v>
      </c>
      <c r="AB19" s="67">
        <f t="shared" ref="AB19:AB27" si="30">Z19-AA19</f>
        <v>0</v>
      </c>
      <c r="AD19" s="71">
        <v>44826</v>
      </c>
      <c r="AE19" s="29"/>
      <c r="AF19" s="72"/>
      <c r="AG19" s="72"/>
      <c r="AH19" s="67">
        <f t="shared" ref="AH19:AH27" si="31">AF19*0.1</f>
        <v>0</v>
      </c>
      <c r="AI19" s="67">
        <f t="shared" ref="AI19:AI27" si="32">AG19-AH19</f>
        <v>0</v>
      </c>
    </row>
    <row r="20" spans="2:35" x14ac:dyDescent="0.25">
      <c r="B20" s="42"/>
      <c r="C20" s="29"/>
      <c r="D20" s="72"/>
      <c r="E20" s="72"/>
      <c r="F20" s="67">
        <f t="shared" si="23"/>
        <v>0</v>
      </c>
      <c r="G20" s="67">
        <f t="shared" si="24"/>
        <v>0</v>
      </c>
      <c r="I20" s="71">
        <v>44742</v>
      </c>
      <c r="J20" s="29"/>
      <c r="K20" s="72">
        <v>5365.45</v>
      </c>
      <c r="L20" s="72"/>
      <c r="M20" s="67">
        <f t="shared" si="25"/>
        <v>536.54499999999996</v>
      </c>
      <c r="N20" s="67">
        <f t="shared" si="26"/>
        <v>-536.54499999999996</v>
      </c>
      <c r="P20" s="42"/>
      <c r="Q20" s="29"/>
      <c r="R20" s="72"/>
      <c r="S20" s="72"/>
      <c r="T20" s="67">
        <f t="shared" si="27"/>
        <v>0</v>
      </c>
      <c r="U20" s="67">
        <f t="shared" si="28"/>
        <v>0</v>
      </c>
      <c r="W20" s="42"/>
      <c r="X20" s="29"/>
      <c r="Y20" s="72"/>
      <c r="Z20" s="72"/>
      <c r="AA20" s="67">
        <f t="shared" si="29"/>
        <v>0</v>
      </c>
      <c r="AB20" s="67">
        <f t="shared" si="30"/>
        <v>0</v>
      </c>
      <c r="AD20" s="42"/>
      <c r="AE20" s="29"/>
      <c r="AF20" s="72"/>
      <c r="AG20" s="72"/>
      <c r="AH20" s="67">
        <f t="shared" si="31"/>
        <v>0</v>
      </c>
      <c r="AI20" s="67">
        <f t="shared" si="32"/>
        <v>0</v>
      </c>
    </row>
    <row r="21" spans="2:35" x14ac:dyDescent="0.25">
      <c r="B21" s="29"/>
      <c r="C21" s="29"/>
      <c r="D21" s="72"/>
      <c r="E21" s="72"/>
      <c r="F21" s="67">
        <f t="shared" si="23"/>
        <v>0</v>
      </c>
      <c r="G21" s="67">
        <f t="shared" si="24"/>
        <v>0</v>
      </c>
      <c r="I21" s="42"/>
      <c r="J21" s="29"/>
      <c r="K21" s="72"/>
      <c r="L21" s="72"/>
      <c r="M21" s="67">
        <f t="shared" si="25"/>
        <v>0</v>
      </c>
      <c r="N21" s="67">
        <f t="shared" si="26"/>
        <v>0</v>
      </c>
      <c r="P21" s="29"/>
      <c r="Q21" s="29"/>
      <c r="R21" s="72"/>
      <c r="S21" s="72"/>
      <c r="T21" s="67">
        <f t="shared" si="27"/>
        <v>0</v>
      </c>
      <c r="U21" s="67">
        <f t="shared" si="28"/>
        <v>0</v>
      </c>
      <c r="W21" s="29"/>
      <c r="X21" s="29"/>
      <c r="Y21" s="72"/>
      <c r="Z21" s="72"/>
      <c r="AA21" s="67">
        <f t="shared" si="29"/>
        <v>0</v>
      </c>
      <c r="AB21" s="67">
        <f t="shared" si="30"/>
        <v>0</v>
      </c>
      <c r="AD21" s="29"/>
      <c r="AE21" s="29"/>
      <c r="AF21" s="72"/>
      <c r="AG21" s="72"/>
      <c r="AH21" s="67">
        <f t="shared" si="31"/>
        <v>0</v>
      </c>
      <c r="AI21" s="67">
        <f t="shared" si="32"/>
        <v>0</v>
      </c>
    </row>
    <row r="22" spans="2:35" x14ac:dyDescent="0.25">
      <c r="B22" s="29"/>
      <c r="C22" s="29"/>
      <c r="D22" s="72"/>
      <c r="E22" s="72"/>
      <c r="F22" s="67">
        <f t="shared" si="23"/>
        <v>0</v>
      </c>
      <c r="G22" s="67">
        <f t="shared" si="24"/>
        <v>0</v>
      </c>
      <c r="I22" s="29"/>
      <c r="J22" s="29"/>
      <c r="K22" s="72"/>
      <c r="L22" s="72"/>
      <c r="M22" s="67">
        <f t="shared" si="25"/>
        <v>0</v>
      </c>
      <c r="N22" s="67">
        <f t="shared" si="26"/>
        <v>0</v>
      </c>
      <c r="P22" s="29"/>
      <c r="Q22" s="29"/>
      <c r="R22" s="72"/>
      <c r="S22" s="72"/>
      <c r="T22" s="67">
        <f t="shared" si="27"/>
        <v>0</v>
      </c>
      <c r="U22" s="67">
        <f t="shared" si="28"/>
        <v>0</v>
      </c>
      <c r="W22" s="29"/>
      <c r="X22" s="29"/>
      <c r="Y22" s="72"/>
      <c r="Z22" s="72"/>
      <c r="AA22" s="67">
        <f t="shared" si="29"/>
        <v>0</v>
      </c>
      <c r="AB22" s="67">
        <f t="shared" si="30"/>
        <v>0</v>
      </c>
      <c r="AD22" s="29"/>
      <c r="AE22" s="29"/>
      <c r="AF22" s="72"/>
      <c r="AG22" s="72"/>
      <c r="AH22" s="67">
        <f t="shared" si="31"/>
        <v>0</v>
      </c>
      <c r="AI22" s="67">
        <f t="shared" si="32"/>
        <v>0</v>
      </c>
    </row>
    <row r="23" spans="2:35" x14ac:dyDescent="0.25">
      <c r="B23" s="29"/>
      <c r="C23" s="29"/>
      <c r="D23" s="72"/>
      <c r="E23" s="72"/>
      <c r="F23" s="67">
        <f t="shared" si="23"/>
        <v>0</v>
      </c>
      <c r="G23" s="67">
        <f t="shared" si="24"/>
        <v>0</v>
      </c>
      <c r="I23" s="29"/>
      <c r="J23" s="29"/>
      <c r="K23" s="72"/>
      <c r="L23" s="72"/>
      <c r="M23" s="67">
        <f t="shared" si="25"/>
        <v>0</v>
      </c>
      <c r="N23" s="67">
        <f t="shared" si="26"/>
        <v>0</v>
      </c>
      <c r="P23" s="29"/>
      <c r="Q23" s="29"/>
      <c r="R23" s="72"/>
      <c r="S23" s="72"/>
      <c r="T23" s="67">
        <f t="shared" si="27"/>
        <v>0</v>
      </c>
      <c r="U23" s="67">
        <f t="shared" si="28"/>
        <v>0</v>
      </c>
      <c r="W23" s="29"/>
      <c r="X23" s="29"/>
      <c r="Y23" s="72"/>
      <c r="Z23" s="72"/>
      <c r="AA23" s="67">
        <f t="shared" si="29"/>
        <v>0</v>
      </c>
      <c r="AB23" s="67">
        <f t="shared" si="30"/>
        <v>0</v>
      </c>
      <c r="AD23" s="29"/>
      <c r="AE23" s="29"/>
      <c r="AF23" s="72"/>
      <c r="AG23" s="72"/>
      <c r="AH23" s="67">
        <f t="shared" si="31"/>
        <v>0</v>
      </c>
      <c r="AI23" s="67">
        <f t="shared" si="32"/>
        <v>0</v>
      </c>
    </row>
    <row r="24" spans="2:35" x14ac:dyDescent="0.25">
      <c r="B24" s="29"/>
      <c r="C24" s="29"/>
      <c r="D24" s="72"/>
      <c r="E24" s="72"/>
      <c r="F24" s="67">
        <f t="shared" si="23"/>
        <v>0</v>
      </c>
      <c r="G24" s="67">
        <f t="shared" si="24"/>
        <v>0</v>
      </c>
      <c r="I24" s="29"/>
      <c r="J24" s="29"/>
      <c r="K24" s="72"/>
      <c r="L24" s="72"/>
      <c r="M24" s="67">
        <f t="shared" si="25"/>
        <v>0</v>
      </c>
      <c r="N24" s="67">
        <f t="shared" si="26"/>
        <v>0</v>
      </c>
      <c r="P24" s="29"/>
      <c r="Q24" s="29"/>
      <c r="R24" s="72"/>
      <c r="S24" s="72"/>
      <c r="T24" s="67">
        <f t="shared" si="27"/>
        <v>0</v>
      </c>
      <c r="U24" s="67">
        <f t="shared" si="28"/>
        <v>0</v>
      </c>
      <c r="W24" s="29"/>
      <c r="X24" s="29"/>
      <c r="Y24" s="72"/>
      <c r="Z24" s="72"/>
      <c r="AA24" s="67">
        <f t="shared" si="29"/>
        <v>0</v>
      </c>
      <c r="AB24" s="67">
        <f t="shared" si="30"/>
        <v>0</v>
      </c>
      <c r="AD24" s="29"/>
      <c r="AE24" s="29"/>
      <c r="AF24" s="72"/>
      <c r="AG24" s="72"/>
      <c r="AH24" s="67">
        <f t="shared" si="31"/>
        <v>0</v>
      </c>
      <c r="AI24" s="67">
        <f t="shared" si="32"/>
        <v>0</v>
      </c>
    </row>
    <row r="25" spans="2:35" x14ac:dyDescent="0.25">
      <c r="B25" s="29"/>
      <c r="C25" s="29"/>
      <c r="D25" s="72"/>
      <c r="E25" s="72"/>
      <c r="F25" s="67">
        <f t="shared" si="23"/>
        <v>0</v>
      </c>
      <c r="G25" s="67">
        <f t="shared" si="24"/>
        <v>0</v>
      </c>
      <c r="I25" s="29"/>
      <c r="J25" s="29"/>
      <c r="K25" s="72"/>
      <c r="L25" s="72"/>
      <c r="M25" s="67">
        <f t="shared" si="25"/>
        <v>0</v>
      </c>
      <c r="N25" s="67">
        <f t="shared" si="26"/>
        <v>0</v>
      </c>
      <c r="P25" s="29"/>
      <c r="Q25" s="29"/>
      <c r="R25" s="72"/>
      <c r="S25" s="72"/>
      <c r="T25" s="67">
        <f t="shared" si="27"/>
        <v>0</v>
      </c>
      <c r="U25" s="67">
        <f t="shared" si="28"/>
        <v>0</v>
      </c>
      <c r="W25" s="29"/>
      <c r="X25" s="29"/>
      <c r="Y25" s="72"/>
      <c r="Z25" s="72"/>
      <c r="AA25" s="67">
        <f t="shared" si="29"/>
        <v>0</v>
      </c>
      <c r="AB25" s="67">
        <f t="shared" si="30"/>
        <v>0</v>
      </c>
      <c r="AD25" s="29"/>
      <c r="AE25" s="29"/>
      <c r="AF25" s="72"/>
      <c r="AG25" s="72"/>
      <c r="AH25" s="67">
        <f t="shared" si="31"/>
        <v>0</v>
      </c>
      <c r="AI25" s="67">
        <f t="shared" si="32"/>
        <v>0</v>
      </c>
    </row>
    <row r="26" spans="2:35" x14ac:dyDescent="0.25">
      <c r="B26" s="29"/>
      <c r="C26" s="29"/>
      <c r="D26" s="72"/>
      <c r="E26" s="72"/>
      <c r="F26" s="67">
        <f t="shared" si="23"/>
        <v>0</v>
      </c>
      <c r="G26" s="67">
        <f t="shared" si="24"/>
        <v>0</v>
      </c>
      <c r="I26" s="29"/>
      <c r="J26" s="29"/>
      <c r="K26" s="72"/>
      <c r="L26" s="72"/>
      <c r="M26" s="67">
        <f t="shared" si="25"/>
        <v>0</v>
      </c>
      <c r="N26" s="67">
        <f t="shared" si="26"/>
        <v>0</v>
      </c>
      <c r="P26" s="29"/>
      <c r="Q26" s="29"/>
      <c r="R26" s="72"/>
      <c r="S26" s="72"/>
      <c r="T26" s="67">
        <f t="shared" si="27"/>
        <v>0</v>
      </c>
      <c r="U26" s="67">
        <f t="shared" si="28"/>
        <v>0</v>
      </c>
      <c r="W26" s="29"/>
      <c r="X26" s="29"/>
      <c r="Y26" s="72"/>
      <c r="Z26" s="72"/>
      <c r="AA26" s="67">
        <f t="shared" si="29"/>
        <v>0</v>
      </c>
      <c r="AB26" s="67">
        <f t="shared" si="30"/>
        <v>0</v>
      </c>
      <c r="AD26" s="29"/>
      <c r="AE26" s="29"/>
      <c r="AF26" s="72"/>
      <c r="AG26" s="72"/>
      <c r="AH26" s="67">
        <f t="shared" si="31"/>
        <v>0</v>
      </c>
      <c r="AI26" s="67">
        <f t="shared" si="32"/>
        <v>0</v>
      </c>
    </row>
    <row r="27" spans="2:35" x14ac:dyDescent="0.25">
      <c r="B27" s="29"/>
      <c r="C27" s="29"/>
      <c r="D27" s="72"/>
      <c r="E27" s="72"/>
      <c r="F27" s="67">
        <f t="shared" si="23"/>
        <v>0</v>
      </c>
      <c r="G27" s="67">
        <f t="shared" si="24"/>
        <v>0</v>
      </c>
      <c r="I27" s="29"/>
      <c r="J27" s="29"/>
      <c r="K27" s="72"/>
      <c r="L27" s="72"/>
      <c r="M27" s="67">
        <f t="shared" si="25"/>
        <v>0</v>
      </c>
      <c r="N27" s="67">
        <f t="shared" si="26"/>
        <v>0</v>
      </c>
      <c r="P27" s="29"/>
      <c r="Q27" s="29"/>
      <c r="R27" s="72"/>
      <c r="S27" s="72"/>
      <c r="T27" s="67">
        <f t="shared" si="27"/>
        <v>0</v>
      </c>
      <c r="U27" s="67">
        <f t="shared" si="28"/>
        <v>0</v>
      </c>
      <c r="W27" s="29"/>
      <c r="X27" s="29"/>
      <c r="Y27" s="72"/>
      <c r="Z27" s="72"/>
      <c r="AA27" s="67">
        <f t="shared" si="29"/>
        <v>0</v>
      </c>
      <c r="AB27" s="67">
        <f t="shared" si="30"/>
        <v>0</v>
      </c>
      <c r="AD27" s="29"/>
      <c r="AE27" s="29"/>
      <c r="AF27" s="72"/>
      <c r="AG27" s="72"/>
      <c r="AH27" s="67">
        <f t="shared" si="31"/>
        <v>0</v>
      </c>
      <c r="AI27" s="67">
        <f t="shared" si="32"/>
        <v>0</v>
      </c>
    </row>
    <row r="28" spans="2:35" x14ac:dyDescent="0.25">
      <c r="B28" s="48"/>
      <c r="C28" s="48"/>
      <c r="D28" s="49">
        <f>SUM(D18:D27)</f>
        <v>10560.9</v>
      </c>
      <c r="E28" s="49">
        <f t="shared" ref="E28" si="33">SUM(E18:E27)</f>
        <v>7638.2800000000007</v>
      </c>
      <c r="F28" s="49">
        <f t="shared" ref="F28" si="34">SUM(F18:F27)</f>
        <v>1056.0899999999999</v>
      </c>
      <c r="G28" s="54">
        <f t="shared" ref="G28" si="35">SUM(G18:G27)</f>
        <v>6582.1900000000005</v>
      </c>
      <c r="I28" s="48"/>
      <c r="J28" s="48"/>
      <c r="K28" s="49">
        <f>SUM(K18:K27)</f>
        <v>15926.349999999999</v>
      </c>
      <c r="L28" s="49">
        <f t="shared" ref="L28" si="36">SUM(L18:L27)</f>
        <v>0</v>
      </c>
      <c r="M28" s="49">
        <f t="shared" ref="M28" si="37">SUM(M18:M27)</f>
        <v>1592.6349999999998</v>
      </c>
      <c r="N28" s="54">
        <f t="shared" ref="N28" si="38">SUM(N18:N27)</f>
        <v>-1592.6349999999998</v>
      </c>
      <c r="P28" s="48"/>
      <c r="Q28" s="48"/>
      <c r="R28" s="49">
        <f>SUM(R18:R27)</f>
        <v>0</v>
      </c>
      <c r="S28" s="49">
        <f t="shared" ref="S28" si="39">SUM(S18:S27)</f>
        <v>0</v>
      </c>
      <c r="T28" s="49">
        <f t="shared" ref="T28" si="40">SUM(T18:T27)</f>
        <v>0</v>
      </c>
      <c r="U28" s="54">
        <f t="shared" ref="U28" si="41">SUM(U18:U27)</f>
        <v>0</v>
      </c>
      <c r="W28" s="48"/>
      <c r="X28" s="48"/>
      <c r="Y28" s="49">
        <f>SUM(Y18:Y27)</f>
        <v>0</v>
      </c>
      <c r="Z28" s="49">
        <f t="shared" ref="Z28" si="42">SUM(Z18:Z27)</f>
        <v>0</v>
      </c>
      <c r="AA28" s="49">
        <f t="shared" ref="AA28" si="43">SUM(AA18:AA27)</f>
        <v>0</v>
      </c>
      <c r="AB28" s="54">
        <f t="shared" ref="AB28" si="44">SUM(AB18:AB27)</f>
        <v>0</v>
      </c>
      <c r="AD28" s="48"/>
      <c r="AE28" s="48"/>
      <c r="AF28" s="49">
        <f>SUM(AF18:AF27)</f>
        <v>0</v>
      </c>
      <c r="AG28" s="49">
        <f t="shared" ref="AG28" si="45">SUM(AG18:AG27)</f>
        <v>0</v>
      </c>
      <c r="AH28" s="49">
        <f t="shared" ref="AH28" si="46">SUM(AH18:AH27)</f>
        <v>0</v>
      </c>
      <c r="AI28" s="54">
        <f t="shared" ref="AI28" si="47">SUM(AI18:AI27)</f>
        <v>0</v>
      </c>
    </row>
    <row r="29" spans="2:35" s="68" customFormat="1" x14ac:dyDescent="0.25"/>
    <row r="30" spans="2:35" ht="26.25" x14ac:dyDescent="0.4">
      <c r="B30" s="47" t="s">
        <v>72</v>
      </c>
      <c r="C30" s="9"/>
      <c r="D30" s="9"/>
      <c r="E30" s="9"/>
      <c r="F30" s="9"/>
      <c r="G30" s="9"/>
      <c r="I30" s="47" t="s">
        <v>76</v>
      </c>
      <c r="J30" s="9"/>
      <c r="K30" s="9"/>
      <c r="L30" s="9"/>
      <c r="M30" s="9"/>
      <c r="N30" s="9"/>
      <c r="P30" s="47" t="s">
        <v>80</v>
      </c>
      <c r="Q30" s="9"/>
      <c r="R30" s="9"/>
      <c r="S30" s="9"/>
      <c r="T30" s="9"/>
      <c r="U30" s="9"/>
      <c r="W30" s="68"/>
      <c r="X30" s="68"/>
      <c r="Y30" s="68"/>
      <c r="Z30" s="68"/>
      <c r="AA30" s="68"/>
      <c r="AB30" s="68"/>
      <c r="AD30" s="68"/>
      <c r="AE30" s="68"/>
      <c r="AF30" s="68"/>
      <c r="AG30" s="68"/>
      <c r="AH30" s="68"/>
      <c r="AI30" s="68"/>
    </row>
    <row r="31" spans="2:35" x14ac:dyDescent="0.25">
      <c r="B31" s="48" t="s">
        <v>508</v>
      </c>
      <c r="C31" s="48" t="s">
        <v>13</v>
      </c>
      <c r="D31" s="48" t="s">
        <v>509</v>
      </c>
      <c r="E31" s="48" t="s">
        <v>510</v>
      </c>
      <c r="F31" s="48" t="s">
        <v>511</v>
      </c>
      <c r="G31" s="48" t="s">
        <v>31</v>
      </c>
      <c r="I31" s="48" t="s">
        <v>508</v>
      </c>
      <c r="J31" s="48" t="s">
        <v>13</v>
      </c>
      <c r="K31" s="48" t="s">
        <v>509</v>
      </c>
      <c r="L31" s="48" t="s">
        <v>510</v>
      </c>
      <c r="M31" s="48" t="s">
        <v>511</v>
      </c>
      <c r="N31" s="48" t="s">
        <v>31</v>
      </c>
      <c r="P31" s="48" t="s">
        <v>508</v>
      </c>
      <c r="Q31" s="48" t="s">
        <v>13</v>
      </c>
      <c r="R31" s="48" t="s">
        <v>509</v>
      </c>
      <c r="S31" s="48" t="s">
        <v>510</v>
      </c>
      <c r="T31" s="48" t="s">
        <v>511</v>
      </c>
      <c r="U31" s="48" t="s">
        <v>31</v>
      </c>
      <c r="W31" s="68"/>
      <c r="X31" s="68"/>
      <c r="Y31" s="68"/>
      <c r="Z31" s="68"/>
      <c r="AA31" s="68"/>
      <c r="AB31" s="68"/>
      <c r="AD31" s="68"/>
      <c r="AE31" s="68"/>
      <c r="AF31" s="68"/>
      <c r="AG31" s="68"/>
      <c r="AH31" s="68"/>
      <c r="AI31" s="68"/>
    </row>
    <row r="32" spans="2:35" x14ac:dyDescent="0.25">
      <c r="B32" s="71">
        <v>44840</v>
      </c>
      <c r="C32" s="29"/>
      <c r="D32" s="72"/>
      <c r="E32" s="72"/>
      <c r="F32" s="67">
        <f>D32*0.1</f>
        <v>0</v>
      </c>
      <c r="G32" s="67">
        <f>E32-F32</f>
        <v>0</v>
      </c>
      <c r="I32" s="71">
        <v>44868</v>
      </c>
      <c r="J32" s="29"/>
      <c r="K32" s="72"/>
      <c r="L32" s="72"/>
      <c r="M32" s="67">
        <f>K32*0.1</f>
        <v>0</v>
      </c>
      <c r="N32" s="67">
        <f>L32-M32</f>
        <v>0</v>
      </c>
      <c r="P32" s="71">
        <v>44896</v>
      </c>
      <c r="Q32" s="29"/>
      <c r="R32" s="72"/>
      <c r="S32" s="72"/>
      <c r="T32" s="67">
        <f>R32*0.1</f>
        <v>0</v>
      </c>
      <c r="U32" s="67">
        <f>S32-T32</f>
        <v>0</v>
      </c>
      <c r="W32" s="68"/>
      <c r="X32" s="68"/>
      <c r="Y32" s="68"/>
      <c r="Z32" s="68"/>
      <c r="AA32" s="68"/>
      <c r="AB32" s="68"/>
      <c r="AD32" s="68"/>
      <c r="AE32" s="68"/>
      <c r="AF32" s="68"/>
      <c r="AG32" s="68"/>
      <c r="AH32" s="68"/>
      <c r="AI32" s="68"/>
    </row>
    <row r="33" spans="2:35" x14ac:dyDescent="0.25">
      <c r="B33" s="71">
        <v>44854</v>
      </c>
      <c r="C33" s="29"/>
      <c r="D33" s="72"/>
      <c r="E33" s="72"/>
      <c r="F33" s="67">
        <f t="shared" ref="F33:F41" si="48">D33*0.1</f>
        <v>0</v>
      </c>
      <c r="G33" s="67">
        <f t="shared" ref="G33:G41" si="49">E33-F33</f>
        <v>0</v>
      </c>
      <c r="I33" s="71">
        <v>44882</v>
      </c>
      <c r="J33" s="29"/>
      <c r="K33" s="72"/>
      <c r="L33" s="72"/>
      <c r="M33" s="67">
        <f t="shared" ref="M33:M41" si="50">K33*0.1</f>
        <v>0</v>
      </c>
      <c r="N33" s="67">
        <f t="shared" ref="N33:N41" si="51">L33-M33</f>
        <v>0</v>
      </c>
      <c r="P33" s="71">
        <v>44910</v>
      </c>
      <c r="Q33" s="29"/>
      <c r="R33" s="72"/>
      <c r="S33" s="72"/>
      <c r="T33" s="67">
        <f t="shared" ref="T33:T41" si="52">R33*0.1</f>
        <v>0</v>
      </c>
      <c r="U33" s="67">
        <f t="shared" ref="U33:U41" si="53">S33-T33</f>
        <v>0</v>
      </c>
      <c r="W33" s="68"/>
      <c r="X33" s="68"/>
      <c r="Y33" s="68"/>
      <c r="Z33" s="68"/>
      <c r="AA33" s="68"/>
      <c r="AB33" s="68"/>
      <c r="AD33" s="68"/>
      <c r="AE33" s="68"/>
      <c r="AF33" s="68"/>
      <c r="AG33" s="68"/>
      <c r="AH33" s="68"/>
      <c r="AI33" s="68"/>
    </row>
    <row r="34" spans="2:35" x14ac:dyDescent="0.25">
      <c r="B34" s="42"/>
      <c r="C34" s="29"/>
      <c r="D34" s="72"/>
      <c r="E34" s="72"/>
      <c r="F34" s="67">
        <f t="shared" si="48"/>
        <v>0</v>
      </c>
      <c r="G34" s="67">
        <f t="shared" si="49"/>
        <v>0</v>
      </c>
      <c r="I34" s="42"/>
      <c r="J34" s="29"/>
      <c r="K34" s="72"/>
      <c r="L34" s="72"/>
      <c r="M34" s="67">
        <f t="shared" si="50"/>
        <v>0</v>
      </c>
      <c r="N34" s="67">
        <f t="shared" si="51"/>
        <v>0</v>
      </c>
      <c r="P34" s="71">
        <v>44924</v>
      </c>
      <c r="Q34" s="29"/>
      <c r="R34" s="72"/>
      <c r="S34" s="72"/>
      <c r="T34" s="67">
        <f t="shared" si="52"/>
        <v>0</v>
      </c>
      <c r="U34" s="67">
        <f t="shared" si="53"/>
        <v>0</v>
      </c>
      <c r="W34" s="68"/>
      <c r="X34" s="68"/>
      <c r="Y34" s="68"/>
      <c r="Z34" s="68"/>
      <c r="AA34" s="68"/>
      <c r="AB34" s="68"/>
      <c r="AD34" s="68"/>
      <c r="AE34" s="68"/>
      <c r="AF34" s="68"/>
      <c r="AG34" s="68"/>
      <c r="AH34" s="68"/>
      <c r="AI34" s="68"/>
    </row>
    <row r="35" spans="2:35" x14ac:dyDescent="0.25">
      <c r="B35" s="29"/>
      <c r="C35" s="29"/>
      <c r="D35" s="72"/>
      <c r="E35" s="72"/>
      <c r="F35" s="67">
        <f t="shared" si="48"/>
        <v>0</v>
      </c>
      <c r="G35" s="67">
        <f t="shared" si="49"/>
        <v>0</v>
      </c>
      <c r="I35" s="29"/>
      <c r="J35" s="29"/>
      <c r="K35" s="72"/>
      <c r="L35" s="72"/>
      <c r="M35" s="67">
        <f t="shared" si="50"/>
        <v>0</v>
      </c>
      <c r="N35" s="67">
        <f t="shared" si="51"/>
        <v>0</v>
      </c>
      <c r="P35" s="42"/>
      <c r="Q35" s="29"/>
      <c r="R35" s="72"/>
      <c r="S35" s="72"/>
      <c r="T35" s="67">
        <f t="shared" si="52"/>
        <v>0</v>
      </c>
      <c r="U35" s="67">
        <f t="shared" si="53"/>
        <v>0</v>
      </c>
      <c r="W35" s="68"/>
      <c r="X35" s="68"/>
      <c r="Y35" s="68"/>
      <c r="Z35" s="68"/>
      <c r="AA35" s="68"/>
      <c r="AB35" s="68"/>
      <c r="AD35" s="68"/>
      <c r="AE35" s="68"/>
      <c r="AF35" s="68"/>
      <c r="AG35" s="68"/>
      <c r="AH35" s="68"/>
      <c r="AI35" s="68"/>
    </row>
    <row r="36" spans="2:35" x14ac:dyDescent="0.25">
      <c r="B36" s="29"/>
      <c r="C36" s="29"/>
      <c r="D36" s="72"/>
      <c r="E36" s="72"/>
      <c r="F36" s="67">
        <f t="shared" si="48"/>
        <v>0</v>
      </c>
      <c r="G36" s="67">
        <f t="shared" si="49"/>
        <v>0</v>
      </c>
      <c r="I36" s="29"/>
      <c r="J36" s="29"/>
      <c r="K36" s="72"/>
      <c r="L36" s="72"/>
      <c r="M36" s="67">
        <f t="shared" si="50"/>
        <v>0</v>
      </c>
      <c r="N36" s="67">
        <f t="shared" si="51"/>
        <v>0</v>
      </c>
      <c r="P36" s="29"/>
      <c r="Q36" s="29"/>
      <c r="R36" s="72"/>
      <c r="S36" s="72"/>
      <c r="T36" s="67">
        <f t="shared" si="52"/>
        <v>0</v>
      </c>
      <c r="U36" s="67">
        <f t="shared" si="53"/>
        <v>0</v>
      </c>
      <c r="W36" s="68"/>
      <c r="X36" s="68"/>
      <c r="Y36" s="68"/>
      <c r="Z36" s="68"/>
      <c r="AA36" s="68"/>
      <c r="AB36" s="68"/>
      <c r="AD36" s="68"/>
      <c r="AE36" s="68"/>
      <c r="AF36" s="68"/>
      <c r="AG36" s="68"/>
      <c r="AH36" s="68"/>
      <c r="AI36" s="68"/>
    </row>
    <row r="37" spans="2:35" x14ac:dyDescent="0.25">
      <c r="B37" s="29"/>
      <c r="C37" s="29"/>
      <c r="D37" s="72"/>
      <c r="E37" s="72"/>
      <c r="F37" s="67">
        <f t="shared" si="48"/>
        <v>0</v>
      </c>
      <c r="G37" s="67">
        <f t="shared" si="49"/>
        <v>0</v>
      </c>
      <c r="I37" s="29"/>
      <c r="J37" s="29"/>
      <c r="K37" s="72"/>
      <c r="L37" s="72"/>
      <c r="M37" s="67">
        <f t="shared" si="50"/>
        <v>0</v>
      </c>
      <c r="N37" s="67">
        <f t="shared" si="51"/>
        <v>0</v>
      </c>
      <c r="P37" s="29"/>
      <c r="Q37" s="29"/>
      <c r="R37" s="72"/>
      <c r="S37" s="72"/>
      <c r="T37" s="67">
        <f t="shared" si="52"/>
        <v>0</v>
      </c>
      <c r="U37" s="67">
        <f t="shared" si="53"/>
        <v>0</v>
      </c>
      <c r="W37" s="68"/>
      <c r="X37" s="68"/>
      <c r="Y37" s="68"/>
      <c r="Z37" s="68"/>
      <c r="AA37" s="68"/>
      <c r="AB37" s="68"/>
      <c r="AD37" s="68"/>
      <c r="AE37" s="68"/>
      <c r="AF37" s="68"/>
      <c r="AG37" s="68"/>
      <c r="AH37" s="68"/>
      <c r="AI37" s="68"/>
    </row>
    <row r="38" spans="2:35" x14ac:dyDescent="0.25">
      <c r="B38" s="29"/>
      <c r="C38" s="29"/>
      <c r="D38" s="72"/>
      <c r="E38" s="72"/>
      <c r="F38" s="67">
        <f t="shared" si="48"/>
        <v>0</v>
      </c>
      <c r="G38" s="67">
        <f t="shared" si="49"/>
        <v>0</v>
      </c>
      <c r="I38" s="29"/>
      <c r="J38" s="29"/>
      <c r="K38" s="72"/>
      <c r="L38" s="72"/>
      <c r="M38" s="67">
        <f t="shared" si="50"/>
        <v>0</v>
      </c>
      <c r="N38" s="67">
        <f t="shared" si="51"/>
        <v>0</v>
      </c>
      <c r="P38" s="29"/>
      <c r="Q38" s="29"/>
      <c r="R38" s="72"/>
      <c r="S38" s="72"/>
      <c r="T38" s="67">
        <f t="shared" si="52"/>
        <v>0</v>
      </c>
      <c r="U38" s="67">
        <f t="shared" si="53"/>
        <v>0</v>
      </c>
      <c r="W38" s="68"/>
      <c r="X38" s="68"/>
      <c r="Y38" s="68"/>
      <c r="Z38" s="68"/>
      <c r="AA38" s="68"/>
      <c r="AB38" s="68"/>
      <c r="AD38" s="68"/>
      <c r="AE38" s="68"/>
      <c r="AF38" s="68"/>
      <c r="AG38" s="68"/>
      <c r="AH38" s="68"/>
      <c r="AI38" s="68"/>
    </row>
    <row r="39" spans="2:35" x14ac:dyDescent="0.25">
      <c r="B39" s="29"/>
      <c r="C39" s="29"/>
      <c r="D39" s="72"/>
      <c r="E39" s="72"/>
      <c r="F39" s="67">
        <f t="shared" si="48"/>
        <v>0</v>
      </c>
      <c r="G39" s="67">
        <f t="shared" si="49"/>
        <v>0</v>
      </c>
      <c r="I39" s="29"/>
      <c r="J39" s="29"/>
      <c r="K39" s="72"/>
      <c r="L39" s="72"/>
      <c r="M39" s="67">
        <f t="shared" si="50"/>
        <v>0</v>
      </c>
      <c r="N39" s="67">
        <f t="shared" si="51"/>
        <v>0</v>
      </c>
      <c r="P39" s="29"/>
      <c r="Q39" s="29"/>
      <c r="R39" s="72"/>
      <c r="S39" s="72"/>
      <c r="T39" s="67">
        <f t="shared" si="52"/>
        <v>0</v>
      </c>
      <c r="U39" s="67">
        <f t="shared" si="53"/>
        <v>0</v>
      </c>
      <c r="W39" s="68"/>
      <c r="X39" s="68"/>
      <c r="Y39" s="68"/>
      <c r="Z39" s="68"/>
      <c r="AA39" s="68"/>
      <c r="AB39" s="68"/>
      <c r="AD39" s="68"/>
      <c r="AE39" s="68"/>
      <c r="AF39" s="68"/>
      <c r="AG39" s="68"/>
      <c r="AH39" s="68"/>
      <c r="AI39" s="68"/>
    </row>
    <row r="40" spans="2:35" x14ac:dyDescent="0.25">
      <c r="B40" s="29"/>
      <c r="C40" s="29"/>
      <c r="D40" s="72"/>
      <c r="E40" s="72"/>
      <c r="F40" s="67">
        <f t="shared" si="48"/>
        <v>0</v>
      </c>
      <c r="G40" s="67">
        <f t="shared" si="49"/>
        <v>0</v>
      </c>
      <c r="I40" s="29"/>
      <c r="J40" s="29"/>
      <c r="K40" s="72"/>
      <c r="L40" s="72"/>
      <c r="M40" s="67">
        <f t="shared" si="50"/>
        <v>0</v>
      </c>
      <c r="N40" s="67">
        <f t="shared" si="51"/>
        <v>0</v>
      </c>
      <c r="P40" s="29"/>
      <c r="Q40" s="29"/>
      <c r="R40" s="72"/>
      <c r="S40" s="72"/>
      <c r="T40" s="67">
        <f t="shared" si="52"/>
        <v>0</v>
      </c>
      <c r="U40" s="67">
        <f t="shared" si="53"/>
        <v>0</v>
      </c>
      <c r="W40" s="68"/>
      <c r="X40" s="68"/>
      <c r="Y40" s="68"/>
      <c r="Z40" s="68"/>
      <c r="AA40" s="68"/>
      <c r="AB40" s="68"/>
      <c r="AD40" s="68"/>
      <c r="AE40" s="68"/>
      <c r="AF40" s="68"/>
      <c r="AG40" s="68"/>
      <c r="AH40" s="68"/>
      <c r="AI40" s="68"/>
    </row>
    <row r="41" spans="2:35" x14ac:dyDescent="0.25">
      <c r="B41" s="29"/>
      <c r="C41" s="29"/>
      <c r="D41" s="72"/>
      <c r="E41" s="72"/>
      <c r="F41" s="67">
        <f t="shared" si="48"/>
        <v>0</v>
      </c>
      <c r="G41" s="67">
        <f t="shared" si="49"/>
        <v>0</v>
      </c>
      <c r="I41" s="29"/>
      <c r="J41" s="29"/>
      <c r="K41" s="72"/>
      <c r="L41" s="72"/>
      <c r="M41" s="67">
        <f t="shared" si="50"/>
        <v>0</v>
      </c>
      <c r="N41" s="67">
        <f t="shared" si="51"/>
        <v>0</v>
      </c>
      <c r="P41" s="29"/>
      <c r="Q41" s="29"/>
      <c r="R41" s="72"/>
      <c r="S41" s="72"/>
      <c r="T41" s="67">
        <f t="shared" si="52"/>
        <v>0</v>
      </c>
      <c r="U41" s="67">
        <f t="shared" si="53"/>
        <v>0</v>
      </c>
      <c r="W41" s="68"/>
      <c r="X41" s="68"/>
      <c r="Y41" s="68"/>
      <c r="Z41" s="68"/>
      <c r="AA41" s="68"/>
      <c r="AB41" s="68"/>
      <c r="AD41" s="68"/>
      <c r="AE41" s="68"/>
      <c r="AF41" s="68"/>
      <c r="AG41" s="68"/>
      <c r="AH41" s="68"/>
      <c r="AI41" s="68"/>
    </row>
    <row r="42" spans="2:35" x14ac:dyDescent="0.25">
      <c r="B42" s="48"/>
      <c r="C42" s="48"/>
      <c r="D42" s="49">
        <f>SUM(D32:D41)</f>
        <v>0</v>
      </c>
      <c r="E42" s="49">
        <f t="shared" ref="E42" si="54">SUM(E32:E41)</f>
        <v>0</v>
      </c>
      <c r="F42" s="49">
        <f t="shared" ref="F42" si="55">SUM(F32:F41)</f>
        <v>0</v>
      </c>
      <c r="G42" s="54">
        <f t="shared" ref="G42" si="56">SUM(G32:G41)</f>
        <v>0</v>
      </c>
      <c r="I42" s="48"/>
      <c r="J42" s="48"/>
      <c r="K42" s="49">
        <f>SUM(K32:K41)</f>
        <v>0</v>
      </c>
      <c r="L42" s="49">
        <f t="shared" ref="L42" si="57">SUM(L32:L41)</f>
        <v>0</v>
      </c>
      <c r="M42" s="49">
        <f t="shared" ref="M42" si="58">SUM(M32:M41)</f>
        <v>0</v>
      </c>
      <c r="N42" s="54">
        <f t="shared" ref="N42" si="59">SUM(N32:N41)</f>
        <v>0</v>
      </c>
      <c r="P42" s="48"/>
      <c r="Q42" s="48"/>
      <c r="R42" s="49">
        <f>SUM(R32:R41)</f>
        <v>0</v>
      </c>
      <c r="S42" s="49">
        <f t="shared" ref="S42" si="60">SUM(S32:S41)</f>
        <v>0</v>
      </c>
      <c r="T42" s="49">
        <f t="shared" ref="T42" si="61">SUM(T32:T41)</f>
        <v>0</v>
      </c>
      <c r="U42" s="54">
        <f t="shared" ref="U42" si="62">SUM(U32:U41)</f>
        <v>0</v>
      </c>
      <c r="W42" s="68"/>
      <c r="X42" s="68"/>
      <c r="Y42" s="68"/>
      <c r="Z42" s="68"/>
      <c r="AA42" s="68"/>
      <c r="AB42" s="68"/>
      <c r="AD42" s="68"/>
      <c r="AE42" s="68"/>
      <c r="AF42" s="68"/>
      <c r="AG42" s="68"/>
      <c r="AH42" s="68"/>
      <c r="AI42" s="68"/>
    </row>
    <row r="43" spans="2:35" s="68" customFormat="1" x14ac:dyDescent="0.25"/>
    <row r="44" spans="2:35" s="68" customFormat="1" x14ac:dyDescent="0.25"/>
    <row r="45" spans="2:35" s="68" customFormat="1" x14ac:dyDescent="0.25"/>
    <row r="46" spans="2:35" s="68" customFormat="1" x14ac:dyDescent="0.25"/>
    <row r="47" spans="2:35" s="68" customFormat="1" x14ac:dyDescent="0.25"/>
    <row r="48" spans="2:35" s="68" customFormat="1" x14ac:dyDescent="0.25"/>
    <row r="49" s="68" customFormat="1" x14ac:dyDescent="0.25"/>
    <row r="50" s="68" customFormat="1" x14ac:dyDescent="0.25"/>
    <row r="51" s="68" customFormat="1" x14ac:dyDescent="0.25"/>
    <row r="52" s="68" customFormat="1" x14ac:dyDescent="0.25"/>
    <row r="53" s="68" customFormat="1" x14ac:dyDescent="0.25"/>
    <row r="54" s="68" customFormat="1" x14ac:dyDescent="0.25"/>
    <row r="55" s="68" customFormat="1" x14ac:dyDescent="0.25"/>
    <row r="56" s="68" customFormat="1" x14ac:dyDescent="0.25"/>
    <row r="57" s="68" customFormat="1" x14ac:dyDescent="0.25"/>
    <row r="58" s="68" customFormat="1" x14ac:dyDescent="0.25"/>
    <row r="59" s="68" customFormat="1" x14ac:dyDescent="0.25"/>
    <row r="60" s="68" customFormat="1" x14ac:dyDescent="0.25"/>
    <row r="61" s="68" customFormat="1" x14ac:dyDescent="0.25"/>
    <row r="62" s="68" customFormat="1" x14ac:dyDescent="0.25"/>
    <row r="63" s="68" customFormat="1" x14ac:dyDescent="0.25"/>
    <row r="64" s="68" customFormat="1" x14ac:dyDescent="0.25"/>
    <row r="65" s="68" customFormat="1" x14ac:dyDescent="0.25"/>
    <row r="66" s="68" customFormat="1" x14ac:dyDescent="0.25"/>
    <row r="67" s="68" customFormat="1" x14ac:dyDescent="0.25"/>
  </sheetData>
  <sheetProtection sheet="1" objects="1" scenarios="1"/>
  <phoneticPr fontId="11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EB94-6F78-4288-B86F-1117493E4478}">
  <sheetPr>
    <tabColor theme="9" tint="0.39997558519241921"/>
  </sheetPr>
  <dimension ref="B3:R21"/>
  <sheetViews>
    <sheetView showGridLines="0" topLeftCell="A19" workbookViewId="0">
      <selection activeCell="K37" sqref="K37"/>
    </sheetView>
  </sheetViews>
  <sheetFormatPr defaultRowHeight="15" x14ac:dyDescent="0.25"/>
  <cols>
    <col min="2" max="2" width="3" customWidth="1"/>
    <col min="3" max="3" width="6.5703125" customWidth="1"/>
    <col min="4" max="7" width="12.5703125" customWidth="1"/>
    <col min="8" max="8" width="12.7109375" customWidth="1"/>
    <col min="9" max="9" width="2.85546875" customWidth="1"/>
    <col min="12" max="12" width="2.85546875" customWidth="1"/>
    <col min="14" max="17" width="12.5703125" customWidth="1"/>
    <col min="18" max="18" width="2.7109375" customWidth="1"/>
  </cols>
  <sheetData>
    <row r="3" spans="2:18" ht="33" customHeight="1" x14ac:dyDescent="0.4">
      <c r="B3" s="9"/>
      <c r="C3" s="47" t="s">
        <v>515</v>
      </c>
      <c r="D3" s="9"/>
      <c r="E3" s="9"/>
      <c r="F3" s="9"/>
      <c r="G3" s="9"/>
      <c r="H3" s="9"/>
      <c r="I3" s="9"/>
      <c r="L3" s="8"/>
      <c r="M3" s="62" t="s">
        <v>3</v>
      </c>
      <c r="N3" s="8"/>
      <c r="O3" s="8"/>
      <c r="P3" s="8"/>
      <c r="Q3" s="8"/>
      <c r="R3" s="8"/>
    </row>
    <row r="4" spans="2:18" x14ac:dyDescent="0.25">
      <c r="B4" s="65"/>
      <c r="C4" s="65"/>
      <c r="D4" s="65" t="s">
        <v>516</v>
      </c>
      <c r="E4" s="65" t="s">
        <v>517</v>
      </c>
      <c r="F4" s="65" t="s">
        <v>511</v>
      </c>
      <c r="G4" s="65" t="s">
        <v>518</v>
      </c>
      <c r="H4" s="65" t="s">
        <v>31</v>
      </c>
      <c r="I4" s="4"/>
      <c r="L4" s="5"/>
      <c r="M4" s="6"/>
      <c r="N4" s="6" t="s">
        <v>519</v>
      </c>
      <c r="O4" s="6" t="s">
        <v>520</v>
      </c>
      <c r="P4" s="6" t="s">
        <v>26</v>
      </c>
      <c r="Q4" s="6" t="s">
        <v>90</v>
      </c>
      <c r="R4" s="5"/>
    </row>
    <row r="5" spans="2:18" x14ac:dyDescent="0.25">
      <c r="B5" s="65"/>
      <c r="C5" s="66" t="s">
        <v>38</v>
      </c>
      <c r="D5" s="64">
        <f>SUM(Income!D4:D6)</f>
        <v>16069.220000000001</v>
      </c>
      <c r="E5" s="64">
        <f>SUM(Income!E4:E6)</f>
        <v>11494.76</v>
      </c>
      <c r="F5" s="64">
        <f>Income!F14</f>
        <v>1606.9220000000003</v>
      </c>
      <c r="G5" s="64">
        <f t="shared" ref="G5:G11" si="0">H5-E5+F5</f>
        <v>0</v>
      </c>
      <c r="H5" s="64">
        <f>Income!G14</f>
        <v>9887.8379999999997</v>
      </c>
      <c r="I5" s="4"/>
      <c r="L5" s="5"/>
      <c r="M5" s="70" t="s">
        <v>38</v>
      </c>
      <c r="N5" s="19" cm="1">
        <f t="array" aca="1" ref="N5" ca="1">INDIRECT(M5&amp;"!"&amp;"d11")</f>
        <v>3574.8499999999985</v>
      </c>
      <c r="O5" s="19" cm="1">
        <f t="array" aca="1" ref="O5" ca="1">INDIRECT(M5&amp;"!"&amp;"ai25")</f>
        <v>0</v>
      </c>
      <c r="P5" s="19" cm="1">
        <f t="array" aca="1" ref="P5" ca="1">INDIRECT(M5&amp;"!"&amp;"L10")</f>
        <v>567.06999999999994</v>
      </c>
      <c r="Q5" s="19" cm="1">
        <f t="array" aca="1" ref="Q5" ca="1">INDIRECT(M5&amp;"!"&amp;"L27")</f>
        <v>215.20000000000002</v>
      </c>
      <c r="R5" s="5"/>
    </row>
    <row r="6" spans="2:18" x14ac:dyDescent="0.25">
      <c r="B6" s="65"/>
      <c r="C6" s="65" t="s">
        <v>37</v>
      </c>
      <c r="D6" s="64">
        <f>SUM(Income!K4:K6)</f>
        <v>10560.9</v>
      </c>
      <c r="E6" s="64">
        <f>SUM(Income!L4:L6)</f>
        <v>7866.17</v>
      </c>
      <c r="F6" s="64">
        <f>Income!M14</f>
        <v>1056.0899999999999</v>
      </c>
      <c r="G6" s="64">
        <f t="shared" si="0"/>
        <v>24.999999999999773</v>
      </c>
      <c r="H6" s="64">
        <f>Income!N14</f>
        <v>6835.08</v>
      </c>
      <c r="I6" s="4"/>
      <c r="L6" s="5"/>
      <c r="M6" s="6" t="s">
        <v>37</v>
      </c>
      <c r="N6" s="19" cm="1">
        <f t="array" aca="1" ref="N6" ca="1">INDIRECT(M6&amp;"!"&amp;"d11")</f>
        <v>6933.78</v>
      </c>
      <c r="O6" s="19" cm="1">
        <f t="array" aca="1" ref="O6" ca="1">INDIRECT(M6&amp;"!"&amp;"ai25")</f>
        <v>1919.5699999999997</v>
      </c>
      <c r="P6" s="19" cm="1">
        <f t="array" aca="1" ref="P6" ca="1">INDIRECT(M6&amp;"!"&amp;"L10")</f>
        <v>847.54000000000019</v>
      </c>
      <c r="Q6" s="19" cm="1">
        <f t="array" aca="1" ref="Q6" ca="1">INDIRECT(M6&amp;"!"&amp;"L27")</f>
        <v>109.03999999999999</v>
      </c>
      <c r="R6" s="5"/>
    </row>
    <row r="7" spans="2:18" x14ac:dyDescent="0.25">
      <c r="B7" s="65"/>
      <c r="C7" s="65" t="s">
        <v>43</v>
      </c>
      <c r="D7" s="64">
        <f>SUM(Income!R4:R5)</f>
        <v>10560.9</v>
      </c>
      <c r="E7" s="64">
        <f>SUM(Income!S4:S6)</f>
        <v>10239.280000000001</v>
      </c>
      <c r="F7" s="64">
        <f>Income!T14</f>
        <v>1056.0899999999999</v>
      </c>
      <c r="G7" s="64">
        <f t="shared" si="0"/>
        <v>834.99999999999977</v>
      </c>
      <c r="H7" s="64">
        <f>Income!U14</f>
        <v>10018.19</v>
      </c>
      <c r="I7" s="4"/>
      <c r="L7" s="5"/>
      <c r="M7" s="6" t="s">
        <v>43</v>
      </c>
      <c r="N7" s="19" cm="1">
        <f t="array" aca="1" ref="N7" ca="1">INDIRECT(M7&amp;"!"&amp;"d11")</f>
        <v>4727.630000000001</v>
      </c>
      <c r="O7" s="19" cm="1">
        <f t="array" aca="1" ref="O7" ca="1">INDIRECT(M7&amp;"!"&amp;"ai25")</f>
        <v>2163.5300000000002</v>
      </c>
      <c r="P7" s="19" cm="1">
        <f t="array" aca="1" ref="P7" ca="1">INDIRECT(M7&amp;"!"&amp;"L10")</f>
        <v>876.52</v>
      </c>
      <c r="Q7" s="19" cm="1">
        <f t="array" aca="1" ref="Q7" ca="1">INDIRECT(M7&amp;"!"&amp;"L27")</f>
        <v>112.84</v>
      </c>
      <c r="R7" s="5"/>
    </row>
    <row r="8" spans="2:18" x14ac:dyDescent="0.25">
      <c r="B8" s="65"/>
      <c r="C8" s="65" t="s">
        <v>48</v>
      </c>
      <c r="D8" s="64">
        <f>SUM(Income!Y4:Y5)</f>
        <v>10560.9</v>
      </c>
      <c r="E8" s="64">
        <f>SUM(Income!Z4:Z5)</f>
        <v>7638.2800000000007</v>
      </c>
      <c r="F8" s="64">
        <f>Income!AA14</f>
        <v>1056.0899999999999</v>
      </c>
      <c r="G8" s="64">
        <f t="shared" si="0"/>
        <v>0</v>
      </c>
      <c r="H8" s="64">
        <f>Income!AB14</f>
        <v>6582.1900000000005</v>
      </c>
      <c r="I8" s="4"/>
      <c r="L8" s="5"/>
      <c r="M8" s="6" t="s">
        <v>48</v>
      </c>
      <c r="N8" s="19" cm="1">
        <f t="array" aca="1" ref="N8" ca="1">INDIRECT(M8&amp;"!"&amp;"d11")</f>
        <v>5341.6699999999983</v>
      </c>
      <c r="O8" s="19" cm="1">
        <f t="array" aca="1" ref="O8" ca="1">INDIRECT(M8&amp;"!"&amp;"ai25")</f>
        <v>2338.36</v>
      </c>
      <c r="P8" s="19" cm="1">
        <f t="array" aca="1" ref="P8" ca="1">INDIRECT(M8&amp;"!"&amp;"L10")</f>
        <v>1109.1500000000001</v>
      </c>
      <c r="Q8" s="19" cm="1">
        <f t="array" aca="1" ref="Q8" ca="1">INDIRECT(M8&amp;"!"&amp;"L27")</f>
        <v>137.67000000000002</v>
      </c>
      <c r="R8" s="5"/>
    </row>
    <row r="9" spans="2:18" x14ac:dyDescent="0.25">
      <c r="B9" s="65"/>
      <c r="C9" s="65" t="s">
        <v>53</v>
      </c>
      <c r="D9" s="64">
        <f>SUM(Income!AF4:AF5)</f>
        <v>10560.9</v>
      </c>
      <c r="E9" s="64">
        <f>-SUM(Income!AG4:AG6)</f>
        <v>-7638.2800000000007</v>
      </c>
      <c r="F9" s="64">
        <f>Income!AH14</f>
        <v>1056.0899999999999</v>
      </c>
      <c r="G9" s="64">
        <f t="shared" si="0"/>
        <v>15276.560000000001</v>
      </c>
      <c r="H9" s="64">
        <f>Income!AI14</f>
        <v>6582.1900000000005</v>
      </c>
      <c r="I9" s="4"/>
      <c r="L9" s="5"/>
      <c r="M9" s="6" t="s">
        <v>53</v>
      </c>
      <c r="N9" s="19" cm="1">
        <f t="array" aca="1" ref="N9" ca="1">INDIRECT(M9&amp;"!"&amp;"d11")</f>
        <v>9597.6200000000008</v>
      </c>
      <c r="O9" s="19" cm="1">
        <f t="array" aca="1" ref="O9" ca="1">INDIRECT(M9&amp;"!"&amp;"ai25")</f>
        <v>2050.44</v>
      </c>
      <c r="P9" s="19" cm="1">
        <f t="array" aca="1" ref="P9" ca="1">INDIRECT(M9&amp;"!"&amp;"L10")</f>
        <v>961.1400000000001</v>
      </c>
      <c r="Q9" s="19" cm="1">
        <f t="array" aca="1" ref="Q9" ca="1">INDIRECT(M9&amp;"!"&amp;"L27")</f>
        <v>170.73000000000002</v>
      </c>
      <c r="R9" s="5"/>
    </row>
    <row r="10" spans="2:18" x14ac:dyDescent="0.25">
      <c r="B10" s="65"/>
      <c r="C10" s="65" t="s">
        <v>57</v>
      </c>
      <c r="D10" s="64">
        <f>SUM(Income!D18:D19)</f>
        <v>10560.9</v>
      </c>
      <c r="E10" s="64">
        <f>SUM(Income!E18:E19)</f>
        <v>7638.2800000000007</v>
      </c>
      <c r="F10" s="64">
        <f>Income!F28</f>
        <v>1056.0899999999999</v>
      </c>
      <c r="G10" s="64">
        <f t="shared" si="0"/>
        <v>0</v>
      </c>
      <c r="H10" s="64">
        <f>Income!G28</f>
        <v>6582.1900000000005</v>
      </c>
      <c r="I10" s="4"/>
      <c r="L10" s="5"/>
      <c r="M10" s="6" t="s">
        <v>57</v>
      </c>
      <c r="N10" s="19" cm="1">
        <f t="array" aca="1" ref="N10" ca="1">INDIRECT(M10&amp;"!"&amp;"d11")</f>
        <v>4136.33</v>
      </c>
      <c r="O10" s="19" cm="1">
        <f t="array" aca="1" ref="O10" ca="1">INDIRECT(M10&amp;"!"&amp;"ai25")</f>
        <v>2123.5699999999997</v>
      </c>
      <c r="P10" s="19" cm="1">
        <f t="array" aca="1" ref="P10" ca="1">INDIRECT(M10&amp;"!"&amp;"L10")</f>
        <v>567.22</v>
      </c>
      <c r="Q10" s="19" cm="1">
        <f t="array" aca="1" ref="Q10" ca="1">INDIRECT(M10&amp;"!"&amp;"L27")</f>
        <v>195.64</v>
      </c>
      <c r="R10" s="5"/>
    </row>
    <row r="11" spans="2:18" x14ac:dyDescent="0.25">
      <c r="B11" s="65"/>
      <c r="C11" s="65" t="s">
        <v>61</v>
      </c>
      <c r="D11" s="64">
        <f>SUM(Income!K18:K20)</f>
        <v>15926.349999999999</v>
      </c>
      <c r="E11" s="64">
        <f>-SUM(Income!L18:L21)</f>
        <v>0</v>
      </c>
      <c r="F11" s="64">
        <f>Income!M28</f>
        <v>1592.6349999999998</v>
      </c>
      <c r="G11" s="64">
        <f t="shared" si="0"/>
        <v>0</v>
      </c>
      <c r="H11" s="64">
        <f>Income!N28</f>
        <v>-1592.6349999999998</v>
      </c>
      <c r="I11" s="4"/>
      <c r="L11" s="5"/>
      <c r="M11" s="6" t="s">
        <v>61</v>
      </c>
      <c r="N11" s="19" cm="1">
        <f t="array" aca="1" ref="N11" ca="1">INDIRECT(M11&amp;"!"&amp;"d11")</f>
        <v>6573.3200000000006</v>
      </c>
      <c r="O11" s="19" cm="1">
        <f t="array" aca="1" ref="O11" ca="1">INDIRECT(M11&amp;"!"&amp;"ai25")</f>
        <v>285.69</v>
      </c>
      <c r="P11" s="19" cm="1">
        <f t="array" aca="1" ref="P11" ca="1">INDIRECT(M11&amp;"!"&amp;"L10")</f>
        <v>578.08999999999992</v>
      </c>
      <c r="Q11" s="19" cm="1">
        <f t="array" aca="1" ref="Q11" ca="1">INDIRECT(M11&amp;"!"&amp;"L27")</f>
        <v>210.63</v>
      </c>
      <c r="R11" s="5"/>
    </row>
    <row r="12" spans="2:18" x14ac:dyDescent="0.25">
      <c r="B12" s="65"/>
      <c r="C12" s="65" t="s">
        <v>64</v>
      </c>
      <c r="D12" s="64">
        <f>SUM(Income!R18:R29)</f>
        <v>0</v>
      </c>
      <c r="E12" s="64">
        <f>SUM(Income!S18:S20)</f>
        <v>0</v>
      </c>
      <c r="F12" s="64">
        <f>Income!T28</f>
        <v>0</v>
      </c>
      <c r="G12" s="64">
        <f>H12-E12+F12</f>
        <v>0</v>
      </c>
      <c r="H12" s="64">
        <f>Income!U28</f>
        <v>0</v>
      </c>
      <c r="I12" s="4"/>
      <c r="L12" s="5"/>
      <c r="M12" s="6" t="s">
        <v>64</v>
      </c>
      <c r="N12" s="19" cm="1">
        <f t="array" aca="1" ref="N12" ca="1">INDIRECT(M12&amp;"!"&amp;"d11")</f>
        <v>419.42999999999995</v>
      </c>
      <c r="O12" s="19" cm="1">
        <f t="array" aca="1" ref="O12" ca="1">INDIRECT(M12&amp;"!"&amp;"ai25")</f>
        <v>0</v>
      </c>
      <c r="P12" s="19" cm="1">
        <f t="array" aca="1" ref="P12" ca="1">INDIRECT(M12&amp;"!"&amp;"L10")</f>
        <v>0</v>
      </c>
      <c r="Q12" s="19" cm="1">
        <f t="array" aca="1" ref="Q12" ca="1">INDIRECT(M12&amp;"!"&amp;"L27")</f>
        <v>0</v>
      </c>
      <c r="R12" s="5"/>
    </row>
    <row r="13" spans="2:18" x14ac:dyDescent="0.25">
      <c r="B13" s="65"/>
      <c r="C13" s="65" t="s">
        <v>67</v>
      </c>
      <c r="D13" s="64">
        <f>SUM(Income!Y18:Y29)</f>
        <v>0</v>
      </c>
      <c r="E13" s="64">
        <f>SUM(Income!Z18:Z20)</f>
        <v>0</v>
      </c>
      <c r="F13" s="64">
        <f>Income!AA28</f>
        <v>0</v>
      </c>
      <c r="G13" s="64">
        <f t="shared" ref="G13:G17" si="1">H13-E13+F13</f>
        <v>0</v>
      </c>
      <c r="H13" s="64">
        <f>Income!AB28</f>
        <v>0</v>
      </c>
      <c r="I13" s="4"/>
      <c r="L13" s="5"/>
      <c r="M13" s="6" t="s">
        <v>67</v>
      </c>
      <c r="N13" s="19" cm="1">
        <f t="array" aca="1" ref="N13" ca="1">INDIRECT(M13&amp;"!"&amp;"d11")</f>
        <v>0</v>
      </c>
      <c r="O13" s="19" cm="1">
        <f t="array" aca="1" ref="O13" ca="1">INDIRECT(M13&amp;"!"&amp;"ai25")</f>
        <v>0</v>
      </c>
      <c r="P13" s="19" cm="1">
        <f t="array" aca="1" ref="P13" ca="1">INDIRECT(M13&amp;"!"&amp;"L10")</f>
        <v>0</v>
      </c>
      <c r="Q13" s="19" cm="1">
        <f t="array" aca="1" ref="Q13" ca="1">INDIRECT(M13&amp;"!"&amp;"L27")</f>
        <v>0</v>
      </c>
      <c r="R13" s="5"/>
    </row>
    <row r="14" spans="2:18" x14ac:dyDescent="0.25">
      <c r="B14" s="65"/>
      <c r="C14" s="65" t="s">
        <v>70</v>
      </c>
      <c r="D14" s="64">
        <f>SUM(Income!AF18:AF29)</f>
        <v>0</v>
      </c>
      <c r="E14" s="64">
        <f>SUM(Income!AG18:AG20)</f>
        <v>0</v>
      </c>
      <c r="F14" s="64">
        <f>Income!AH28</f>
        <v>0</v>
      </c>
      <c r="G14" s="64">
        <f t="shared" si="1"/>
        <v>0</v>
      </c>
      <c r="H14" s="64">
        <f>Income!AI28</f>
        <v>0</v>
      </c>
      <c r="I14" s="4"/>
      <c r="L14" s="5"/>
      <c r="M14" s="6" t="s">
        <v>70</v>
      </c>
      <c r="N14" s="19" cm="1">
        <f t="array" aca="1" ref="N14" ca="1">INDIRECT(M14&amp;"!"&amp;"d11")</f>
        <v>0</v>
      </c>
      <c r="O14" s="19" cm="1">
        <f t="array" aca="1" ref="O14" ca="1">INDIRECT(M14&amp;"!"&amp;"ai25")</f>
        <v>0</v>
      </c>
      <c r="P14" s="19" cm="1">
        <f t="array" aca="1" ref="P14" ca="1">INDIRECT(M14&amp;"!"&amp;"L10")</f>
        <v>0</v>
      </c>
      <c r="Q14" s="19" cm="1">
        <f t="array" aca="1" ref="Q14" ca="1">INDIRECT(M14&amp;"!"&amp;"L27")</f>
        <v>0</v>
      </c>
      <c r="R14" s="5"/>
    </row>
    <row r="15" spans="2:18" x14ac:dyDescent="0.25">
      <c r="B15" s="65"/>
      <c r="C15" s="65" t="s">
        <v>72</v>
      </c>
      <c r="D15" s="64">
        <f>SUM(Income!D32:D33)</f>
        <v>0</v>
      </c>
      <c r="E15" s="64">
        <f>SUM(Income!E32:E34)</f>
        <v>0</v>
      </c>
      <c r="F15" s="64">
        <f>Income!F42</f>
        <v>0</v>
      </c>
      <c r="G15" s="64">
        <f t="shared" si="1"/>
        <v>0</v>
      </c>
      <c r="H15" s="64">
        <f>Income!G42</f>
        <v>0</v>
      </c>
      <c r="I15" s="4"/>
      <c r="L15" s="5"/>
      <c r="M15" s="6" t="s">
        <v>72</v>
      </c>
      <c r="N15" s="19" cm="1">
        <f t="array" aca="1" ref="N15" ca="1">INDIRECT(M15&amp;"!"&amp;"d11")</f>
        <v>0</v>
      </c>
      <c r="O15" s="19" cm="1">
        <f t="array" aca="1" ref="O15" ca="1">INDIRECT(M15&amp;"!"&amp;"ai25")</f>
        <v>0</v>
      </c>
      <c r="P15" s="19" cm="1">
        <f t="array" aca="1" ref="P15" ca="1">INDIRECT(M15&amp;"!"&amp;"L10")</f>
        <v>0</v>
      </c>
      <c r="Q15" s="19" cm="1">
        <f t="array" aca="1" ref="Q15" ca="1">INDIRECT(M15&amp;"!"&amp;"L27")</f>
        <v>0</v>
      </c>
      <c r="R15" s="5"/>
    </row>
    <row r="16" spans="2:18" x14ac:dyDescent="0.25">
      <c r="B16" s="65"/>
      <c r="C16" s="65" t="s">
        <v>76</v>
      </c>
      <c r="D16" s="64">
        <f>SUM(Income!K32:K33)</f>
        <v>0</v>
      </c>
      <c r="E16" s="64">
        <f>SUM(Income!L32:L34)</f>
        <v>0</v>
      </c>
      <c r="F16" s="64">
        <f>Income!M42</f>
        <v>0</v>
      </c>
      <c r="G16" s="64">
        <f t="shared" si="1"/>
        <v>0</v>
      </c>
      <c r="H16" s="64">
        <f>Income!N42</f>
        <v>0</v>
      </c>
      <c r="I16" s="4"/>
      <c r="L16" s="5"/>
      <c r="M16" s="6" t="s">
        <v>76</v>
      </c>
      <c r="N16" s="19" cm="1">
        <f t="array" aca="1" ref="N16" ca="1">INDIRECT(M16&amp;"!"&amp;"d11")</f>
        <v>0</v>
      </c>
      <c r="O16" s="19" cm="1">
        <f t="array" aca="1" ref="O16" ca="1">INDIRECT(M16&amp;"!"&amp;"ai25")</f>
        <v>0</v>
      </c>
      <c r="P16" s="19" cm="1">
        <f t="array" aca="1" ref="P16" ca="1">INDIRECT(M16&amp;"!"&amp;"L10")</f>
        <v>0</v>
      </c>
      <c r="Q16" s="19" cm="1">
        <f t="array" aca="1" ref="Q16" ca="1">INDIRECT(M16&amp;"!"&amp;"L27")</f>
        <v>0</v>
      </c>
      <c r="R16" s="5"/>
    </row>
    <row r="17" spans="2:18" x14ac:dyDescent="0.25">
      <c r="B17" s="65"/>
      <c r="C17" s="65" t="s">
        <v>80</v>
      </c>
      <c r="D17" s="64">
        <f>SUM(Income!R32:R34)</f>
        <v>0</v>
      </c>
      <c r="E17" s="64">
        <f>SUM(Income!S32:S34)</f>
        <v>0</v>
      </c>
      <c r="F17" s="64">
        <f>Income!T42</f>
        <v>0</v>
      </c>
      <c r="G17" s="64">
        <f t="shared" si="1"/>
        <v>0</v>
      </c>
      <c r="H17" s="64">
        <f>Income!U42</f>
        <v>0</v>
      </c>
      <c r="I17" s="4"/>
      <c r="L17" s="5"/>
      <c r="M17" s="6" t="s">
        <v>80</v>
      </c>
      <c r="N17" s="19" cm="1">
        <f t="array" aca="1" ref="N17" ca="1">INDIRECT(M17&amp;"!"&amp;"d11")</f>
        <v>0</v>
      </c>
      <c r="O17" s="19" cm="1">
        <f t="array" aca="1" ref="O17" ca="1">INDIRECT(M17&amp;"!"&amp;"ai25")</f>
        <v>0</v>
      </c>
      <c r="P17" s="19" cm="1">
        <f t="array" aca="1" ref="P17" ca="1">INDIRECT(M17&amp;"!"&amp;"L10")</f>
        <v>0</v>
      </c>
      <c r="Q17" s="19" cm="1">
        <f t="array" aca="1" ref="Q17" ca="1">INDIRECT(M17&amp;"!"&amp;"L27")</f>
        <v>0</v>
      </c>
      <c r="R17" s="5"/>
    </row>
    <row r="18" spans="2:18" x14ac:dyDescent="0.25">
      <c r="B18" s="9"/>
      <c r="C18" s="9"/>
      <c r="D18" s="69">
        <f>SUM(D5:D17)</f>
        <v>84800.07</v>
      </c>
      <c r="E18" s="69">
        <f t="shared" ref="E18:H18" si="2">SUM(E5:E17)</f>
        <v>37238.49</v>
      </c>
      <c r="F18" s="69">
        <f t="shared" si="2"/>
        <v>8480.0069999999996</v>
      </c>
      <c r="G18" s="69">
        <f t="shared" si="2"/>
        <v>16136.560000000001</v>
      </c>
      <c r="H18" s="69">
        <f t="shared" si="2"/>
        <v>44895.043000000005</v>
      </c>
      <c r="I18" s="9"/>
      <c r="L18" s="8"/>
      <c r="M18" s="8"/>
      <c r="N18" s="18">
        <f ca="1">SUM(N5:N17)</f>
        <v>41304.629999999997</v>
      </c>
      <c r="O18" s="18">
        <f t="shared" ref="O18:Q18" ca="1" si="3">SUM(O5:O17)</f>
        <v>10881.16</v>
      </c>
      <c r="P18" s="18">
        <f t="shared" ca="1" si="3"/>
        <v>5506.7300000000005</v>
      </c>
      <c r="Q18" s="18">
        <f t="shared" ca="1" si="3"/>
        <v>1151.75</v>
      </c>
      <c r="R18" s="8"/>
    </row>
    <row r="21" spans="2:18" x14ac:dyDescent="0.25">
      <c r="D21" s="17"/>
    </row>
  </sheetData>
  <sheetProtection sheet="1" objects="1" scenarios="1"/>
  <phoneticPr fontId="11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381D-0D5B-4BAE-915F-E7ED7629D2BA}">
  <dimension ref="A4:E4"/>
  <sheetViews>
    <sheetView zoomScaleNormal="100" zoomScaleSheetLayoutView="100" workbookViewId="0">
      <selection activeCell="C4" sqref="C4"/>
    </sheetView>
  </sheetViews>
  <sheetFormatPr defaultRowHeight="15" x14ac:dyDescent="0.25"/>
  <cols>
    <col min="2" max="2" width="38.5703125" bestFit="1" customWidth="1"/>
    <col min="3" max="3" width="9.28515625" customWidth="1"/>
    <col min="4" max="4" width="6.85546875" bestFit="1" customWidth="1"/>
  </cols>
  <sheetData>
    <row r="4" spans="1:5" x14ac:dyDescent="0.25">
      <c r="A4" s="77">
        <v>44902</v>
      </c>
      <c r="B4" s="29" t="s">
        <v>123</v>
      </c>
      <c r="C4" s="29" t="s">
        <v>113</v>
      </c>
      <c r="D4" s="29" t="s">
        <v>113</v>
      </c>
      <c r="E4" s="33">
        <v>257.98</v>
      </c>
    </row>
  </sheetData>
  <dataValidations count="2">
    <dataValidation type="list" errorStyle="information" allowBlank="1" sqref="C4" xr:uid="{A00AE845-FD40-4245-9A1E-00D0E5FB8A05}">
      <formula1>$AI$7:$AI$14</formula1>
    </dataValidation>
    <dataValidation type="list" allowBlank="1" showErrorMessage="1" sqref="D4" xr:uid="{2B7A3A42-22AA-4621-84FD-BAA9D204608E}">
      <formula1>$H$9:$H$58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BFCC-A432-46C3-8981-7849843DCA3B}">
  <dimension ref="B7:J53"/>
  <sheetViews>
    <sheetView zoomScaleNormal="100" zoomScaleSheetLayoutView="100" workbookViewId="0">
      <selection activeCell="C48" sqref="C48"/>
    </sheetView>
  </sheetViews>
  <sheetFormatPr defaultRowHeight="15" x14ac:dyDescent="0.25"/>
  <cols>
    <col min="2" max="2" width="20.85546875" bestFit="1" customWidth="1"/>
    <col min="3" max="3" width="56.85546875" bestFit="1" customWidth="1"/>
    <col min="4" max="4" width="71.85546875" bestFit="1" customWidth="1"/>
    <col min="7" max="7" width="25.85546875" bestFit="1" customWidth="1"/>
    <col min="8" max="8" width="13" style="87" bestFit="1" customWidth="1"/>
  </cols>
  <sheetData>
    <row r="7" spans="2:8" x14ac:dyDescent="0.25">
      <c r="B7" t="s">
        <v>521</v>
      </c>
      <c r="C7" t="s">
        <v>522</v>
      </c>
      <c r="D7" t="s">
        <v>523</v>
      </c>
    </row>
    <row r="8" spans="2:8" x14ac:dyDescent="0.25">
      <c r="C8" t="s">
        <v>524</v>
      </c>
      <c r="D8" t="s">
        <v>525</v>
      </c>
    </row>
    <row r="9" spans="2:8" x14ac:dyDescent="0.25">
      <c r="C9" t="s">
        <v>526</v>
      </c>
      <c r="D9" t="s">
        <v>527</v>
      </c>
    </row>
    <row r="14" spans="2:8" x14ac:dyDescent="0.25">
      <c r="G14" t="s">
        <v>528</v>
      </c>
      <c r="H14" s="87">
        <v>135000</v>
      </c>
    </row>
    <row r="15" spans="2:8" x14ac:dyDescent="0.25">
      <c r="B15" t="s">
        <v>529</v>
      </c>
      <c r="C15" t="s">
        <v>530</v>
      </c>
      <c r="D15" t="s">
        <v>531</v>
      </c>
      <c r="G15" s="86">
        <v>0.15</v>
      </c>
      <c r="H15" s="87">
        <f>H14*0.15</f>
        <v>20250</v>
      </c>
    </row>
    <row r="16" spans="2:8" x14ac:dyDescent="0.25">
      <c r="C16" t="s">
        <v>532</v>
      </c>
      <c r="D16" t="s">
        <v>533</v>
      </c>
      <c r="G16" t="s">
        <v>534</v>
      </c>
      <c r="H16" s="87">
        <v>4000</v>
      </c>
    </row>
    <row r="17" spans="2:8" x14ac:dyDescent="0.25">
      <c r="C17" t="s">
        <v>535</v>
      </c>
      <c r="D17" t="s">
        <v>536</v>
      </c>
      <c r="G17" t="s">
        <v>537</v>
      </c>
      <c r="H17" s="87">
        <v>6500</v>
      </c>
    </row>
    <row r="18" spans="2:8" x14ac:dyDescent="0.25">
      <c r="D18" t="s">
        <v>538</v>
      </c>
      <c r="G18" t="s">
        <v>539</v>
      </c>
      <c r="H18" s="87">
        <v>6500</v>
      </c>
    </row>
    <row r="19" spans="2:8" x14ac:dyDescent="0.25">
      <c r="D19" s="84" t="s">
        <v>540</v>
      </c>
      <c r="G19" t="s">
        <v>541</v>
      </c>
      <c r="H19" s="87">
        <f>H15-H16-H17-H18</f>
        <v>3250</v>
      </c>
    </row>
    <row r="21" spans="2:8" x14ac:dyDescent="0.25">
      <c r="B21" t="s">
        <v>529</v>
      </c>
      <c r="C21" s="85" t="s">
        <v>542</v>
      </c>
    </row>
    <row r="22" spans="2:8" x14ac:dyDescent="0.25">
      <c r="C22" t="s">
        <v>543</v>
      </c>
    </row>
    <row r="27" spans="2:8" x14ac:dyDescent="0.25">
      <c r="B27" t="s">
        <v>544</v>
      </c>
      <c r="C27" t="s">
        <v>545</v>
      </c>
      <c r="D27" t="s">
        <v>546</v>
      </c>
    </row>
    <row r="28" spans="2:8" x14ac:dyDescent="0.25">
      <c r="C28" s="85" t="s">
        <v>547</v>
      </c>
      <c r="D28" t="s">
        <v>548</v>
      </c>
    </row>
    <row r="29" spans="2:8" x14ac:dyDescent="0.25">
      <c r="D29" t="s">
        <v>549</v>
      </c>
    </row>
    <row r="30" spans="2:8" x14ac:dyDescent="0.25">
      <c r="D30" s="84" t="s">
        <v>540</v>
      </c>
    </row>
    <row r="33" spans="2:10" x14ac:dyDescent="0.25">
      <c r="B33" t="s">
        <v>550</v>
      </c>
      <c r="C33" t="s">
        <v>551</v>
      </c>
      <c r="D33" t="s">
        <v>552</v>
      </c>
    </row>
    <row r="34" spans="2:10" x14ac:dyDescent="0.25">
      <c r="D34" s="85" t="s">
        <v>553</v>
      </c>
    </row>
    <row r="35" spans="2:10" x14ac:dyDescent="0.25">
      <c r="D35" t="s">
        <v>554</v>
      </c>
    </row>
    <row r="40" spans="2:10" x14ac:dyDescent="0.25">
      <c r="I40">
        <v>100000</v>
      </c>
    </row>
    <row r="41" spans="2:10" x14ac:dyDescent="0.25">
      <c r="I41">
        <f>I40/12</f>
        <v>8333.3333333333339</v>
      </c>
      <c r="J41" s="86">
        <v>0.25</v>
      </c>
    </row>
    <row r="42" spans="2:10" x14ac:dyDescent="0.25">
      <c r="B42" t="s">
        <v>555</v>
      </c>
      <c r="C42" s="85" t="s">
        <v>556</v>
      </c>
      <c r="D42" t="s">
        <v>557</v>
      </c>
      <c r="I42">
        <f>I41/4</f>
        <v>2083.3333333333335</v>
      </c>
    </row>
    <row r="43" spans="2:10" x14ac:dyDescent="0.25">
      <c r="C43" t="s">
        <v>558</v>
      </c>
      <c r="D43" t="s">
        <v>559</v>
      </c>
    </row>
    <row r="44" spans="2:10" x14ac:dyDescent="0.25">
      <c r="D44" t="s">
        <v>560</v>
      </c>
    </row>
    <row r="45" spans="2:10" x14ac:dyDescent="0.25">
      <c r="D45" t="s">
        <v>561</v>
      </c>
    </row>
    <row r="46" spans="2:10" x14ac:dyDescent="0.25">
      <c r="D46" t="s">
        <v>562</v>
      </c>
    </row>
    <row r="53" spans="4:4" x14ac:dyDescent="0.25">
      <c r="D53" t="s">
        <v>563</v>
      </c>
    </row>
  </sheetData>
  <hyperlinks>
    <hyperlink ref="C28" r:id="rId1" xr:uid="{8F4975D1-EDD3-4E96-8AD1-ADB4181F326B}"/>
    <hyperlink ref="C42" r:id="rId2" xr:uid="{CE6A7E2F-A092-4565-9C7F-EB7B1441458A}"/>
    <hyperlink ref="D34" r:id="rId3" xr:uid="{ADC6F186-830B-4113-8842-8ADDC2252862}"/>
    <hyperlink ref="C21" r:id="rId4" xr:uid="{C40EFF89-5140-4CE6-9068-23C0A4A2832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19A8-4864-4DC1-AFDD-0D53454A1DCF}">
  <dimension ref="A2:AP102"/>
  <sheetViews>
    <sheetView showGridLines="0" workbookViewId="0"/>
  </sheetViews>
  <sheetFormatPr defaultRowHeight="15" x14ac:dyDescent="0.25"/>
  <cols>
    <col min="2" max="2" width="2.42578125" customWidth="1"/>
    <col min="3" max="3" width="19.42578125" bestFit="1" customWidth="1"/>
    <col min="4" max="4" width="14.42578125" customWidth="1"/>
    <col min="5" max="5" width="2.42578125" customWidth="1"/>
    <col min="7" max="7" width="2.5703125" customWidth="1"/>
    <col min="8" max="8" width="19.140625" bestFit="1" customWidth="1"/>
    <col min="9" max="13" width="11.42578125" style="17" customWidth="1"/>
    <col min="14" max="14" width="6.7109375" style="25" customWidth="1"/>
    <col min="15" max="15" width="11.42578125" style="17" customWidth="1"/>
    <col min="16" max="16" width="2.5703125" customWidth="1"/>
    <col min="18" max="18" width="2.5703125" customWidth="1"/>
    <col min="19" max="19" width="7.85546875" customWidth="1"/>
    <col min="20" max="20" width="31.42578125" customWidth="1"/>
    <col min="21" max="21" width="11.85546875" customWidth="1"/>
    <col min="22" max="22" width="30.42578125" customWidth="1"/>
    <col min="23" max="23" width="10.7109375" style="17" customWidth="1"/>
    <col min="24" max="24" width="2.5703125" customWidth="1"/>
    <col min="37" max="37" width="15.85546875" bestFit="1" customWidth="1"/>
    <col min="38" max="38" width="10.5703125" customWidth="1"/>
  </cols>
  <sheetData>
    <row r="2" spans="1:42" ht="46.5" x14ac:dyDescent="0.7">
      <c r="B2" s="27" t="s">
        <v>564</v>
      </c>
      <c r="C2" s="27"/>
      <c r="D2" s="2"/>
      <c r="N2" s="17"/>
    </row>
    <row r="3" spans="1:42" ht="26.25" x14ac:dyDescent="0.4">
      <c r="C3" s="2"/>
      <c r="D3" s="2"/>
      <c r="N3" s="17"/>
    </row>
    <row r="4" spans="1:42" x14ac:dyDescent="0.25">
      <c r="B4" s="20"/>
      <c r="C4" s="20"/>
      <c r="D4" s="20"/>
      <c r="E4" s="20"/>
      <c r="G4" s="8"/>
      <c r="H4" s="8"/>
      <c r="I4" s="18"/>
      <c r="J4" s="18"/>
      <c r="K4" s="18"/>
      <c r="L4" s="18"/>
      <c r="M4" s="18"/>
      <c r="N4" s="18"/>
      <c r="O4" s="18"/>
      <c r="P4" s="8"/>
      <c r="R4" s="9"/>
      <c r="S4" s="9"/>
      <c r="T4" s="9"/>
      <c r="U4" s="9"/>
      <c r="V4" s="9"/>
      <c r="W4" s="32"/>
      <c r="X4" s="9"/>
    </row>
    <row r="5" spans="1:42" ht="23.25" x14ac:dyDescent="0.35">
      <c r="B5" s="20"/>
      <c r="C5" s="21" t="s">
        <v>0</v>
      </c>
      <c r="D5" s="22"/>
      <c r="E5" s="20"/>
      <c r="G5" s="8"/>
      <c r="H5" s="10" t="s">
        <v>1</v>
      </c>
      <c r="I5" s="18" t="s">
        <v>2</v>
      </c>
      <c r="J5" s="18"/>
      <c r="K5" s="18"/>
      <c r="L5" s="18"/>
      <c r="M5" s="18"/>
      <c r="N5" s="18" t="s">
        <v>2</v>
      </c>
      <c r="O5" s="18" t="s">
        <v>2</v>
      </c>
      <c r="P5" s="8"/>
      <c r="R5" s="9"/>
      <c r="S5" s="11" t="s">
        <v>3</v>
      </c>
      <c r="T5" s="9"/>
      <c r="U5" s="9"/>
      <c r="V5" s="9"/>
      <c r="W5" s="32"/>
      <c r="X5" s="9"/>
    </row>
    <row r="6" spans="1:42" s="12" customFormat="1" ht="23.25" x14ac:dyDescent="0.25">
      <c r="B6" s="23"/>
      <c r="C6" s="21"/>
      <c r="D6" s="43"/>
      <c r="E6" s="23"/>
      <c r="G6" s="13"/>
      <c r="H6" s="10"/>
      <c r="I6" s="44"/>
      <c r="J6" s="44"/>
      <c r="K6" s="45" t="e">
        <f ca="1">SUM(K9:K58)</f>
        <v>#N/A</v>
      </c>
      <c r="L6" s="46">
        <f>SUM(L9:L58)</f>
        <v>0</v>
      </c>
      <c r="M6" s="44"/>
      <c r="N6" s="44"/>
      <c r="O6" s="44"/>
      <c r="P6" s="13"/>
      <c r="R6" s="14"/>
      <c r="S6" s="11"/>
      <c r="T6" s="14"/>
      <c r="U6" s="14"/>
      <c r="V6" s="14"/>
      <c r="W6" s="46">
        <f>SUM(W8:W102)</f>
        <v>0</v>
      </c>
      <c r="X6" s="14"/>
    </row>
    <row r="7" spans="1:42" s="12" customFormat="1" x14ac:dyDescent="0.25">
      <c r="B7" s="23"/>
      <c r="C7" s="23"/>
      <c r="D7" s="23"/>
      <c r="E7" s="23"/>
      <c r="G7" s="13"/>
      <c r="H7" s="35" t="s">
        <v>4</v>
      </c>
      <c r="I7" s="36" t="s">
        <v>5</v>
      </c>
      <c r="J7" s="36" t="s">
        <v>6</v>
      </c>
      <c r="K7" s="36" t="s">
        <v>7</v>
      </c>
      <c r="L7" s="36" t="s">
        <v>8</v>
      </c>
      <c r="M7" s="36" t="s">
        <v>9</v>
      </c>
      <c r="N7" s="36" t="s">
        <v>10</v>
      </c>
      <c r="O7" s="36" t="s">
        <v>11</v>
      </c>
      <c r="P7" s="37"/>
      <c r="Q7" s="38"/>
      <c r="R7" s="39"/>
      <c r="S7" s="40" t="s">
        <v>12</v>
      </c>
      <c r="T7" s="40" t="s">
        <v>13</v>
      </c>
      <c r="U7" s="40" t="s">
        <v>14</v>
      </c>
      <c r="V7" s="40" t="s">
        <v>4</v>
      </c>
      <c r="W7" s="41" t="s">
        <v>15</v>
      </c>
      <c r="X7" s="14"/>
      <c r="AI7" s="15" t="s">
        <v>14</v>
      </c>
      <c r="AK7" s="16" t="s">
        <v>16</v>
      </c>
      <c r="AL7" s="52" t="e">
        <f>VLOOKUP(B2,AK11:AL22,2,FALSE)</f>
        <v>#N/A</v>
      </c>
    </row>
    <row r="8" spans="1:42" x14ac:dyDescent="0.25">
      <c r="B8" s="7"/>
      <c r="C8" s="7"/>
      <c r="D8" s="7"/>
      <c r="E8" s="7"/>
      <c r="G8" s="5"/>
      <c r="H8" s="5"/>
      <c r="I8" s="19"/>
      <c r="J8" s="58"/>
      <c r="K8" s="19"/>
      <c r="L8" s="19"/>
      <c r="M8" s="19"/>
      <c r="N8" s="24"/>
      <c r="O8" s="19"/>
      <c r="P8" s="5"/>
      <c r="R8" s="4"/>
      <c r="S8" s="42"/>
      <c r="T8" s="29"/>
      <c r="U8" s="29"/>
      <c r="V8" s="29"/>
      <c r="W8" s="33"/>
      <c r="X8" s="4"/>
      <c r="AI8" s="1" t="s">
        <v>19</v>
      </c>
      <c r="AK8" s="3" t="s">
        <v>20</v>
      </c>
      <c r="AL8" s="51" t="e">
        <f>VLOOKUP(AL7,AL11:AM22,2,FALSE)</f>
        <v>#N/A</v>
      </c>
    </row>
    <row r="9" spans="1:42" ht="15.75" x14ac:dyDescent="0.25">
      <c r="B9" s="7"/>
      <c r="C9" s="7" t="s">
        <v>21</v>
      </c>
      <c r="D9" s="55" t="e" cm="1">
        <f t="array" aca="1" ref="D9" ca="1">INDIRECT("Income!"&amp;AL8)</f>
        <v>#N/A</v>
      </c>
      <c r="E9" s="7"/>
      <c r="G9" s="5"/>
      <c r="H9" s="34" t="s">
        <v>22</v>
      </c>
      <c r="I9" s="19"/>
      <c r="J9" s="59"/>
      <c r="K9" s="19"/>
      <c r="L9" s="19"/>
      <c r="M9" s="19"/>
      <c r="N9" s="24"/>
      <c r="O9" s="19"/>
      <c r="P9" s="5"/>
      <c r="R9" s="4"/>
      <c r="S9" s="42"/>
      <c r="T9" s="29"/>
      <c r="U9" s="29"/>
      <c r="V9" s="29"/>
      <c r="W9" s="33"/>
      <c r="X9" s="4"/>
      <c r="AI9" s="1" t="s">
        <v>25</v>
      </c>
    </row>
    <row r="10" spans="1:42" x14ac:dyDescent="0.25">
      <c r="B10" s="7"/>
      <c r="C10" s="7" t="s">
        <v>1</v>
      </c>
      <c r="D10" s="56" t="e">
        <f ca="1">K6</f>
        <v>#N/A</v>
      </c>
      <c r="E10" s="7"/>
      <c r="G10" s="5"/>
      <c r="H10" s="5" t="s">
        <v>26</v>
      </c>
      <c r="I10" s="18" t="e" cm="1">
        <f t="array" aca="1" ref="I10" ca="1">INDIRECT($AL$7&amp;"!"&amp;"O10")</f>
        <v>#N/A</v>
      </c>
      <c r="J10" s="59"/>
      <c r="K10" s="19" t="e">
        <f t="shared" ref="K10:K21" ca="1" si="0">SUM(I10:J10)</f>
        <v>#N/A</v>
      </c>
      <c r="L10" s="19">
        <f t="shared" ref="L10:L41" si="1">SUMIF(V:V, H10, W:W)</f>
        <v>0</v>
      </c>
      <c r="M10" s="19" t="e">
        <f t="shared" ref="M10:M12" ca="1" si="2">K10-L10</f>
        <v>#N/A</v>
      </c>
      <c r="N10" s="26"/>
      <c r="O10" s="18"/>
      <c r="P10" s="5"/>
      <c r="R10" s="4"/>
      <c r="S10" s="42"/>
      <c r="T10" s="29"/>
      <c r="U10" s="29"/>
      <c r="V10" s="29"/>
      <c r="W10" s="33"/>
      <c r="X10" s="4"/>
      <c r="AI10" s="1" t="s">
        <v>28</v>
      </c>
      <c r="AK10" s="3" t="s">
        <v>29</v>
      </c>
      <c r="AL10" s="3" t="s">
        <v>30</v>
      </c>
      <c r="AM10" s="3" t="s">
        <v>31</v>
      </c>
    </row>
    <row r="11" spans="1:42" x14ac:dyDescent="0.25">
      <c r="B11" s="7"/>
      <c r="C11" s="7" t="s">
        <v>32</v>
      </c>
      <c r="D11" s="57">
        <f>W6</f>
        <v>0</v>
      </c>
      <c r="E11" s="7"/>
      <c r="G11" s="5"/>
      <c r="H11" s="5" t="s">
        <v>33</v>
      </c>
      <c r="I11" s="18" t="e" cm="1">
        <f t="array" aca="1" ref="I11" ca="1">INDIRECT($AL$7&amp;"!"&amp;"O11")</f>
        <v>#N/A</v>
      </c>
      <c r="J11" s="59"/>
      <c r="K11" s="19" t="e">
        <f t="shared" ca="1" si="0"/>
        <v>#N/A</v>
      </c>
      <c r="L11" s="19">
        <f t="shared" si="1"/>
        <v>0</v>
      </c>
      <c r="M11" s="19" t="e">
        <f t="shared" ca="1" si="2"/>
        <v>#N/A</v>
      </c>
      <c r="N11" s="26" t="s">
        <v>34</v>
      </c>
      <c r="O11" s="18" t="e">
        <f ca="1">IF(N11="y",M11,)</f>
        <v>#N/A</v>
      </c>
      <c r="P11" s="5"/>
      <c r="R11" s="4"/>
      <c r="S11" s="42"/>
      <c r="T11" s="29"/>
      <c r="U11" s="29"/>
      <c r="V11" s="29"/>
      <c r="W11" s="33"/>
      <c r="X11" s="4"/>
      <c r="AI11" s="1" t="s">
        <v>36</v>
      </c>
      <c r="AK11" t="s">
        <v>37</v>
      </c>
      <c r="AL11" s="60" t="s">
        <v>38</v>
      </c>
      <c r="AM11" t="s">
        <v>39</v>
      </c>
      <c r="AP11" s="12"/>
    </row>
    <row r="12" spans="1:42" x14ac:dyDescent="0.25">
      <c r="B12" s="7"/>
      <c r="C12" s="7"/>
      <c r="D12" s="7"/>
      <c r="E12" s="7"/>
      <c r="G12" s="5"/>
      <c r="H12" s="5" t="s">
        <v>40</v>
      </c>
      <c r="I12" s="18" t="e" cm="1">
        <f t="array" aca="1" ref="I12" ca="1">INDIRECT($AL$7&amp;"!"&amp;"O12")</f>
        <v>#N/A</v>
      </c>
      <c r="J12" s="59"/>
      <c r="K12" s="19" t="e">
        <f t="shared" ca="1" si="0"/>
        <v>#N/A</v>
      </c>
      <c r="L12" s="19">
        <f t="shared" si="1"/>
        <v>0</v>
      </c>
      <c r="M12" s="19" t="e">
        <f t="shared" ca="1" si="2"/>
        <v>#N/A</v>
      </c>
      <c r="N12" s="26" t="s">
        <v>34</v>
      </c>
      <c r="O12" s="18" t="e">
        <f t="shared" ref="O12:O21" ca="1" si="3">IF(N12="y",M12,)</f>
        <v>#N/A</v>
      </c>
      <c r="P12" s="5"/>
      <c r="R12" s="4"/>
      <c r="S12" s="29"/>
      <c r="T12" s="29"/>
      <c r="U12" s="29"/>
      <c r="V12" s="29"/>
      <c r="W12" s="33"/>
      <c r="X12" s="4"/>
      <c r="AI12" s="1" t="s">
        <v>42</v>
      </c>
      <c r="AK12" t="s">
        <v>43</v>
      </c>
      <c r="AL12" t="s">
        <v>37</v>
      </c>
      <c r="AM12" t="s">
        <v>44</v>
      </c>
    </row>
    <row r="13" spans="1:42" x14ac:dyDescent="0.25">
      <c r="A13" s="30"/>
      <c r="B13" s="30"/>
      <c r="C13" s="30"/>
      <c r="D13" s="30"/>
      <c r="E13" s="30"/>
      <c r="F13" s="30"/>
      <c r="G13" s="5"/>
      <c r="H13" s="5" t="s">
        <v>45</v>
      </c>
      <c r="I13" s="18" t="e" cm="1">
        <f t="array" aca="1" ref="I13" ca="1">INDIRECT($AL$7&amp;"!"&amp;"O13")</f>
        <v>#N/A</v>
      </c>
      <c r="J13" s="59"/>
      <c r="K13" s="19" t="e">
        <f t="shared" ca="1" si="0"/>
        <v>#N/A</v>
      </c>
      <c r="L13" s="19">
        <f t="shared" si="1"/>
        <v>0</v>
      </c>
      <c r="M13" s="19" t="e">
        <f ca="1">K13-L13</f>
        <v>#N/A</v>
      </c>
      <c r="N13" s="26" t="s">
        <v>34</v>
      </c>
      <c r="O13" s="18" t="e">
        <f t="shared" ca="1" si="3"/>
        <v>#N/A</v>
      </c>
      <c r="P13" s="5"/>
      <c r="R13" s="4"/>
      <c r="S13" s="29"/>
      <c r="T13" s="29"/>
      <c r="U13" s="29"/>
      <c r="V13" s="29"/>
      <c r="W13" s="33"/>
      <c r="X13" s="4"/>
      <c r="AI13" s="1" t="s">
        <v>18</v>
      </c>
      <c r="AK13" t="s">
        <v>48</v>
      </c>
      <c r="AL13" t="s">
        <v>43</v>
      </c>
      <c r="AM13" t="s">
        <v>49</v>
      </c>
    </row>
    <row r="14" spans="1:42" x14ac:dyDescent="0.25">
      <c r="A14" s="30"/>
      <c r="B14" s="30"/>
      <c r="C14" s="30"/>
      <c r="D14" s="30"/>
      <c r="E14" s="30"/>
      <c r="F14" s="30"/>
      <c r="G14" s="5"/>
      <c r="H14" s="5" t="s">
        <v>50</v>
      </c>
      <c r="I14" s="18" t="e" cm="1">
        <f t="array" aca="1" ref="I14" ca="1">INDIRECT($AL$7&amp;"!"&amp;"O14")</f>
        <v>#N/A</v>
      </c>
      <c r="J14" s="59"/>
      <c r="K14" s="19" t="e">
        <f t="shared" ca="1" si="0"/>
        <v>#N/A</v>
      </c>
      <c r="L14" s="19">
        <f t="shared" si="1"/>
        <v>0</v>
      </c>
      <c r="M14" s="19" t="e">
        <f t="shared" ref="M14:M21" ca="1" si="4">K14-L14</f>
        <v>#N/A</v>
      </c>
      <c r="N14" s="26" t="s">
        <v>34</v>
      </c>
      <c r="O14" s="18" t="e">
        <f t="shared" ca="1" si="3"/>
        <v>#N/A</v>
      </c>
      <c r="P14" s="5"/>
      <c r="R14" s="4"/>
      <c r="S14" s="29"/>
      <c r="T14" s="29"/>
      <c r="U14" s="29"/>
      <c r="V14" s="29"/>
      <c r="W14" s="33"/>
      <c r="X14" s="4"/>
      <c r="AI14" s="1" t="s">
        <v>52</v>
      </c>
      <c r="AK14" t="s">
        <v>53</v>
      </c>
      <c r="AL14" t="s">
        <v>48</v>
      </c>
      <c r="AM14" t="s">
        <v>54</v>
      </c>
    </row>
    <row r="15" spans="1:42" x14ac:dyDescent="0.25">
      <c r="A15" s="30"/>
      <c r="B15" s="30"/>
      <c r="C15" s="30"/>
      <c r="D15" s="30"/>
      <c r="E15" s="30"/>
      <c r="F15" s="30"/>
      <c r="G15" s="5"/>
      <c r="H15" s="5" t="s">
        <v>55</v>
      </c>
      <c r="I15" s="18" t="e" cm="1">
        <f t="array" aca="1" ref="I15" ca="1">INDIRECT($AL$7&amp;"!"&amp;"O15")</f>
        <v>#N/A</v>
      </c>
      <c r="J15" s="59"/>
      <c r="K15" s="19" t="e">
        <f t="shared" ca="1" si="0"/>
        <v>#N/A</v>
      </c>
      <c r="L15" s="19">
        <f t="shared" si="1"/>
        <v>0</v>
      </c>
      <c r="M15" s="19" t="e">
        <f t="shared" ca="1" si="4"/>
        <v>#N/A</v>
      </c>
      <c r="N15" s="26" t="s">
        <v>34</v>
      </c>
      <c r="O15" s="18" t="e">
        <f t="shared" ca="1" si="3"/>
        <v>#N/A</v>
      </c>
      <c r="P15" s="5"/>
      <c r="R15" s="4"/>
      <c r="S15" s="29"/>
      <c r="T15" s="29"/>
      <c r="U15" s="29"/>
      <c r="V15" s="29"/>
      <c r="W15" s="33"/>
      <c r="X15" s="4"/>
      <c r="AK15" t="s">
        <v>57</v>
      </c>
      <c r="AL15" t="s">
        <v>53</v>
      </c>
      <c r="AM15" t="s">
        <v>58</v>
      </c>
      <c r="AP15" s="12"/>
    </row>
    <row r="16" spans="1:42" x14ac:dyDescent="0.25">
      <c r="A16" s="30"/>
      <c r="B16" s="30"/>
      <c r="C16" s="53"/>
      <c r="D16" s="30"/>
      <c r="E16" s="30"/>
      <c r="F16" s="30"/>
      <c r="G16" s="5"/>
      <c r="H16" s="5" t="s">
        <v>59</v>
      </c>
      <c r="I16" s="18" t="e" cm="1">
        <f t="array" aca="1" ref="I16" ca="1">INDIRECT($AL$7&amp;"!"&amp;"O16")</f>
        <v>#N/A</v>
      </c>
      <c r="J16" s="59"/>
      <c r="K16" s="19" t="e">
        <f t="shared" ca="1" si="0"/>
        <v>#N/A</v>
      </c>
      <c r="L16" s="19">
        <f t="shared" si="1"/>
        <v>0</v>
      </c>
      <c r="M16" s="19" t="e">
        <f t="shared" ca="1" si="4"/>
        <v>#N/A</v>
      </c>
      <c r="N16" s="26" t="s">
        <v>34</v>
      </c>
      <c r="O16" s="18" t="e">
        <f t="shared" ca="1" si="3"/>
        <v>#N/A</v>
      </c>
      <c r="P16" s="5"/>
      <c r="R16" s="4"/>
      <c r="S16" s="29"/>
      <c r="T16" s="29"/>
      <c r="U16" s="29"/>
      <c r="V16" s="29"/>
      <c r="W16" s="33"/>
      <c r="X16" s="4"/>
      <c r="AK16" t="s">
        <v>61</v>
      </c>
      <c r="AL16" t="s">
        <v>57</v>
      </c>
      <c r="AM16" t="s">
        <v>62</v>
      </c>
    </row>
    <row r="17" spans="1:42" x14ac:dyDescent="0.25">
      <c r="A17" s="30"/>
      <c r="B17" s="30"/>
      <c r="C17" s="53"/>
      <c r="D17" s="30"/>
      <c r="E17" s="30"/>
      <c r="F17" s="30"/>
      <c r="G17" s="5"/>
      <c r="H17" s="5"/>
      <c r="I17" s="18" t="e" cm="1">
        <f t="array" aca="1" ref="I17" ca="1">INDIRECT($AL$7&amp;"!"&amp;"O17")</f>
        <v>#N/A</v>
      </c>
      <c r="J17" s="59"/>
      <c r="K17" s="19" t="e">
        <f t="shared" ca="1" si="0"/>
        <v>#N/A</v>
      </c>
      <c r="L17" s="19">
        <f t="shared" si="1"/>
        <v>0</v>
      </c>
      <c r="M17" s="19" t="e">
        <f t="shared" ca="1" si="4"/>
        <v>#N/A</v>
      </c>
      <c r="N17" s="26"/>
      <c r="O17" s="18">
        <f t="shared" si="3"/>
        <v>0</v>
      </c>
      <c r="P17" s="5"/>
      <c r="R17" s="4"/>
      <c r="S17" s="29"/>
      <c r="T17" s="29"/>
      <c r="U17" s="29"/>
      <c r="V17" s="29"/>
      <c r="W17" s="33"/>
      <c r="X17" s="4"/>
      <c r="AK17" t="s">
        <v>64</v>
      </c>
      <c r="AL17" t="s">
        <v>61</v>
      </c>
      <c r="AM17" t="s">
        <v>65</v>
      </c>
    </row>
    <row r="18" spans="1:42" x14ac:dyDescent="0.25">
      <c r="A18" s="30"/>
      <c r="B18" s="30"/>
      <c r="C18" s="30"/>
      <c r="D18" s="30"/>
      <c r="E18" s="30"/>
      <c r="F18" s="30"/>
      <c r="G18" s="5"/>
      <c r="H18" s="5"/>
      <c r="I18" s="18" t="e" cm="1">
        <f t="array" aca="1" ref="I18" ca="1">INDIRECT($AL$7&amp;"!"&amp;"O18")</f>
        <v>#N/A</v>
      </c>
      <c r="J18" s="59"/>
      <c r="K18" s="19" t="e">
        <f t="shared" ca="1" si="0"/>
        <v>#N/A</v>
      </c>
      <c r="L18" s="19">
        <f t="shared" si="1"/>
        <v>0</v>
      </c>
      <c r="M18" s="19" t="e">
        <f t="shared" ca="1" si="4"/>
        <v>#N/A</v>
      </c>
      <c r="N18" s="26"/>
      <c r="O18" s="18">
        <f t="shared" si="3"/>
        <v>0</v>
      </c>
      <c r="P18" s="5"/>
      <c r="R18" s="4"/>
      <c r="S18" s="29"/>
      <c r="T18" s="29"/>
      <c r="U18" s="29"/>
      <c r="V18" s="29"/>
      <c r="W18" s="33"/>
      <c r="X18" s="4"/>
      <c r="AK18" t="s">
        <v>67</v>
      </c>
      <c r="AL18" t="s">
        <v>64</v>
      </c>
      <c r="AM18" t="s">
        <v>68</v>
      </c>
    </row>
    <row r="19" spans="1:42" x14ac:dyDescent="0.25">
      <c r="A19" s="30"/>
      <c r="B19" s="30"/>
      <c r="C19" s="30"/>
      <c r="D19" s="30"/>
      <c r="E19" s="30"/>
      <c r="F19" s="30"/>
      <c r="G19" s="5"/>
      <c r="H19" s="5"/>
      <c r="I19" s="18" t="e" cm="1">
        <f t="array" aca="1" ref="I19" ca="1">INDIRECT($AL$7&amp;"!"&amp;"O19")</f>
        <v>#N/A</v>
      </c>
      <c r="J19" s="59"/>
      <c r="K19" s="19" t="e">
        <f t="shared" ca="1" si="0"/>
        <v>#N/A</v>
      </c>
      <c r="L19" s="19">
        <f t="shared" si="1"/>
        <v>0</v>
      </c>
      <c r="M19" s="19" t="e">
        <f t="shared" ca="1" si="4"/>
        <v>#N/A</v>
      </c>
      <c r="N19" s="26"/>
      <c r="O19" s="18">
        <f t="shared" si="3"/>
        <v>0</v>
      </c>
      <c r="P19" s="5"/>
      <c r="R19" s="4"/>
      <c r="S19" s="29"/>
      <c r="T19" s="29"/>
      <c r="U19" s="29"/>
      <c r="V19" s="29"/>
      <c r="W19" s="33"/>
      <c r="X19" s="4"/>
      <c r="AK19" t="s">
        <v>70</v>
      </c>
      <c r="AL19" t="s">
        <v>67</v>
      </c>
      <c r="AM19" t="s">
        <v>71</v>
      </c>
      <c r="AP19" s="12"/>
    </row>
    <row r="20" spans="1:42" x14ac:dyDescent="0.25">
      <c r="A20" s="30"/>
      <c r="B20" s="30"/>
      <c r="C20" s="30"/>
      <c r="D20" s="30"/>
      <c r="E20" s="30"/>
      <c r="F20" s="30"/>
      <c r="G20" s="5"/>
      <c r="H20" s="5"/>
      <c r="I20" s="18" t="e" cm="1">
        <f t="array" aca="1" ref="I20" ca="1">INDIRECT($AL$7&amp;"!"&amp;"O20")</f>
        <v>#N/A</v>
      </c>
      <c r="J20" s="59"/>
      <c r="K20" s="19" t="e">
        <f t="shared" ca="1" si="0"/>
        <v>#N/A</v>
      </c>
      <c r="L20" s="19">
        <f t="shared" si="1"/>
        <v>0</v>
      </c>
      <c r="M20" s="19" t="e">
        <f t="shared" ca="1" si="4"/>
        <v>#N/A</v>
      </c>
      <c r="N20" s="26"/>
      <c r="O20" s="18">
        <f t="shared" si="3"/>
        <v>0</v>
      </c>
      <c r="P20" s="5"/>
      <c r="R20" s="4"/>
      <c r="S20" s="29"/>
      <c r="T20" s="29"/>
      <c r="U20" s="29"/>
      <c r="V20" s="29"/>
      <c r="W20" s="33"/>
      <c r="X20" s="4"/>
      <c r="AK20" t="s">
        <v>72</v>
      </c>
      <c r="AL20" t="s">
        <v>70</v>
      </c>
      <c r="AM20" t="s">
        <v>73</v>
      </c>
    </row>
    <row r="21" spans="1:42" x14ac:dyDescent="0.25">
      <c r="A21" s="30"/>
      <c r="B21" s="30"/>
      <c r="C21" s="3"/>
      <c r="D21" s="31"/>
      <c r="E21" s="30"/>
      <c r="F21" s="30"/>
      <c r="G21" s="5"/>
      <c r="H21" s="5"/>
      <c r="I21" s="18" t="e" cm="1">
        <f t="array" aca="1" ref="I21" ca="1">INDIRECT($AL$7&amp;"!"&amp;"O21")</f>
        <v>#N/A</v>
      </c>
      <c r="J21" s="59"/>
      <c r="K21" s="19" t="e">
        <f t="shared" ca="1" si="0"/>
        <v>#N/A</v>
      </c>
      <c r="L21" s="19">
        <f t="shared" si="1"/>
        <v>0</v>
      </c>
      <c r="M21" s="19" t="e">
        <f t="shared" ca="1" si="4"/>
        <v>#N/A</v>
      </c>
      <c r="N21" s="26"/>
      <c r="O21" s="18">
        <f t="shared" si="3"/>
        <v>0</v>
      </c>
      <c r="P21" s="5"/>
      <c r="R21" s="4"/>
      <c r="S21" s="29"/>
      <c r="T21" s="29"/>
      <c r="U21" s="29"/>
      <c r="V21" s="29"/>
      <c r="W21" s="33"/>
      <c r="X21" s="4"/>
      <c r="AK21" t="s">
        <v>76</v>
      </c>
      <c r="AL21" t="s">
        <v>72</v>
      </c>
      <c r="AM21" t="s">
        <v>77</v>
      </c>
      <c r="AN21" s="50"/>
    </row>
    <row r="22" spans="1:42" ht="15.75" x14ac:dyDescent="0.25">
      <c r="A22" s="30"/>
      <c r="B22" s="30"/>
      <c r="D22" s="30"/>
      <c r="E22" s="30"/>
      <c r="F22" s="30"/>
      <c r="G22" s="5"/>
      <c r="H22" s="34" t="s">
        <v>78</v>
      </c>
      <c r="I22" s="19"/>
      <c r="J22" s="59"/>
      <c r="K22" s="19"/>
      <c r="L22" s="19">
        <f t="shared" si="1"/>
        <v>0</v>
      </c>
      <c r="M22" s="19"/>
      <c r="N22" s="24"/>
      <c r="O22" s="19"/>
      <c r="P22" s="5"/>
      <c r="R22" s="4"/>
      <c r="S22" s="29"/>
      <c r="T22" s="29"/>
      <c r="U22" s="29"/>
      <c r="V22" s="29"/>
      <c r="W22" s="33"/>
      <c r="X22" s="4"/>
      <c r="AK22" t="s">
        <v>80</v>
      </c>
      <c r="AL22" t="s">
        <v>76</v>
      </c>
      <c r="AM22" t="s">
        <v>81</v>
      </c>
      <c r="AN22" s="50"/>
    </row>
    <row r="23" spans="1:42" x14ac:dyDescent="0.25">
      <c r="A23" s="30"/>
      <c r="B23" s="30"/>
      <c r="C23" s="30"/>
      <c r="D23" s="30"/>
      <c r="E23" s="30"/>
      <c r="F23" s="30"/>
      <c r="G23" s="5"/>
      <c r="H23" s="5" t="s">
        <v>82</v>
      </c>
      <c r="I23" s="19"/>
      <c r="J23" s="59">
        <v>1194.0999999999999</v>
      </c>
      <c r="K23" s="19">
        <f>J23</f>
        <v>1194.0999999999999</v>
      </c>
      <c r="L23" s="19">
        <f t="shared" si="1"/>
        <v>0</v>
      </c>
      <c r="M23" s="19">
        <f>K23-L23</f>
        <v>1194.0999999999999</v>
      </c>
      <c r="N23" s="24"/>
      <c r="O23" s="19"/>
      <c r="P23" s="5"/>
      <c r="R23" s="4"/>
      <c r="S23" s="29"/>
      <c r="T23" s="29"/>
      <c r="U23" s="29"/>
      <c r="V23" s="29"/>
      <c r="W23" s="33"/>
      <c r="X23" s="4"/>
      <c r="AP23" s="12"/>
    </row>
    <row r="24" spans="1:42" x14ac:dyDescent="0.25">
      <c r="A24" s="30"/>
      <c r="B24" s="30"/>
      <c r="C24" s="30"/>
      <c r="D24" s="30"/>
      <c r="E24" s="30"/>
      <c r="F24" s="30"/>
      <c r="G24" s="5"/>
      <c r="H24" s="5" t="s">
        <v>84</v>
      </c>
      <c r="I24" s="19"/>
      <c r="J24" s="59">
        <v>160</v>
      </c>
      <c r="K24" s="19">
        <f t="shared" ref="K24:K58" si="5">J24</f>
        <v>160</v>
      </c>
      <c r="L24" s="19">
        <f t="shared" si="1"/>
        <v>0</v>
      </c>
      <c r="M24" s="19">
        <f t="shared" ref="M24:M58" si="6">K24-L24</f>
        <v>160</v>
      </c>
      <c r="N24" s="24"/>
      <c r="O24" s="19"/>
      <c r="P24" s="5"/>
      <c r="R24" s="4"/>
      <c r="S24" s="29"/>
      <c r="T24" s="29"/>
      <c r="U24" s="29"/>
      <c r="V24" s="29"/>
      <c r="W24" s="33"/>
      <c r="X24" s="4"/>
    </row>
    <row r="25" spans="1:42" x14ac:dyDescent="0.25">
      <c r="A25" s="30"/>
      <c r="B25" s="30"/>
      <c r="C25" s="30"/>
      <c r="D25" s="30"/>
      <c r="E25" s="30"/>
      <c r="F25" s="30"/>
      <c r="G25" s="5"/>
      <c r="H25" s="5" t="s">
        <v>86</v>
      </c>
      <c r="I25" s="19"/>
      <c r="J25" s="59">
        <v>45</v>
      </c>
      <c r="K25" s="19">
        <f t="shared" si="5"/>
        <v>45</v>
      </c>
      <c r="L25" s="19">
        <f t="shared" si="1"/>
        <v>0</v>
      </c>
      <c r="M25" s="19">
        <f t="shared" si="6"/>
        <v>45</v>
      </c>
      <c r="N25" s="24"/>
      <c r="O25" s="19"/>
      <c r="P25" s="5"/>
      <c r="R25" s="4"/>
      <c r="S25" s="29"/>
      <c r="T25" s="29"/>
      <c r="U25" s="29"/>
      <c r="V25" s="29"/>
      <c r="W25" s="33"/>
      <c r="X25" s="4"/>
    </row>
    <row r="26" spans="1:42" x14ac:dyDescent="0.25">
      <c r="A26" s="30"/>
      <c r="B26" s="30"/>
      <c r="C26" s="30"/>
      <c r="D26" s="30"/>
      <c r="E26" s="30"/>
      <c r="F26" s="30"/>
      <c r="G26" s="5"/>
      <c r="H26" s="5" t="s">
        <v>88</v>
      </c>
      <c r="I26" s="19"/>
      <c r="J26" s="59"/>
      <c r="K26" s="19">
        <f>J26</f>
        <v>0</v>
      </c>
      <c r="L26" s="19">
        <f t="shared" si="1"/>
        <v>0</v>
      </c>
      <c r="M26" s="19">
        <f t="shared" si="6"/>
        <v>0</v>
      </c>
      <c r="N26" s="24"/>
      <c r="O26" s="19"/>
      <c r="P26" s="5"/>
      <c r="R26" s="4"/>
      <c r="S26" s="29"/>
      <c r="T26" s="29"/>
      <c r="U26" s="29"/>
      <c r="V26" s="29"/>
      <c r="W26" s="33"/>
      <c r="X26" s="4"/>
    </row>
    <row r="27" spans="1:42" x14ac:dyDescent="0.25">
      <c r="A27" s="30"/>
      <c r="B27" s="30"/>
      <c r="C27" s="30"/>
      <c r="D27" s="30"/>
      <c r="E27" s="30"/>
      <c r="F27" s="30"/>
      <c r="G27" s="5"/>
      <c r="H27" s="5" t="s">
        <v>90</v>
      </c>
      <c r="I27" s="19"/>
      <c r="J27" s="59"/>
      <c r="K27" s="19">
        <f t="shared" si="5"/>
        <v>0</v>
      </c>
      <c r="L27" s="19">
        <f t="shared" si="1"/>
        <v>0</v>
      </c>
      <c r="M27" s="19">
        <f t="shared" si="6"/>
        <v>0</v>
      </c>
      <c r="N27" s="24"/>
      <c r="O27" s="19"/>
      <c r="P27" s="5"/>
      <c r="R27" s="4"/>
      <c r="S27" s="29"/>
      <c r="T27" s="29"/>
      <c r="U27" s="29"/>
      <c r="V27" s="29"/>
      <c r="W27" s="33"/>
      <c r="X27" s="4"/>
      <c r="AP27" s="12"/>
    </row>
    <row r="28" spans="1:42" x14ac:dyDescent="0.25">
      <c r="A28" s="30"/>
      <c r="B28" s="30"/>
      <c r="C28" s="30"/>
      <c r="D28" s="30"/>
      <c r="E28" s="30"/>
      <c r="F28" s="30"/>
      <c r="G28" s="5"/>
      <c r="H28" s="5" t="s">
        <v>92</v>
      </c>
      <c r="I28" s="19"/>
      <c r="J28" s="59">
        <v>88.75</v>
      </c>
      <c r="K28" s="19">
        <f t="shared" si="5"/>
        <v>88.75</v>
      </c>
      <c r="L28" s="19">
        <f t="shared" si="1"/>
        <v>0</v>
      </c>
      <c r="M28" s="19">
        <f t="shared" si="6"/>
        <v>88.75</v>
      </c>
      <c r="N28" s="24"/>
      <c r="O28" s="19"/>
      <c r="P28" s="5"/>
      <c r="R28" s="4"/>
      <c r="S28" s="29"/>
      <c r="T28" s="29"/>
      <c r="U28" s="29"/>
      <c r="V28" s="29"/>
      <c r="W28" s="33"/>
      <c r="X28" s="4"/>
    </row>
    <row r="29" spans="1:42" x14ac:dyDescent="0.25">
      <c r="A29" s="30"/>
      <c r="B29" s="30"/>
      <c r="C29" s="30"/>
      <c r="D29" s="30"/>
      <c r="E29" s="30"/>
      <c r="F29" s="30"/>
      <c r="G29" s="5"/>
      <c r="H29" s="5" t="s">
        <v>94</v>
      </c>
      <c r="I29" s="19"/>
      <c r="J29" s="59">
        <v>58</v>
      </c>
      <c r="K29" s="19">
        <f t="shared" si="5"/>
        <v>58</v>
      </c>
      <c r="L29" s="19">
        <f t="shared" si="1"/>
        <v>0</v>
      </c>
      <c r="M29" s="19">
        <f t="shared" si="6"/>
        <v>58</v>
      </c>
      <c r="N29" s="24"/>
      <c r="O29" s="19"/>
      <c r="P29" s="5"/>
      <c r="R29" s="4"/>
      <c r="S29" s="29"/>
      <c r="T29" s="29"/>
      <c r="U29" s="29"/>
      <c r="V29" s="29"/>
      <c r="W29" s="33"/>
      <c r="X29" s="4"/>
    </row>
    <row r="30" spans="1:42" x14ac:dyDescent="0.25">
      <c r="A30" s="30"/>
      <c r="B30" s="30"/>
      <c r="C30" s="30"/>
      <c r="D30" s="30"/>
      <c r="E30" s="30"/>
      <c r="F30" s="30"/>
      <c r="G30" s="5"/>
      <c r="H30" s="5" t="s">
        <v>96</v>
      </c>
      <c r="I30" s="19"/>
      <c r="J30" s="59">
        <v>35.54</v>
      </c>
      <c r="K30" s="19">
        <f t="shared" si="5"/>
        <v>35.54</v>
      </c>
      <c r="L30" s="19">
        <f t="shared" si="1"/>
        <v>0</v>
      </c>
      <c r="M30" s="19">
        <f t="shared" si="6"/>
        <v>35.54</v>
      </c>
      <c r="N30" s="24"/>
      <c r="O30" s="19"/>
      <c r="P30" s="5"/>
      <c r="R30" s="4"/>
      <c r="S30" s="29"/>
      <c r="T30" s="29"/>
      <c r="U30" s="29"/>
      <c r="V30" s="29"/>
      <c r="W30" s="33"/>
      <c r="X30" s="4"/>
    </row>
    <row r="31" spans="1:42" x14ac:dyDescent="0.25">
      <c r="A31" s="30"/>
      <c r="B31" s="30"/>
      <c r="C31" s="30"/>
      <c r="D31" s="30"/>
      <c r="E31" s="30"/>
      <c r="F31" s="30"/>
      <c r="G31" s="5"/>
      <c r="H31" s="5" t="s">
        <v>99</v>
      </c>
      <c r="I31" s="19"/>
      <c r="J31" s="59">
        <v>16.079999999999998</v>
      </c>
      <c r="K31" s="19">
        <f t="shared" si="5"/>
        <v>16.079999999999998</v>
      </c>
      <c r="L31" s="19">
        <f t="shared" si="1"/>
        <v>0</v>
      </c>
      <c r="M31" s="19">
        <f t="shared" si="6"/>
        <v>16.079999999999998</v>
      </c>
      <c r="N31" s="24"/>
      <c r="O31" s="19"/>
      <c r="P31" s="5"/>
      <c r="R31" s="4"/>
      <c r="S31" s="29"/>
      <c r="T31" s="29"/>
      <c r="U31" s="29"/>
      <c r="V31" s="29"/>
      <c r="W31" s="33"/>
      <c r="X31" s="4"/>
      <c r="AP31" s="12"/>
    </row>
    <row r="32" spans="1:42" x14ac:dyDescent="0.25">
      <c r="A32" s="30"/>
      <c r="B32" s="30"/>
      <c r="C32" s="30"/>
      <c r="D32" s="30"/>
      <c r="E32" s="30"/>
      <c r="F32" s="30"/>
      <c r="G32" s="5"/>
      <c r="H32" s="5" t="s">
        <v>103</v>
      </c>
      <c r="I32" s="19"/>
      <c r="J32" s="59">
        <v>100</v>
      </c>
      <c r="K32" s="19">
        <f t="shared" si="5"/>
        <v>100</v>
      </c>
      <c r="L32" s="19">
        <f t="shared" si="1"/>
        <v>0</v>
      </c>
      <c r="M32" s="19">
        <f t="shared" si="6"/>
        <v>100</v>
      </c>
      <c r="N32" s="24"/>
      <c r="O32" s="19"/>
      <c r="P32" s="5"/>
      <c r="R32" s="4"/>
      <c r="S32" s="29"/>
      <c r="T32" s="29"/>
      <c r="U32" s="29"/>
      <c r="V32" s="29"/>
      <c r="W32" s="33"/>
      <c r="X32" s="4"/>
    </row>
    <row r="33" spans="1:42" x14ac:dyDescent="0.25">
      <c r="A33" s="30"/>
      <c r="B33" s="30"/>
      <c r="C33" s="30"/>
      <c r="D33" s="30"/>
      <c r="E33" s="30"/>
      <c r="F33" s="30"/>
      <c r="G33" s="5"/>
      <c r="H33" s="5"/>
      <c r="I33" s="19"/>
      <c r="J33" s="59"/>
      <c r="K33" s="19">
        <f t="shared" si="5"/>
        <v>0</v>
      </c>
      <c r="L33" s="19">
        <f t="shared" si="1"/>
        <v>0</v>
      </c>
      <c r="M33" s="19">
        <f t="shared" si="6"/>
        <v>0</v>
      </c>
      <c r="N33" s="24"/>
      <c r="O33" s="19"/>
      <c r="P33" s="5"/>
      <c r="R33" s="4"/>
      <c r="S33" s="29"/>
      <c r="T33" s="29"/>
      <c r="U33" s="29"/>
      <c r="V33" s="29"/>
      <c r="W33" s="33"/>
      <c r="X33" s="4"/>
    </row>
    <row r="34" spans="1:42" x14ac:dyDescent="0.25">
      <c r="A34" s="30"/>
      <c r="B34" s="30"/>
      <c r="C34" s="30"/>
      <c r="D34" s="30"/>
      <c r="E34" s="30"/>
      <c r="F34" s="30"/>
      <c r="G34" s="5"/>
      <c r="H34" s="5"/>
      <c r="I34" s="19"/>
      <c r="J34" s="59"/>
      <c r="K34" s="19">
        <f t="shared" si="5"/>
        <v>0</v>
      </c>
      <c r="L34" s="19">
        <f t="shared" si="1"/>
        <v>0</v>
      </c>
      <c r="M34" s="19">
        <f t="shared" si="6"/>
        <v>0</v>
      </c>
      <c r="N34" s="24"/>
      <c r="O34" s="19"/>
      <c r="P34" s="5"/>
      <c r="R34" s="4"/>
      <c r="S34" s="29"/>
      <c r="T34" s="29"/>
      <c r="U34" s="29"/>
      <c r="V34" s="29"/>
      <c r="W34" s="33"/>
      <c r="X34" s="4"/>
    </row>
    <row r="35" spans="1:42" x14ac:dyDescent="0.25">
      <c r="A35" s="30"/>
      <c r="B35" s="30"/>
      <c r="C35" s="30"/>
      <c r="D35" s="30"/>
      <c r="E35" s="30"/>
      <c r="F35" s="30"/>
      <c r="G35" s="5"/>
      <c r="H35" s="6"/>
      <c r="I35" s="19"/>
      <c r="J35" s="59"/>
      <c r="K35" s="19">
        <f t="shared" si="5"/>
        <v>0</v>
      </c>
      <c r="L35" s="19">
        <f t="shared" si="1"/>
        <v>0</v>
      </c>
      <c r="M35" s="19">
        <f t="shared" si="6"/>
        <v>0</v>
      </c>
      <c r="N35" s="24"/>
      <c r="O35" s="19"/>
      <c r="P35" s="5"/>
      <c r="R35" s="4"/>
      <c r="S35" s="29"/>
      <c r="T35" s="29"/>
      <c r="U35" s="29"/>
      <c r="V35" s="29"/>
      <c r="W35" s="33"/>
      <c r="X35" s="4"/>
      <c r="AP35" s="12"/>
    </row>
    <row r="36" spans="1:42" ht="15.75" x14ac:dyDescent="0.25">
      <c r="A36" s="30"/>
      <c r="B36" s="30"/>
      <c r="C36" s="30"/>
      <c r="D36" s="30"/>
      <c r="E36" s="30"/>
      <c r="F36" s="30"/>
      <c r="G36" s="5"/>
      <c r="H36" s="34" t="s">
        <v>109</v>
      </c>
      <c r="I36" s="19"/>
      <c r="J36" s="59"/>
      <c r="K36" s="19">
        <f t="shared" si="5"/>
        <v>0</v>
      </c>
      <c r="L36" s="19">
        <f t="shared" si="1"/>
        <v>0</v>
      </c>
      <c r="M36" s="19">
        <f t="shared" si="6"/>
        <v>0</v>
      </c>
      <c r="N36" s="24"/>
      <c r="O36" s="19"/>
      <c r="P36" s="5"/>
      <c r="R36" s="4"/>
      <c r="S36" s="29"/>
      <c r="T36" s="29"/>
      <c r="U36" s="29"/>
      <c r="V36" s="29"/>
      <c r="W36" s="33"/>
      <c r="X36" s="4"/>
    </row>
    <row r="37" spans="1:42" x14ac:dyDescent="0.25">
      <c r="A37" s="30"/>
      <c r="B37" s="30"/>
      <c r="C37" s="30"/>
      <c r="D37" s="30"/>
      <c r="E37" s="30"/>
      <c r="F37" s="30"/>
      <c r="G37" s="5"/>
      <c r="H37" s="28"/>
      <c r="I37" s="19"/>
      <c r="J37" s="59"/>
      <c r="K37" s="19"/>
      <c r="L37" s="19"/>
      <c r="M37" s="19"/>
      <c r="N37" s="24"/>
      <c r="O37" s="19"/>
      <c r="P37" s="5"/>
      <c r="R37" s="4"/>
      <c r="S37" s="29"/>
      <c r="T37" s="29"/>
      <c r="U37" s="29"/>
      <c r="V37" s="29"/>
      <c r="W37" s="33"/>
      <c r="X37" s="4"/>
    </row>
    <row r="38" spans="1:42" x14ac:dyDescent="0.25">
      <c r="A38" s="30"/>
      <c r="B38" s="30"/>
      <c r="C38" s="30"/>
      <c r="D38" s="30"/>
      <c r="E38" s="30"/>
      <c r="F38" s="30"/>
      <c r="G38" s="5"/>
      <c r="H38" s="28"/>
      <c r="I38" s="19"/>
      <c r="J38" s="59"/>
      <c r="K38" s="19">
        <f t="shared" si="5"/>
        <v>0</v>
      </c>
      <c r="L38" s="19">
        <f t="shared" si="1"/>
        <v>0</v>
      </c>
      <c r="M38" s="19">
        <f t="shared" si="6"/>
        <v>0</v>
      </c>
      <c r="N38" s="24"/>
      <c r="O38" s="19"/>
      <c r="P38" s="5"/>
      <c r="R38" s="4"/>
      <c r="S38" s="29"/>
      <c r="T38" s="29"/>
      <c r="U38" s="29"/>
      <c r="V38" s="29"/>
      <c r="W38" s="33"/>
      <c r="X38" s="4"/>
    </row>
    <row r="39" spans="1:42" x14ac:dyDescent="0.25">
      <c r="A39" s="30"/>
      <c r="B39" s="30"/>
      <c r="C39" s="30"/>
      <c r="D39" s="30"/>
      <c r="E39" s="30"/>
      <c r="F39" s="30"/>
      <c r="G39" s="5"/>
      <c r="H39" s="28"/>
      <c r="I39" s="19"/>
      <c r="J39" s="59"/>
      <c r="K39" s="19">
        <f t="shared" si="5"/>
        <v>0</v>
      </c>
      <c r="L39" s="19">
        <f t="shared" si="1"/>
        <v>0</v>
      </c>
      <c r="M39" s="19">
        <f t="shared" si="6"/>
        <v>0</v>
      </c>
      <c r="N39" s="24"/>
      <c r="O39" s="19"/>
      <c r="P39" s="5"/>
      <c r="R39" s="4"/>
      <c r="S39" s="29"/>
      <c r="T39" s="29"/>
      <c r="U39" s="29"/>
      <c r="V39" s="29"/>
      <c r="W39" s="33"/>
      <c r="X39" s="4"/>
      <c r="AP39" s="12"/>
    </row>
    <row r="40" spans="1:42" x14ac:dyDescent="0.25">
      <c r="A40" s="30"/>
      <c r="B40" s="30"/>
      <c r="C40" s="30"/>
      <c r="D40" s="30"/>
      <c r="E40" s="30"/>
      <c r="F40" s="30"/>
      <c r="G40" s="5"/>
      <c r="H40" s="28"/>
      <c r="I40" s="19"/>
      <c r="J40" s="59"/>
      <c r="K40" s="19">
        <f t="shared" si="5"/>
        <v>0</v>
      </c>
      <c r="L40" s="19">
        <f t="shared" si="1"/>
        <v>0</v>
      </c>
      <c r="M40" s="19">
        <f t="shared" si="6"/>
        <v>0</v>
      </c>
      <c r="N40" s="24"/>
      <c r="O40" s="19"/>
      <c r="P40" s="5"/>
      <c r="R40" s="4"/>
      <c r="S40" s="29"/>
      <c r="T40" s="29"/>
      <c r="U40" s="29"/>
      <c r="V40" s="29"/>
      <c r="W40" s="33"/>
      <c r="X40" s="4"/>
    </row>
    <row r="41" spans="1:42" x14ac:dyDescent="0.25">
      <c r="A41" s="30"/>
      <c r="B41" s="30"/>
      <c r="C41" s="30"/>
      <c r="D41" s="30"/>
      <c r="E41" s="30"/>
      <c r="F41" s="30"/>
      <c r="G41" s="5"/>
      <c r="H41" s="28"/>
      <c r="I41" s="19"/>
      <c r="J41" s="59"/>
      <c r="K41" s="19">
        <f t="shared" si="5"/>
        <v>0</v>
      </c>
      <c r="L41" s="19">
        <f t="shared" si="1"/>
        <v>0</v>
      </c>
      <c r="M41" s="19">
        <f t="shared" si="6"/>
        <v>0</v>
      </c>
      <c r="N41" s="24"/>
      <c r="O41" s="19"/>
      <c r="P41" s="5"/>
      <c r="R41" s="4"/>
      <c r="S41" s="29"/>
      <c r="T41" s="29"/>
      <c r="U41" s="29"/>
      <c r="V41" s="29"/>
      <c r="W41" s="33"/>
      <c r="X41" s="4"/>
    </row>
    <row r="42" spans="1:42" x14ac:dyDescent="0.25">
      <c r="A42" s="30"/>
      <c r="B42" s="30"/>
      <c r="C42" s="30"/>
      <c r="D42" s="30"/>
      <c r="E42" s="30"/>
      <c r="F42" s="30"/>
      <c r="G42" s="5"/>
      <c r="H42" s="28"/>
      <c r="I42" s="19"/>
      <c r="J42" s="59"/>
      <c r="K42" s="19">
        <f t="shared" si="5"/>
        <v>0</v>
      </c>
      <c r="L42" s="19">
        <f t="shared" ref="L42:L58" si="7">SUMIF(V:V, H42, W:W)</f>
        <v>0</v>
      </c>
      <c r="M42" s="19">
        <f t="shared" si="6"/>
        <v>0</v>
      </c>
      <c r="N42" s="24"/>
      <c r="O42" s="19"/>
      <c r="P42" s="5"/>
      <c r="R42" s="4"/>
      <c r="S42" s="29"/>
      <c r="T42" s="29"/>
      <c r="U42" s="29"/>
      <c r="V42" s="29"/>
      <c r="W42" s="33"/>
      <c r="X42" s="4"/>
    </row>
    <row r="43" spans="1:42" x14ac:dyDescent="0.25">
      <c r="A43" s="30"/>
      <c r="B43" s="30"/>
      <c r="C43" s="30"/>
      <c r="D43" s="30"/>
      <c r="E43" s="30"/>
      <c r="F43" s="30"/>
      <c r="G43" s="5"/>
      <c r="H43" s="28"/>
      <c r="I43" s="19"/>
      <c r="J43" s="59"/>
      <c r="K43" s="19">
        <f t="shared" si="5"/>
        <v>0</v>
      </c>
      <c r="L43" s="19">
        <f t="shared" si="7"/>
        <v>0</v>
      </c>
      <c r="M43" s="19">
        <f t="shared" si="6"/>
        <v>0</v>
      </c>
      <c r="N43" s="24"/>
      <c r="O43" s="19"/>
      <c r="P43" s="5"/>
      <c r="R43" s="4"/>
      <c r="S43" s="29"/>
      <c r="T43" s="29"/>
      <c r="U43" s="29"/>
      <c r="V43" s="29"/>
      <c r="W43" s="33"/>
      <c r="X43" s="4"/>
      <c r="AP43" s="12"/>
    </row>
    <row r="44" spans="1:42" x14ac:dyDescent="0.25">
      <c r="A44" s="30"/>
      <c r="B44" s="30"/>
      <c r="C44" s="30"/>
      <c r="D44" s="30"/>
      <c r="E44" s="30"/>
      <c r="F44" s="30"/>
      <c r="G44" s="5"/>
      <c r="H44" s="28"/>
      <c r="I44" s="19"/>
      <c r="J44" s="59"/>
      <c r="K44" s="19">
        <f t="shared" si="5"/>
        <v>0</v>
      </c>
      <c r="L44" s="19">
        <f t="shared" si="7"/>
        <v>0</v>
      </c>
      <c r="M44" s="19">
        <f t="shared" si="6"/>
        <v>0</v>
      </c>
      <c r="N44" s="24"/>
      <c r="O44" s="19"/>
      <c r="P44" s="5"/>
      <c r="R44" s="4"/>
      <c r="S44" s="29"/>
      <c r="T44" s="29"/>
      <c r="U44" s="29"/>
      <c r="V44" s="29"/>
      <c r="W44" s="33"/>
      <c r="X44" s="4"/>
    </row>
    <row r="45" spans="1:42" x14ac:dyDescent="0.25">
      <c r="A45" s="30"/>
      <c r="B45" s="30"/>
      <c r="C45" s="30"/>
      <c r="D45" s="30"/>
      <c r="E45" s="30"/>
      <c r="F45" s="30"/>
      <c r="G45" s="5"/>
      <c r="H45" s="28"/>
      <c r="I45" s="19"/>
      <c r="J45" s="59"/>
      <c r="K45" s="19">
        <f t="shared" si="5"/>
        <v>0</v>
      </c>
      <c r="L45" s="19">
        <f t="shared" si="7"/>
        <v>0</v>
      </c>
      <c r="M45" s="19">
        <f t="shared" si="6"/>
        <v>0</v>
      </c>
      <c r="N45" s="24"/>
      <c r="O45" s="19"/>
      <c r="P45" s="5"/>
      <c r="R45" s="4"/>
      <c r="S45" s="29"/>
      <c r="T45" s="29"/>
      <c r="U45" s="29"/>
      <c r="V45" s="29"/>
      <c r="W45" s="33"/>
      <c r="X45" s="4"/>
    </row>
    <row r="46" spans="1:42" x14ac:dyDescent="0.25">
      <c r="A46" s="30"/>
      <c r="B46" s="30"/>
      <c r="C46" s="30"/>
      <c r="D46" s="30"/>
      <c r="E46" s="30"/>
      <c r="F46" s="30"/>
      <c r="G46" s="5"/>
      <c r="H46" s="28"/>
      <c r="I46" s="19"/>
      <c r="J46" s="59"/>
      <c r="K46" s="19">
        <f t="shared" si="5"/>
        <v>0</v>
      </c>
      <c r="L46" s="19">
        <f t="shared" si="7"/>
        <v>0</v>
      </c>
      <c r="M46" s="19">
        <f t="shared" si="6"/>
        <v>0</v>
      </c>
      <c r="N46" s="24"/>
      <c r="O46" s="19"/>
      <c r="P46" s="5"/>
      <c r="R46" s="4"/>
      <c r="S46" s="29"/>
      <c r="T46" s="29"/>
      <c r="U46" s="29"/>
      <c r="V46" s="29"/>
      <c r="W46" s="33"/>
      <c r="X46" s="4"/>
    </row>
    <row r="47" spans="1:42" x14ac:dyDescent="0.25">
      <c r="A47" s="30"/>
      <c r="B47" s="30"/>
      <c r="C47" s="30"/>
      <c r="D47" s="30"/>
      <c r="E47" s="30"/>
      <c r="F47" s="30"/>
      <c r="G47" s="5"/>
      <c r="H47" s="28"/>
      <c r="I47" s="19"/>
      <c r="J47" s="59"/>
      <c r="K47" s="19">
        <f t="shared" si="5"/>
        <v>0</v>
      </c>
      <c r="L47" s="19">
        <f t="shared" si="7"/>
        <v>0</v>
      </c>
      <c r="M47" s="19">
        <f t="shared" si="6"/>
        <v>0</v>
      </c>
      <c r="N47" s="24"/>
      <c r="O47" s="19"/>
      <c r="P47" s="5"/>
      <c r="R47" s="4"/>
      <c r="S47" s="29"/>
      <c r="T47" s="29"/>
      <c r="U47" s="29"/>
      <c r="V47" s="29"/>
      <c r="W47" s="33"/>
      <c r="X47" s="4"/>
      <c r="AP47" s="12"/>
    </row>
    <row r="48" spans="1:42" x14ac:dyDescent="0.25">
      <c r="A48" s="30"/>
      <c r="B48" s="30"/>
      <c r="C48" s="30"/>
      <c r="D48" s="30"/>
      <c r="E48" s="30"/>
      <c r="F48" s="30"/>
      <c r="G48" s="5"/>
      <c r="H48" s="28"/>
      <c r="I48" s="19"/>
      <c r="J48" s="59"/>
      <c r="K48" s="19">
        <f t="shared" si="5"/>
        <v>0</v>
      </c>
      <c r="L48" s="19">
        <f t="shared" si="7"/>
        <v>0</v>
      </c>
      <c r="M48" s="19">
        <f t="shared" si="6"/>
        <v>0</v>
      </c>
      <c r="N48" s="24"/>
      <c r="O48" s="19"/>
      <c r="P48" s="5"/>
      <c r="R48" s="4"/>
      <c r="S48" s="29"/>
      <c r="T48" s="29"/>
      <c r="U48" s="29"/>
      <c r="V48" s="29"/>
      <c r="W48" s="33"/>
      <c r="X48" s="4"/>
    </row>
    <row r="49" spans="1:24" x14ac:dyDescent="0.25">
      <c r="A49" s="30"/>
      <c r="B49" s="30"/>
      <c r="C49" s="30"/>
      <c r="D49" s="30"/>
      <c r="E49" s="30"/>
      <c r="F49" s="30"/>
      <c r="G49" s="5"/>
      <c r="H49" s="28"/>
      <c r="I49" s="19"/>
      <c r="J49" s="59"/>
      <c r="K49" s="19">
        <f t="shared" si="5"/>
        <v>0</v>
      </c>
      <c r="L49" s="19">
        <f t="shared" si="7"/>
        <v>0</v>
      </c>
      <c r="M49" s="19">
        <f t="shared" si="6"/>
        <v>0</v>
      </c>
      <c r="N49" s="24"/>
      <c r="O49" s="19"/>
      <c r="P49" s="5"/>
      <c r="R49" s="4"/>
      <c r="S49" s="29"/>
      <c r="T49" s="29"/>
      <c r="U49" s="29"/>
      <c r="V49" s="29"/>
      <c r="W49" s="33"/>
      <c r="X49" s="4"/>
    </row>
    <row r="50" spans="1:24" x14ac:dyDescent="0.25">
      <c r="A50" s="30"/>
      <c r="B50" s="30"/>
      <c r="C50" s="30"/>
      <c r="D50" s="30"/>
      <c r="E50" s="30"/>
      <c r="F50" s="30"/>
      <c r="G50" s="5"/>
      <c r="H50" s="28"/>
      <c r="I50" s="19"/>
      <c r="J50" s="59"/>
      <c r="K50" s="19">
        <f t="shared" si="5"/>
        <v>0</v>
      </c>
      <c r="L50" s="19">
        <f t="shared" si="7"/>
        <v>0</v>
      </c>
      <c r="M50" s="19">
        <f t="shared" si="6"/>
        <v>0</v>
      </c>
      <c r="N50" s="24"/>
      <c r="O50" s="19"/>
      <c r="P50" s="5"/>
      <c r="R50" s="4"/>
      <c r="S50" s="29"/>
      <c r="T50" s="29"/>
      <c r="U50" s="29"/>
      <c r="V50" s="29"/>
      <c r="W50" s="33"/>
      <c r="X50" s="4"/>
    </row>
    <row r="51" spans="1:24" x14ac:dyDescent="0.25">
      <c r="A51" s="30"/>
      <c r="B51" s="30"/>
      <c r="C51" s="30"/>
      <c r="D51" s="30"/>
      <c r="E51" s="30"/>
      <c r="F51" s="30"/>
      <c r="G51" s="5"/>
      <c r="H51" s="28"/>
      <c r="I51" s="19"/>
      <c r="J51" s="59"/>
      <c r="K51" s="19">
        <f t="shared" si="5"/>
        <v>0</v>
      </c>
      <c r="L51" s="19">
        <f t="shared" si="7"/>
        <v>0</v>
      </c>
      <c r="M51" s="19">
        <f t="shared" si="6"/>
        <v>0</v>
      </c>
      <c r="N51" s="24"/>
      <c r="O51" s="19"/>
      <c r="P51" s="5"/>
      <c r="R51" s="4"/>
      <c r="S51" s="29"/>
      <c r="T51" s="29"/>
      <c r="U51" s="29"/>
      <c r="V51" s="29"/>
      <c r="W51" s="33"/>
      <c r="X51" s="4"/>
    </row>
    <row r="52" spans="1:24" x14ac:dyDescent="0.25">
      <c r="A52" s="30"/>
      <c r="B52" s="30"/>
      <c r="C52" s="30"/>
      <c r="D52" s="30"/>
      <c r="E52" s="30"/>
      <c r="F52" s="30"/>
      <c r="G52" s="5"/>
      <c r="H52" s="28"/>
      <c r="I52" s="19"/>
      <c r="J52" s="59"/>
      <c r="K52" s="19">
        <f t="shared" si="5"/>
        <v>0</v>
      </c>
      <c r="L52" s="19">
        <f t="shared" si="7"/>
        <v>0</v>
      </c>
      <c r="M52" s="19">
        <f t="shared" si="6"/>
        <v>0</v>
      </c>
      <c r="N52" s="24"/>
      <c r="O52" s="19"/>
      <c r="P52" s="5"/>
      <c r="R52" s="4"/>
      <c r="S52" s="29"/>
      <c r="T52" s="29"/>
      <c r="U52" s="29"/>
      <c r="V52" s="29"/>
      <c r="W52" s="33"/>
      <c r="X52" s="4"/>
    </row>
    <row r="53" spans="1:24" x14ac:dyDescent="0.25">
      <c r="A53" s="30"/>
      <c r="B53" s="30"/>
      <c r="C53" s="30"/>
      <c r="D53" s="30"/>
      <c r="E53" s="30"/>
      <c r="F53" s="30"/>
      <c r="G53" s="5"/>
      <c r="H53" s="28"/>
      <c r="I53" s="19"/>
      <c r="J53" s="59"/>
      <c r="K53" s="19">
        <f t="shared" si="5"/>
        <v>0</v>
      </c>
      <c r="L53" s="19">
        <f t="shared" si="7"/>
        <v>0</v>
      </c>
      <c r="M53" s="19">
        <f t="shared" si="6"/>
        <v>0</v>
      </c>
      <c r="N53" s="24"/>
      <c r="O53" s="19"/>
      <c r="P53" s="5"/>
      <c r="R53" s="4"/>
      <c r="S53" s="29"/>
      <c r="T53" s="29"/>
      <c r="U53" s="29"/>
      <c r="V53" s="29"/>
      <c r="W53" s="33"/>
      <c r="X53" s="4"/>
    </row>
    <row r="54" spans="1:24" x14ac:dyDescent="0.25">
      <c r="A54" s="30"/>
      <c r="B54" s="30"/>
      <c r="C54" s="30"/>
      <c r="D54" s="30"/>
      <c r="E54" s="30"/>
      <c r="F54" s="30"/>
      <c r="G54" s="5"/>
      <c r="H54" s="28"/>
      <c r="I54" s="19"/>
      <c r="J54" s="59"/>
      <c r="K54" s="19">
        <f t="shared" si="5"/>
        <v>0</v>
      </c>
      <c r="L54" s="19">
        <f t="shared" si="7"/>
        <v>0</v>
      </c>
      <c r="M54" s="19">
        <f t="shared" si="6"/>
        <v>0</v>
      </c>
      <c r="N54" s="24"/>
      <c r="O54" s="19"/>
      <c r="P54" s="5"/>
      <c r="R54" s="4"/>
      <c r="S54" s="29"/>
      <c r="T54" s="29"/>
      <c r="U54" s="29"/>
      <c r="V54" s="29"/>
      <c r="W54" s="33"/>
      <c r="X54" s="4"/>
    </row>
    <row r="55" spans="1:24" x14ac:dyDescent="0.25">
      <c r="A55" s="30"/>
      <c r="B55" s="30"/>
      <c r="C55" s="30"/>
      <c r="D55" s="30"/>
      <c r="E55" s="30"/>
      <c r="F55" s="30"/>
      <c r="G55" s="5"/>
      <c r="H55" s="28"/>
      <c r="I55" s="19"/>
      <c r="J55" s="59"/>
      <c r="K55" s="19">
        <f t="shared" si="5"/>
        <v>0</v>
      </c>
      <c r="L55" s="19">
        <f t="shared" si="7"/>
        <v>0</v>
      </c>
      <c r="M55" s="19">
        <f t="shared" si="6"/>
        <v>0</v>
      </c>
      <c r="N55" s="24"/>
      <c r="O55" s="19"/>
      <c r="P55" s="5"/>
      <c r="R55" s="4"/>
      <c r="S55" s="29"/>
      <c r="T55" s="29"/>
      <c r="U55" s="29"/>
      <c r="V55" s="29"/>
      <c r="W55" s="33"/>
      <c r="X55" s="4"/>
    </row>
    <row r="56" spans="1:24" x14ac:dyDescent="0.25">
      <c r="A56" s="30"/>
      <c r="B56" s="30"/>
      <c r="C56" s="30"/>
      <c r="D56" s="30"/>
      <c r="E56" s="30"/>
      <c r="F56" s="30"/>
      <c r="G56" s="5"/>
      <c r="H56" s="28"/>
      <c r="I56" s="19"/>
      <c r="J56" s="59"/>
      <c r="K56" s="19">
        <f t="shared" si="5"/>
        <v>0</v>
      </c>
      <c r="L56" s="19">
        <f t="shared" si="7"/>
        <v>0</v>
      </c>
      <c r="M56" s="19">
        <f t="shared" si="6"/>
        <v>0</v>
      </c>
      <c r="N56" s="24"/>
      <c r="O56" s="19"/>
      <c r="P56" s="5"/>
      <c r="R56" s="4"/>
      <c r="S56" s="29"/>
      <c r="T56" s="29"/>
      <c r="U56" s="29"/>
      <c r="V56" s="29"/>
      <c r="W56" s="33"/>
      <c r="X56" s="4"/>
    </row>
    <row r="57" spans="1:24" x14ac:dyDescent="0.25">
      <c r="A57" s="30"/>
      <c r="B57" s="30"/>
      <c r="C57" s="30"/>
      <c r="D57" s="30"/>
      <c r="E57" s="30"/>
      <c r="F57" s="30"/>
      <c r="G57" s="5"/>
      <c r="H57" s="28"/>
      <c r="I57" s="19"/>
      <c r="J57" s="59"/>
      <c r="K57" s="19">
        <f t="shared" si="5"/>
        <v>0</v>
      </c>
      <c r="L57" s="19">
        <f t="shared" si="7"/>
        <v>0</v>
      </c>
      <c r="M57" s="19">
        <f t="shared" si="6"/>
        <v>0</v>
      </c>
      <c r="N57" s="24"/>
      <c r="O57" s="19"/>
      <c r="P57" s="5"/>
      <c r="R57" s="4"/>
      <c r="S57" s="29"/>
      <c r="T57" s="29"/>
      <c r="U57" s="29"/>
      <c r="V57" s="29"/>
      <c r="W57" s="33"/>
      <c r="X57" s="4"/>
    </row>
    <row r="58" spans="1:24" x14ac:dyDescent="0.25">
      <c r="A58" s="30"/>
      <c r="B58" s="30"/>
      <c r="C58" s="30"/>
      <c r="D58" s="30"/>
      <c r="E58" s="30"/>
      <c r="F58" s="30"/>
      <c r="G58" s="5"/>
      <c r="H58" s="28"/>
      <c r="I58" s="19"/>
      <c r="J58" s="59"/>
      <c r="K58" s="19">
        <f t="shared" si="5"/>
        <v>0</v>
      </c>
      <c r="L58" s="19">
        <f t="shared" si="7"/>
        <v>0</v>
      </c>
      <c r="M58" s="19">
        <f t="shared" si="6"/>
        <v>0</v>
      </c>
      <c r="N58" s="24"/>
      <c r="O58" s="19"/>
      <c r="P58" s="5"/>
      <c r="R58" s="4"/>
      <c r="S58" s="29"/>
      <c r="T58" s="29"/>
      <c r="U58" s="29"/>
      <c r="V58" s="29"/>
      <c r="W58" s="33"/>
      <c r="X58" s="4"/>
    </row>
    <row r="59" spans="1:24" x14ac:dyDescent="0.25">
      <c r="A59" s="30"/>
      <c r="B59" s="30"/>
      <c r="C59" s="30"/>
      <c r="D59" s="30"/>
      <c r="E59" s="30"/>
      <c r="F59" s="30"/>
      <c r="R59" s="4"/>
      <c r="S59" s="29"/>
      <c r="T59" s="29"/>
      <c r="U59" s="29"/>
      <c r="V59" s="29"/>
      <c r="W59" s="33"/>
      <c r="X59" s="4"/>
    </row>
    <row r="60" spans="1:24" x14ac:dyDescent="0.25">
      <c r="A60" s="30"/>
      <c r="B60" s="30"/>
      <c r="C60" s="30"/>
      <c r="D60" s="30"/>
      <c r="E60" s="30"/>
      <c r="F60" s="30"/>
      <c r="R60" s="4"/>
      <c r="S60" s="29"/>
      <c r="T60" s="29"/>
      <c r="U60" s="29"/>
      <c r="V60" s="29"/>
      <c r="W60" s="33"/>
      <c r="X60" s="4"/>
    </row>
    <row r="61" spans="1:24" x14ac:dyDescent="0.25">
      <c r="A61" s="30"/>
      <c r="B61" s="30"/>
      <c r="C61" s="30"/>
      <c r="D61" s="30"/>
      <c r="E61" s="30"/>
      <c r="F61" s="30"/>
      <c r="R61" s="4"/>
      <c r="S61" s="29"/>
      <c r="T61" s="29"/>
      <c r="U61" s="29"/>
      <c r="V61" s="29"/>
      <c r="W61" s="33"/>
      <c r="X61" s="4"/>
    </row>
    <row r="62" spans="1:24" x14ac:dyDescent="0.25">
      <c r="A62" s="30"/>
      <c r="B62" s="30"/>
      <c r="C62" s="30"/>
      <c r="D62" s="30"/>
      <c r="E62" s="30"/>
      <c r="F62" s="30"/>
      <c r="R62" s="4"/>
      <c r="S62" s="29"/>
      <c r="T62" s="29"/>
      <c r="U62" s="29"/>
      <c r="V62" s="29"/>
      <c r="W62" s="33"/>
      <c r="X62" s="4"/>
    </row>
    <row r="63" spans="1:24" x14ac:dyDescent="0.25">
      <c r="A63" s="30"/>
      <c r="B63" s="30"/>
      <c r="C63" s="30"/>
      <c r="D63" s="30"/>
      <c r="E63" s="30"/>
      <c r="F63" s="30"/>
      <c r="R63" s="4"/>
      <c r="S63" s="29"/>
      <c r="T63" s="29"/>
      <c r="U63" s="29"/>
      <c r="V63" s="29"/>
      <c r="W63" s="33"/>
      <c r="X63" s="4"/>
    </row>
    <row r="64" spans="1:24" x14ac:dyDescent="0.25">
      <c r="A64" s="30"/>
      <c r="B64" s="30"/>
      <c r="C64" s="30"/>
      <c r="D64" s="30"/>
      <c r="E64" s="30"/>
      <c r="F64" s="30"/>
      <c r="R64" s="4"/>
      <c r="S64" s="29"/>
      <c r="T64" s="29"/>
      <c r="U64" s="29"/>
      <c r="V64" s="29"/>
      <c r="W64" s="33"/>
      <c r="X64" s="4"/>
    </row>
    <row r="65" spans="1:24" x14ac:dyDescent="0.25">
      <c r="A65" s="30"/>
      <c r="B65" s="30"/>
      <c r="C65" s="30"/>
      <c r="D65" s="30"/>
      <c r="E65" s="30"/>
      <c r="F65" s="30"/>
      <c r="R65" s="4"/>
      <c r="S65" s="29"/>
      <c r="T65" s="29"/>
      <c r="U65" s="29"/>
      <c r="V65" s="29"/>
      <c r="W65" s="33"/>
      <c r="X65" s="4"/>
    </row>
    <row r="66" spans="1:24" x14ac:dyDescent="0.25">
      <c r="A66" s="30"/>
      <c r="B66" s="30"/>
      <c r="C66" s="30"/>
      <c r="D66" s="30"/>
      <c r="E66" s="30"/>
      <c r="F66" s="30"/>
      <c r="R66" s="4"/>
      <c r="S66" s="29"/>
      <c r="T66" s="29"/>
      <c r="U66" s="29"/>
      <c r="V66" s="29"/>
      <c r="W66" s="33"/>
      <c r="X66" s="4"/>
    </row>
    <row r="67" spans="1:24" x14ac:dyDescent="0.25">
      <c r="A67" s="30"/>
      <c r="B67" s="30"/>
      <c r="C67" s="30"/>
      <c r="D67" s="30"/>
      <c r="E67" s="30"/>
      <c r="F67" s="30"/>
      <c r="R67" s="4"/>
      <c r="S67" s="29"/>
      <c r="T67" s="29"/>
      <c r="U67" s="29"/>
      <c r="V67" s="29"/>
      <c r="W67" s="33"/>
      <c r="X67" s="4"/>
    </row>
    <row r="68" spans="1:24" x14ac:dyDescent="0.25">
      <c r="A68" s="30"/>
      <c r="B68" s="30"/>
      <c r="C68" s="30"/>
      <c r="D68" s="30"/>
      <c r="E68" s="30"/>
      <c r="F68" s="30"/>
      <c r="R68" s="4"/>
      <c r="S68" s="29"/>
      <c r="T68" s="29"/>
      <c r="U68" s="29"/>
      <c r="V68" s="29"/>
      <c r="W68" s="33"/>
      <c r="X68" s="4"/>
    </row>
    <row r="69" spans="1:24" x14ac:dyDescent="0.25">
      <c r="A69" s="30"/>
      <c r="B69" s="30"/>
      <c r="C69" s="30"/>
      <c r="D69" s="30"/>
      <c r="E69" s="30"/>
      <c r="F69" s="30"/>
      <c r="R69" s="4"/>
      <c r="S69" s="29"/>
      <c r="T69" s="29"/>
      <c r="U69" s="29"/>
      <c r="V69" s="29"/>
      <c r="W69" s="33"/>
      <c r="X69" s="4"/>
    </row>
    <row r="70" spans="1:24" x14ac:dyDescent="0.25">
      <c r="A70" s="30"/>
      <c r="B70" s="30"/>
      <c r="C70" s="30"/>
      <c r="D70" s="30"/>
      <c r="E70" s="30"/>
      <c r="F70" s="30"/>
      <c r="R70" s="4"/>
      <c r="S70" s="29"/>
      <c r="T70" s="29"/>
      <c r="U70" s="29"/>
      <c r="V70" s="29"/>
      <c r="W70" s="33"/>
      <c r="X70" s="4"/>
    </row>
    <row r="71" spans="1:24" x14ac:dyDescent="0.25">
      <c r="A71" s="30"/>
      <c r="B71" s="30"/>
      <c r="C71" s="30"/>
      <c r="D71" s="30"/>
      <c r="E71" s="30"/>
      <c r="F71" s="30"/>
      <c r="R71" s="4"/>
      <c r="S71" s="29"/>
      <c r="T71" s="29"/>
      <c r="U71" s="29"/>
      <c r="V71" s="29"/>
      <c r="W71" s="33"/>
      <c r="X71" s="4"/>
    </row>
    <row r="72" spans="1:24" x14ac:dyDescent="0.25">
      <c r="A72" s="30"/>
      <c r="B72" s="30"/>
      <c r="C72" s="30"/>
      <c r="D72" s="30"/>
      <c r="E72" s="30"/>
      <c r="F72" s="30"/>
      <c r="R72" s="4"/>
      <c r="S72" s="29"/>
      <c r="T72" s="29"/>
      <c r="U72" s="29"/>
      <c r="V72" s="29"/>
      <c r="W72" s="33"/>
      <c r="X72" s="4"/>
    </row>
    <row r="73" spans="1:24" x14ac:dyDescent="0.25">
      <c r="A73" s="30"/>
      <c r="B73" s="30"/>
      <c r="C73" s="30"/>
      <c r="D73" s="30"/>
      <c r="E73" s="30"/>
      <c r="F73" s="30"/>
      <c r="R73" s="4"/>
      <c r="S73" s="29"/>
      <c r="T73" s="29"/>
      <c r="U73" s="29"/>
      <c r="V73" s="29"/>
      <c r="W73" s="33"/>
      <c r="X73" s="4"/>
    </row>
    <row r="74" spans="1:24" x14ac:dyDescent="0.25">
      <c r="A74" s="30"/>
      <c r="B74" s="30"/>
      <c r="C74" s="30"/>
      <c r="D74" s="30"/>
      <c r="E74" s="30"/>
      <c r="F74" s="30"/>
      <c r="R74" s="4"/>
      <c r="S74" s="29"/>
      <c r="T74" s="29"/>
      <c r="U74" s="29"/>
      <c r="V74" s="29"/>
      <c r="W74" s="33"/>
      <c r="X74" s="4"/>
    </row>
    <row r="75" spans="1:24" x14ac:dyDescent="0.25">
      <c r="A75" s="30"/>
      <c r="B75" s="30"/>
      <c r="C75" s="30"/>
      <c r="D75" s="30"/>
      <c r="E75" s="30"/>
      <c r="F75" s="30"/>
      <c r="R75" s="4"/>
      <c r="S75" s="29"/>
      <c r="T75" s="29"/>
      <c r="U75" s="29"/>
      <c r="V75" s="29"/>
      <c r="W75" s="33"/>
      <c r="X75" s="4"/>
    </row>
    <row r="76" spans="1:24" x14ac:dyDescent="0.25">
      <c r="A76" s="30"/>
      <c r="B76" s="30"/>
      <c r="C76" s="30"/>
      <c r="D76" s="30"/>
      <c r="E76" s="30"/>
      <c r="F76" s="30"/>
      <c r="R76" s="4"/>
      <c r="S76" s="29"/>
      <c r="T76" s="29"/>
      <c r="U76" s="29"/>
      <c r="V76" s="29"/>
      <c r="W76" s="33"/>
      <c r="X76" s="4"/>
    </row>
    <row r="77" spans="1:24" x14ac:dyDescent="0.25">
      <c r="A77" s="30"/>
      <c r="B77" s="30"/>
      <c r="C77" s="30"/>
      <c r="D77" s="30"/>
      <c r="E77" s="30"/>
      <c r="F77" s="30"/>
      <c r="R77" s="4"/>
      <c r="S77" s="29"/>
      <c r="T77" s="29"/>
      <c r="U77" s="29"/>
      <c r="V77" s="29"/>
      <c r="W77" s="33"/>
      <c r="X77" s="4"/>
    </row>
    <row r="78" spans="1:24" x14ac:dyDescent="0.25">
      <c r="A78" s="30"/>
      <c r="B78" s="30"/>
      <c r="C78" s="30"/>
      <c r="D78" s="30"/>
      <c r="E78" s="30"/>
      <c r="F78" s="30"/>
      <c r="R78" s="4"/>
      <c r="S78" s="29"/>
      <c r="T78" s="29"/>
      <c r="U78" s="29"/>
      <c r="V78" s="29"/>
      <c r="W78" s="33"/>
      <c r="X78" s="4"/>
    </row>
    <row r="79" spans="1:24" x14ac:dyDescent="0.25">
      <c r="A79" s="30"/>
      <c r="B79" s="30"/>
      <c r="C79" s="30"/>
      <c r="D79" s="30"/>
      <c r="E79" s="30"/>
      <c r="F79" s="30"/>
      <c r="R79" s="4"/>
      <c r="S79" s="29"/>
      <c r="T79" s="29"/>
      <c r="U79" s="29"/>
      <c r="V79" s="29"/>
      <c r="W79" s="33"/>
      <c r="X79" s="4"/>
    </row>
    <row r="80" spans="1:24" x14ac:dyDescent="0.25">
      <c r="A80" s="30"/>
      <c r="B80" s="30"/>
      <c r="C80" s="30"/>
      <c r="D80" s="30"/>
      <c r="E80" s="30"/>
      <c r="F80" s="30"/>
      <c r="R80" s="4"/>
      <c r="S80" s="29"/>
      <c r="T80" s="29"/>
      <c r="U80" s="29"/>
      <c r="V80" s="29"/>
      <c r="W80" s="33"/>
      <c r="X80" s="4"/>
    </row>
    <row r="81" spans="1:24" x14ac:dyDescent="0.25">
      <c r="A81" s="30"/>
      <c r="B81" s="30"/>
      <c r="C81" s="30"/>
      <c r="D81" s="30"/>
      <c r="E81" s="30"/>
      <c r="F81" s="30"/>
      <c r="R81" s="4"/>
      <c r="S81" s="29"/>
      <c r="T81" s="29"/>
      <c r="U81" s="29"/>
      <c r="V81" s="29"/>
      <c r="W81" s="33"/>
      <c r="X81" s="4"/>
    </row>
    <row r="82" spans="1:24" x14ac:dyDescent="0.25">
      <c r="A82" s="30"/>
      <c r="B82" s="30"/>
      <c r="C82" s="30"/>
      <c r="D82" s="30"/>
      <c r="E82" s="30"/>
      <c r="F82" s="30"/>
      <c r="R82" s="4"/>
      <c r="S82" s="29"/>
      <c r="T82" s="29"/>
      <c r="U82" s="29"/>
      <c r="V82" s="29"/>
      <c r="W82" s="33"/>
      <c r="X82" s="4"/>
    </row>
    <row r="83" spans="1:24" x14ac:dyDescent="0.25">
      <c r="A83" s="30"/>
      <c r="B83" s="30"/>
      <c r="C83" s="30"/>
      <c r="D83" s="30"/>
      <c r="E83" s="30"/>
      <c r="F83" s="30"/>
      <c r="R83" s="4"/>
      <c r="S83" s="29"/>
      <c r="T83" s="29"/>
      <c r="U83" s="29"/>
      <c r="V83" s="29"/>
      <c r="W83" s="33"/>
      <c r="X83" s="4"/>
    </row>
    <row r="84" spans="1:24" x14ac:dyDescent="0.25">
      <c r="R84" s="4"/>
      <c r="S84" s="29"/>
      <c r="T84" s="29"/>
      <c r="U84" s="29"/>
      <c r="V84" s="29"/>
      <c r="W84" s="33"/>
      <c r="X84" s="4"/>
    </row>
    <row r="85" spans="1:24" x14ac:dyDescent="0.25">
      <c r="R85" s="4"/>
      <c r="S85" s="29"/>
      <c r="T85" s="29"/>
      <c r="U85" s="29"/>
      <c r="V85" s="29"/>
      <c r="W85" s="33"/>
      <c r="X85" s="4"/>
    </row>
    <row r="86" spans="1:24" x14ac:dyDescent="0.25">
      <c r="R86" s="4"/>
      <c r="S86" s="29"/>
      <c r="T86" s="29"/>
      <c r="U86" s="29"/>
      <c r="V86" s="29"/>
      <c r="W86" s="33"/>
      <c r="X86" s="4"/>
    </row>
    <row r="87" spans="1:24" x14ac:dyDescent="0.25">
      <c r="R87" s="4"/>
      <c r="S87" s="29"/>
      <c r="T87" s="29"/>
      <c r="U87" s="29"/>
      <c r="V87" s="29"/>
      <c r="W87" s="33"/>
      <c r="X87" s="4"/>
    </row>
    <row r="88" spans="1:24" x14ac:dyDescent="0.25">
      <c r="R88" s="4"/>
      <c r="S88" s="29"/>
      <c r="T88" s="29"/>
      <c r="U88" s="29"/>
      <c r="V88" s="29"/>
      <c r="W88" s="33"/>
      <c r="X88" s="4"/>
    </row>
    <row r="89" spans="1:24" x14ac:dyDescent="0.25">
      <c r="R89" s="4"/>
      <c r="S89" s="29"/>
      <c r="T89" s="29"/>
      <c r="U89" s="29"/>
      <c r="V89" s="29"/>
      <c r="W89" s="33"/>
      <c r="X89" s="4"/>
    </row>
    <row r="90" spans="1:24" x14ac:dyDescent="0.25">
      <c r="R90" s="4"/>
      <c r="S90" s="29"/>
      <c r="T90" s="29"/>
      <c r="U90" s="29"/>
      <c r="V90" s="29"/>
      <c r="W90" s="33"/>
      <c r="X90" s="4"/>
    </row>
    <row r="91" spans="1:24" x14ac:dyDescent="0.25">
      <c r="R91" s="4"/>
      <c r="S91" s="29"/>
      <c r="T91" s="29"/>
      <c r="U91" s="29"/>
      <c r="V91" s="29"/>
      <c r="W91" s="33"/>
      <c r="X91" s="4"/>
    </row>
    <row r="92" spans="1:24" x14ac:dyDescent="0.25">
      <c r="R92" s="4"/>
      <c r="S92" s="29"/>
      <c r="T92" s="29"/>
      <c r="U92" s="29"/>
      <c r="V92" s="29"/>
      <c r="W92" s="33"/>
      <c r="X92" s="4"/>
    </row>
    <row r="93" spans="1:24" x14ac:dyDescent="0.25">
      <c r="R93" s="4"/>
      <c r="S93" s="29"/>
      <c r="T93" s="29"/>
      <c r="U93" s="29"/>
      <c r="V93" s="29"/>
      <c r="W93" s="33"/>
      <c r="X93" s="4"/>
    </row>
    <row r="94" spans="1:24" x14ac:dyDescent="0.25">
      <c r="R94" s="4"/>
      <c r="S94" s="29"/>
      <c r="T94" s="29"/>
      <c r="U94" s="29"/>
      <c r="V94" s="29"/>
      <c r="W94" s="33"/>
      <c r="X94" s="4"/>
    </row>
    <row r="95" spans="1:24" x14ac:dyDescent="0.25">
      <c r="R95" s="4"/>
      <c r="S95" s="29"/>
      <c r="T95" s="29"/>
      <c r="U95" s="29"/>
      <c r="V95" s="29"/>
      <c r="W95" s="33"/>
      <c r="X95" s="4"/>
    </row>
    <row r="96" spans="1:24" x14ac:dyDescent="0.25">
      <c r="R96" s="4"/>
      <c r="S96" s="29"/>
      <c r="T96" s="29"/>
      <c r="U96" s="29"/>
      <c r="V96" s="29"/>
      <c r="W96" s="33"/>
      <c r="X96" s="4"/>
    </row>
    <row r="97" spans="18:24" x14ac:dyDescent="0.25">
      <c r="R97" s="4"/>
      <c r="S97" s="29"/>
      <c r="T97" s="29"/>
      <c r="U97" s="29"/>
      <c r="V97" s="29"/>
      <c r="W97" s="33"/>
      <c r="X97" s="4"/>
    </row>
    <row r="98" spans="18:24" x14ac:dyDescent="0.25">
      <c r="R98" s="4"/>
      <c r="S98" s="29"/>
      <c r="T98" s="29"/>
      <c r="U98" s="29"/>
      <c r="V98" s="29"/>
      <c r="W98" s="33"/>
      <c r="X98" s="4"/>
    </row>
    <row r="99" spans="18:24" x14ac:dyDescent="0.25">
      <c r="R99" s="4"/>
      <c r="S99" s="29"/>
      <c r="T99" s="29"/>
      <c r="U99" s="29"/>
      <c r="V99" s="29"/>
      <c r="W99" s="33"/>
      <c r="X99" s="4"/>
    </row>
    <row r="100" spans="18:24" x14ac:dyDescent="0.25">
      <c r="R100" s="4"/>
      <c r="S100" s="29"/>
      <c r="T100" s="29"/>
      <c r="U100" s="29"/>
      <c r="V100" s="29"/>
      <c r="W100" s="33"/>
      <c r="X100" s="4"/>
    </row>
    <row r="101" spans="18:24" x14ac:dyDescent="0.25">
      <c r="R101" s="4"/>
      <c r="S101" s="29"/>
      <c r="T101" s="29"/>
      <c r="U101" s="29"/>
      <c r="V101" s="29"/>
      <c r="W101" s="33"/>
      <c r="X101" s="4"/>
    </row>
    <row r="102" spans="18:24" x14ac:dyDescent="0.25">
      <c r="R102" s="4"/>
      <c r="S102" s="29"/>
      <c r="T102" s="29"/>
      <c r="U102" s="29"/>
      <c r="V102" s="29"/>
      <c r="W102" s="33"/>
      <c r="X102" s="4"/>
    </row>
  </sheetData>
  <sheetProtection sort="0" autoFilter="0"/>
  <autoFilter ref="S7:W102" xr:uid="{812919A8-4864-4DC1-AFDD-0D53454A1DCF}">
    <sortState xmlns:xlrd2="http://schemas.microsoft.com/office/spreadsheetml/2017/richdata2" ref="S8:W102">
      <sortCondition descending="1" ref="U7:U102"/>
    </sortState>
  </autoFilter>
  <conditionalFormatting sqref="H10:H21">
    <cfRule type="expression" dxfId="2" priority="3">
      <formula>N10="y"</formula>
    </cfRule>
  </conditionalFormatting>
  <conditionalFormatting sqref="I8:O58">
    <cfRule type="cellIs" dxfId="1" priority="2" operator="equal">
      <formula>0</formula>
    </cfRule>
  </conditionalFormatting>
  <conditionalFormatting sqref="M10:M58">
    <cfRule type="cellIs" dxfId="0" priority="1" operator="lessThan">
      <formula>0</formula>
    </cfRule>
  </conditionalFormatting>
  <dataValidations count="2">
    <dataValidation type="list" errorStyle="information" allowBlank="1" sqref="U1:U1048576" xr:uid="{5FE8EFD3-0DA7-4DFE-A012-5ED9C14E2C8F}">
      <formula1>$AI$7:$AI$14</formula1>
    </dataValidation>
    <dataValidation type="list" allowBlank="1" showErrorMessage="1" sqref="V8:V102" xr:uid="{DB6000B8-6C14-4456-B7FD-348B2618B2A6}">
      <formula1>$H$9:$H$58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Dec22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Income</vt:lpstr>
      <vt:lpstr>Overview</vt:lpstr>
      <vt:lpstr>Health</vt:lpstr>
      <vt:lpstr>Retirement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Fluckiger</dc:creator>
  <cp:keywords/>
  <dc:description/>
  <cp:lastModifiedBy>James Fluckiger</cp:lastModifiedBy>
  <cp:revision/>
  <dcterms:created xsi:type="dcterms:W3CDTF">2022-08-06T17:23:48Z</dcterms:created>
  <dcterms:modified xsi:type="dcterms:W3CDTF">2023-08-03T17:43:44Z</dcterms:modified>
  <cp:category/>
  <cp:contentStatus/>
</cp:coreProperties>
</file>