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mesDavidson\Desktop\Challenge_Homeworks\Challenge_3\04-Pandas\Instructions\Starter_Code\Resources\"/>
    </mc:Choice>
  </mc:AlternateContent>
  <xr:revisionPtr revIDLastSave="0" documentId="8_{1846A833-7908-4005-8B89-0BBEC1A9EEF3}" xr6:coauthVersionLast="47" xr6:coauthVersionMax="47" xr10:uidLastSave="{00000000-0000-0000-0000-000000000000}"/>
  <bookViews>
    <workbookView xWindow="57480" yWindow="18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0" i="1" l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1" max="1" width="16.77734375" customWidth="1"/>
  </cols>
  <sheetData>
    <row r="1" spans="1:2" x14ac:dyDescent="0.25">
      <c r="A1" s="1" t="str">
        <f ca="1">IFERROR(__xludf.DUMMYFUNCTION("GOOGLEFINANCE(""NASDAQ:TSLA"", ""close"", DATE(2018,5,11), DATE(2019,5,9), ""DAILY"")"),"Date")</f>
        <v>Date</v>
      </c>
      <c r="B1" s="1" t="str">
        <f ca="1">IFERROR(__xludf.DUMMYFUNCTION("""COMPUTED_VALUE"""),"Close")</f>
        <v>Close</v>
      </c>
    </row>
    <row r="2" spans="1:2" x14ac:dyDescent="0.25">
      <c r="A2" s="2">
        <f ca="1">IFERROR(__xludf.DUMMYFUNCTION("""COMPUTED_VALUE"""),43231.6666666666)</f>
        <v>43231.666666666599</v>
      </c>
      <c r="B2" s="1">
        <f ca="1">IFERROR(__xludf.DUMMYFUNCTION("""COMPUTED_VALUE"""),20.07)</f>
        <v>20.07</v>
      </c>
    </row>
    <row r="3" spans="1:2" x14ac:dyDescent="0.25">
      <c r="A3" s="2">
        <f ca="1">IFERROR(__xludf.DUMMYFUNCTION("""COMPUTED_VALUE"""),43234.6666666666)</f>
        <v>43234.666666666599</v>
      </c>
      <c r="B3" s="1">
        <f ca="1">IFERROR(__xludf.DUMMYFUNCTION("""COMPUTED_VALUE"""),19.46)</f>
        <v>19.46</v>
      </c>
    </row>
    <row r="4" spans="1:2" x14ac:dyDescent="0.25">
      <c r="A4" s="2">
        <f ca="1">IFERROR(__xludf.DUMMYFUNCTION("""COMPUTED_VALUE"""),43235.6666666666)</f>
        <v>43235.666666666599</v>
      </c>
      <c r="B4" s="1">
        <f ca="1">IFERROR(__xludf.DUMMYFUNCTION("""COMPUTED_VALUE"""),18.95)</f>
        <v>18.95</v>
      </c>
    </row>
    <row r="5" spans="1:2" x14ac:dyDescent="0.25">
      <c r="A5" s="2">
        <f ca="1">IFERROR(__xludf.DUMMYFUNCTION("""COMPUTED_VALUE"""),43236.6666666666)</f>
        <v>43236.666666666599</v>
      </c>
      <c r="B5" s="1">
        <f ca="1">IFERROR(__xludf.DUMMYFUNCTION("""COMPUTED_VALUE"""),19.1)</f>
        <v>19.100000000000001</v>
      </c>
    </row>
    <row r="6" spans="1:2" x14ac:dyDescent="0.25">
      <c r="A6" s="2">
        <f ca="1">IFERROR(__xludf.DUMMYFUNCTION("""COMPUTED_VALUE"""),43237.6666666666)</f>
        <v>43237.666666666599</v>
      </c>
      <c r="B6" s="1">
        <f ca="1">IFERROR(__xludf.DUMMYFUNCTION("""COMPUTED_VALUE"""),18.97)</f>
        <v>18.97</v>
      </c>
    </row>
    <row r="7" spans="1:2" x14ac:dyDescent="0.25">
      <c r="A7" s="2">
        <f ca="1">IFERROR(__xludf.DUMMYFUNCTION("""COMPUTED_VALUE"""),43238.6666666666)</f>
        <v>43238.666666666599</v>
      </c>
      <c r="B7" s="1">
        <f ca="1">IFERROR(__xludf.DUMMYFUNCTION("""COMPUTED_VALUE"""),18.97)</f>
        <v>18.97</v>
      </c>
    </row>
    <row r="8" spans="1:2" x14ac:dyDescent="0.25">
      <c r="A8" s="2">
        <f ca="1">IFERROR(__xludf.DUMMYFUNCTION("""COMPUTED_VALUE"""),43241.6666666666)</f>
        <v>43241.666666666599</v>
      </c>
      <c r="B8" s="1">
        <f ca="1">IFERROR(__xludf.DUMMYFUNCTION("""COMPUTED_VALUE"""),18.97)</f>
        <v>18.97</v>
      </c>
    </row>
    <row r="9" spans="1:2" x14ac:dyDescent="0.25">
      <c r="A9" s="2">
        <f ca="1">IFERROR(__xludf.DUMMYFUNCTION("""COMPUTED_VALUE"""),43242.6666666666)</f>
        <v>43242.666666666599</v>
      </c>
      <c r="B9" s="1">
        <f ca="1">IFERROR(__xludf.DUMMYFUNCTION("""COMPUTED_VALUE"""),18.33)</f>
        <v>18.329999999999998</v>
      </c>
    </row>
    <row r="10" spans="1:2" x14ac:dyDescent="0.25">
      <c r="A10" s="2">
        <f ca="1">IFERROR(__xludf.DUMMYFUNCTION("""COMPUTED_VALUE"""),43243.6666666666)</f>
        <v>43243.666666666599</v>
      </c>
      <c r="B10" s="1">
        <f ca="1">IFERROR(__xludf.DUMMYFUNCTION("""COMPUTED_VALUE"""),18.6)</f>
        <v>18.600000000000001</v>
      </c>
    </row>
    <row r="11" spans="1:2" x14ac:dyDescent="0.25">
      <c r="A11" s="2">
        <f ca="1">IFERROR(__xludf.DUMMYFUNCTION("""COMPUTED_VALUE"""),43244.6666666666)</f>
        <v>43244.666666666599</v>
      </c>
      <c r="B11" s="1">
        <f ca="1">IFERROR(__xludf.DUMMYFUNCTION("""COMPUTED_VALUE"""),18.52)</f>
        <v>18.52</v>
      </c>
    </row>
    <row r="12" spans="1:2" x14ac:dyDescent="0.25">
      <c r="A12" s="2">
        <f ca="1">IFERROR(__xludf.DUMMYFUNCTION("""COMPUTED_VALUE"""),43245.6666666666)</f>
        <v>43245.666666666599</v>
      </c>
      <c r="B12" s="1">
        <f ca="1">IFERROR(__xludf.DUMMYFUNCTION("""COMPUTED_VALUE"""),18.59)</f>
        <v>18.59</v>
      </c>
    </row>
    <row r="13" spans="1:2" x14ac:dyDescent="0.25">
      <c r="A13" s="2">
        <f ca="1">IFERROR(__xludf.DUMMYFUNCTION("""COMPUTED_VALUE"""),43249.6666666666)</f>
        <v>43249.666666666599</v>
      </c>
      <c r="B13" s="1">
        <f ca="1">IFERROR(__xludf.DUMMYFUNCTION("""COMPUTED_VALUE"""),18.92)</f>
        <v>18.920000000000002</v>
      </c>
    </row>
    <row r="14" spans="1:2" x14ac:dyDescent="0.25">
      <c r="A14" s="2">
        <f ca="1">IFERROR(__xludf.DUMMYFUNCTION("""COMPUTED_VALUE"""),43250.6666666666)</f>
        <v>43250.666666666599</v>
      </c>
      <c r="B14" s="1">
        <f ca="1">IFERROR(__xludf.DUMMYFUNCTION("""COMPUTED_VALUE"""),19.45)</f>
        <v>19.45</v>
      </c>
    </row>
    <row r="15" spans="1:2" x14ac:dyDescent="0.25">
      <c r="A15" s="2">
        <f ca="1">IFERROR(__xludf.DUMMYFUNCTION("""COMPUTED_VALUE"""),43251.6666666666)</f>
        <v>43251.666666666599</v>
      </c>
      <c r="B15" s="1">
        <f ca="1">IFERROR(__xludf.DUMMYFUNCTION("""COMPUTED_VALUE"""),18.98)</f>
        <v>18.98</v>
      </c>
    </row>
    <row r="16" spans="1:2" x14ac:dyDescent="0.25">
      <c r="A16" s="2">
        <f ca="1">IFERROR(__xludf.DUMMYFUNCTION("""COMPUTED_VALUE"""),43252.6666666666)</f>
        <v>43252.666666666599</v>
      </c>
      <c r="B16" s="1">
        <f ca="1">IFERROR(__xludf.DUMMYFUNCTION("""COMPUTED_VALUE"""),19.45)</f>
        <v>19.45</v>
      </c>
    </row>
    <row r="17" spans="1:2" x14ac:dyDescent="0.25">
      <c r="A17" s="2">
        <f ca="1">IFERROR(__xludf.DUMMYFUNCTION("""COMPUTED_VALUE"""),43255.6666666666)</f>
        <v>43255.666666666599</v>
      </c>
      <c r="B17" s="1">
        <f ca="1">IFERROR(__xludf.DUMMYFUNCTION("""COMPUTED_VALUE"""),19.78)</f>
        <v>19.78</v>
      </c>
    </row>
    <row r="18" spans="1:2" x14ac:dyDescent="0.25">
      <c r="A18" s="2">
        <f ca="1">IFERROR(__xludf.DUMMYFUNCTION("""COMPUTED_VALUE"""),43256.6666666666)</f>
        <v>43256.666666666599</v>
      </c>
      <c r="B18" s="1">
        <f ca="1">IFERROR(__xludf.DUMMYFUNCTION("""COMPUTED_VALUE"""),19.41)</f>
        <v>19.41</v>
      </c>
    </row>
    <row r="19" spans="1:2" x14ac:dyDescent="0.25">
      <c r="A19" s="2">
        <f ca="1">IFERROR(__xludf.DUMMYFUNCTION("""COMPUTED_VALUE"""),43257.6666666666)</f>
        <v>43257.666666666599</v>
      </c>
      <c r="B19" s="1">
        <f ca="1">IFERROR(__xludf.DUMMYFUNCTION("""COMPUTED_VALUE"""),21.3)</f>
        <v>21.3</v>
      </c>
    </row>
    <row r="20" spans="1:2" x14ac:dyDescent="0.25">
      <c r="A20" s="2">
        <f ca="1">IFERROR(__xludf.DUMMYFUNCTION("""COMPUTED_VALUE"""),43258.6666666666)</f>
        <v>43258.666666666599</v>
      </c>
      <c r="B20" s="1">
        <f ca="1">IFERROR(__xludf.DUMMYFUNCTION("""COMPUTED_VALUE"""),21.07)</f>
        <v>21.07</v>
      </c>
    </row>
    <row r="21" spans="1:2" x14ac:dyDescent="0.25">
      <c r="A21" s="2">
        <f ca="1">IFERROR(__xludf.DUMMYFUNCTION("""COMPUTED_VALUE"""),43259.6666666666)</f>
        <v>43259.666666666599</v>
      </c>
      <c r="B21" s="1">
        <f ca="1">IFERROR(__xludf.DUMMYFUNCTION("""COMPUTED_VALUE"""),21.18)</f>
        <v>21.18</v>
      </c>
    </row>
    <row r="22" spans="1:2" x14ac:dyDescent="0.25">
      <c r="A22" s="2">
        <f ca="1">IFERROR(__xludf.DUMMYFUNCTION("""COMPUTED_VALUE"""),43262.6666666666)</f>
        <v>43262.666666666599</v>
      </c>
      <c r="B22" s="1">
        <f ca="1">IFERROR(__xludf.DUMMYFUNCTION("""COMPUTED_VALUE"""),22.14)</f>
        <v>22.14</v>
      </c>
    </row>
    <row r="23" spans="1:2" x14ac:dyDescent="0.25">
      <c r="A23" s="2">
        <f ca="1">IFERROR(__xludf.DUMMYFUNCTION("""COMPUTED_VALUE"""),43263.6666666666)</f>
        <v>43263.666666666599</v>
      </c>
      <c r="B23" s="1">
        <f ca="1">IFERROR(__xludf.DUMMYFUNCTION("""COMPUTED_VALUE"""),22.85)</f>
        <v>22.85</v>
      </c>
    </row>
    <row r="24" spans="1:2" x14ac:dyDescent="0.25">
      <c r="A24" s="2">
        <f ca="1">IFERROR(__xludf.DUMMYFUNCTION("""COMPUTED_VALUE"""),43264.6666666666)</f>
        <v>43264.666666666599</v>
      </c>
      <c r="B24" s="1">
        <f ca="1">IFERROR(__xludf.DUMMYFUNCTION("""COMPUTED_VALUE"""),22.99)</f>
        <v>22.99</v>
      </c>
    </row>
    <row r="25" spans="1:2" x14ac:dyDescent="0.25">
      <c r="A25" s="2">
        <f ca="1">IFERROR(__xludf.DUMMYFUNCTION("""COMPUTED_VALUE"""),43265.6666666666)</f>
        <v>43265.666666666599</v>
      </c>
      <c r="B25" s="1">
        <f ca="1">IFERROR(__xludf.DUMMYFUNCTION("""COMPUTED_VALUE"""),23.85)</f>
        <v>23.85</v>
      </c>
    </row>
    <row r="26" spans="1:2" x14ac:dyDescent="0.25">
      <c r="A26" s="2">
        <f ca="1">IFERROR(__xludf.DUMMYFUNCTION("""COMPUTED_VALUE"""),43266.6666666666)</f>
        <v>43266.666666666599</v>
      </c>
      <c r="B26" s="1">
        <f ca="1">IFERROR(__xludf.DUMMYFUNCTION("""COMPUTED_VALUE"""),23.88)</f>
        <v>23.88</v>
      </c>
    </row>
    <row r="27" spans="1:2" x14ac:dyDescent="0.25">
      <c r="A27" s="2">
        <f ca="1">IFERROR(__xludf.DUMMYFUNCTION("""COMPUTED_VALUE"""),43269.6666666666)</f>
        <v>43269.666666666599</v>
      </c>
      <c r="B27" s="1">
        <f ca="1">IFERROR(__xludf.DUMMYFUNCTION("""COMPUTED_VALUE"""),24.72)</f>
        <v>24.72</v>
      </c>
    </row>
    <row r="28" spans="1:2" x14ac:dyDescent="0.25">
      <c r="A28" s="2">
        <f ca="1">IFERROR(__xludf.DUMMYFUNCTION("""COMPUTED_VALUE"""),43270.6666666666)</f>
        <v>43270.666666666599</v>
      </c>
      <c r="B28" s="1">
        <f ca="1">IFERROR(__xludf.DUMMYFUNCTION("""COMPUTED_VALUE"""),23.5)</f>
        <v>23.5</v>
      </c>
    </row>
    <row r="29" spans="1:2" x14ac:dyDescent="0.25">
      <c r="A29" s="2">
        <f ca="1">IFERROR(__xludf.DUMMYFUNCTION("""COMPUTED_VALUE"""),43271.6666666666)</f>
        <v>43271.666666666599</v>
      </c>
      <c r="B29" s="1">
        <f ca="1">IFERROR(__xludf.DUMMYFUNCTION("""COMPUTED_VALUE"""),24.15)</f>
        <v>24.15</v>
      </c>
    </row>
    <row r="30" spans="1:2" x14ac:dyDescent="0.25">
      <c r="A30" s="2">
        <f ca="1">IFERROR(__xludf.DUMMYFUNCTION("""COMPUTED_VALUE"""),43272.6666666666)</f>
        <v>43272.666666666599</v>
      </c>
      <c r="B30" s="1">
        <f ca="1">IFERROR(__xludf.DUMMYFUNCTION("""COMPUTED_VALUE"""),23.17)</f>
        <v>23.17</v>
      </c>
    </row>
    <row r="31" spans="1:2" x14ac:dyDescent="0.25">
      <c r="A31" s="2">
        <f ca="1">IFERROR(__xludf.DUMMYFUNCTION("""COMPUTED_VALUE"""),43273.6666666666)</f>
        <v>43273.666666666599</v>
      </c>
      <c r="B31" s="1">
        <f ca="1">IFERROR(__xludf.DUMMYFUNCTION("""COMPUTED_VALUE"""),22.24)</f>
        <v>22.24</v>
      </c>
    </row>
    <row r="32" spans="1:2" x14ac:dyDescent="0.25">
      <c r="A32" s="2">
        <f ca="1">IFERROR(__xludf.DUMMYFUNCTION("""COMPUTED_VALUE"""),43276.6666666666)</f>
        <v>43276.666666666599</v>
      </c>
      <c r="B32" s="1">
        <f ca="1">IFERROR(__xludf.DUMMYFUNCTION("""COMPUTED_VALUE"""),22.2)</f>
        <v>22.2</v>
      </c>
    </row>
    <row r="33" spans="1:2" x14ac:dyDescent="0.25">
      <c r="A33" s="2">
        <f ca="1">IFERROR(__xludf.DUMMYFUNCTION("""COMPUTED_VALUE"""),43277.6666666666)</f>
        <v>43277.666666666599</v>
      </c>
      <c r="B33" s="1">
        <f ca="1">IFERROR(__xludf.DUMMYFUNCTION("""COMPUTED_VALUE"""),22.8)</f>
        <v>22.8</v>
      </c>
    </row>
    <row r="34" spans="1:2" x14ac:dyDescent="0.25">
      <c r="A34" s="2">
        <f ca="1">IFERROR(__xludf.DUMMYFUNCTION("""COMPUTED_VALUE"""),43278.6666666666)</f>
        <v>43278.666666666599</v>
      </c>
      <c r="B34" s="1">
        <f ca="1">IFERROR(__xludf.DUMMYFUNCTION("""COMPUTED_VALUE"""),22.97)</f>
        <v>22.97</v>
      </c>
    </row>
    <row r="35" spans="1:2" x14ac:dyDescent="0.25">
      <c r="A35" s="2">
        <f ca="1">IFERROR(__xludf.DUMMYFUNCTION("""COMPUTED_VALUE"""),43279.6666666666)</f>
        <v>43279.666666666599</v>
      </c>
      <c r="B35" s="1">
        <f ca="1">IFERROR(__xludf.DUMMYFUNCTION("""COMPUTED_VALUE"""),23.33)</f>
        <v>23.33</v>
      </c>
    </row>
    <row r="36" spans="1:2" x14ac:dyDescent="0.25">
      <c r="A36" s="2">
        <f ca="1">IFERROR(__xludf.DUMMYFUNCTION("""COMPUTED_VALUE"""),43280.6666666666)</f>
        <v>43280.666666666599</v>
      </c>
      <c r="B36" s="1">
        <f ca="1">IFERROR(__xludf.DUMMYFUNCTION("""COMPUTED_VALUE"""),22.86)</f>
        <v>22.86</v>
      </c>
    </row>
    <row r="37" spans="1:2" x14ac:dyDescent="0.25">
      <c r="A37" s="2">
        <f ca="1">IFERROR(__xludf.DUMMYFUNCTION("""COMPUTED_VALUE"""),43283.6666666666)</f>
        <v>43283.666666666599</v>
      </c>
      <c r="B37" s="1">
        <f ca="1">IFERROR(__xludf.DUMMYFUNCTION("""COMPUTED_VALUE"""),22.34)</f>
        <v>22.34</v>
      </c>
    </row>
    <row r="38" spans="1:2" x14ac:dyDescent="0.25">
      <c r="A38" s="2">
        <f ca="1">IFERROR(__xludf.DUMMYFUNCTION("""COMPUTED_VALUE"""),43284.5416666666)</f>
        <v>43284.541666666599</v>
      </c>
      <c r="B38" s="1">
        <f ca="1">IFERROR(__xludf.DUMMYFUNCTION("""COMPUTED_VALUE"""),20.72)</f>
        <v>20.72</v>
      </c>
    </row>
    <row r="39" spans="1:2" x14ac:dyDescent="0.25">
      <c r="A39" s="2">
        <f ca="1">IFERROR(__xludf.DUMMYFUNCTION("""COMPUTED_VALUE"""),43286.6666666666)</f>
        <v>43286.666666666599</v>
      </c>
      <c r="B39" s="1">
        <f ca="1">IFERROR(__xludf.DUMMYFUNCTION("""COMPUTED_VALUE"""),20.61)</f>
        <v>20.61</v>
      </c>
    </row>
    <row r="40" spans="1:2" x14ac:dyDescent="0.25">
      <c r="A40" s="2">
        <f ca="1">IFERROR(__xludf.DUMMYFUNCTION("""COMPUTED_VALUE"""),43287.6666666666)</f>
        <v>43287.666666666599</v>
      </c>
      <c r="B40" s="1">
        <f ca="1">IFERROR(__xludf.DUMMYFUNCTION("""COMPUTED_VALUE"""),20.59)</f>
        <v>20.59</v>
      </c>
    </row>
    <row r="41" spans="1:2" x14ac:dyDescent="0.25">
      <c r="A41" s="2">
        <f ca="1">IFERROR(__xludf.DUMMYFUNCTION("""COMPUTED_VALUE"""),43290.6666666666)</f>
        <v>43290.666666666599</v>
      </c>
      <c r="B41" s="1">
        <f ca="1">IFERROR(__xludf.DUMMYFUNCTION("""COMPUTED_VALUE"""),21.23)</f>
        <v>21.23</v>
      </c>
    </row>
    <row r="42" spans="1:2" x14ac:dyDescent="0.25">
      <c r="A42" s="2">
        <f ca="1">IFERROR(__xludf.DUMMYFUNCTION("""COMPUTED_VALUE"""),43291.6666666666)</f>
        <v>43291.666666666599</v>
      </c>
      <c r="B42" s="1">
        <f ca="1">IFERROR(__xludf.DUMMYFUNCTION("""COMPUTED_VALUE"""),21.5)</f>
        <v>21.5</v>
      </c>
    </row>
    <row r="43" spans="1:2" x14ac:dyDescent="0.25">
      <c r="A43" s="2">
        <f ca="1">IFERROR(__xludf.DUMMYFUNCTION("""COMPUTED_VALUE"""),43292.6666666666)</f>
        <v>43292.666666666599</v>
      </c>
      <c r="B43" s="1">
        <f ca="1">IFERROR(__xludf.DUMMYFUNCTION("""COMPUTED_VALUE"""),21.26)</f>
        <v>21.26</v>
      </c>
    </row>
    <row r="44" spans="1:2" x14ac:dyDescent="0.25">
      <c r="A44" s="2">
        <f ca="1">IFERROR(__xludf.DUMMYFUNCTION("""COMPUTED_VALUE"""),43293.6666666666)</f>
        <v>43293.666666666599</v>
      </c>
      <c r="B44" s="1">
        <f ca="1">IFERROR(__xludf.DUMMYFUNCTION("""COMPUTED_VALUE"""),21.11)</f>
        <v>21.11</v>
      </c>
    </row>
    <row r="45" spans="1:2" x14ac:dyDescent="0.25">
      <c r="A45" s="2">
        <f ca="1">IFERROR(__xludf.DUMMYFUNCTION("""COMPUTED_VALUE"""),43294.6666666666)</f>
        <v>43294.666666666599</v>
      </c>
      <c r="B45" s="1">
        <f ca="1">IFERROR(__xludf.DUMMYFUNCTION("""COMPUTED_VALUE"""),21.26)</f>
        <v>21.26</v>
      </c>
    </row>
    <row r="46" spans="1:2" x14ac:dyDescent="0.25">
      <c r="A46" s="2">
        <f ca="1">IFERROR(__xludf.DUMMYFUNCTION("""COMPUTED_VALUE"""),43297.6666666666)</f>
        <v>43297.666666666599</v>
      </c>
      <c r="B46" s="1">
        <f ca="1">IFERROR(__xludf.DUMMYFUNCTION("""COMPUTED_VALUE"""),20.67)</f>
        <v>20.67</v>
      </c>
    </row>
    <row r="47" spans="1:2" x14ac:dyDescent="0.25">
      <c r="A47" s="2">
        <f ca="1">IFERROR(__xludf.DUMMYFUNCTION("""COMPUTED_VALUE"""),43298.6666666666)</f>
        <v>43298.666666666599</v>
      </c>
      <c r="B47" s="1">
        <f ca="1">IFERROR(__xludf.DUMMYFUNCTION("""COMPUTED_VALUE"""),21.51)</f>
        <v>21.51</v>
      </c>
    </row>
    <row r="48" spans="1:2" x14ac:dyDescent="0.25">
      <c r="A48" s="2">
        <f ca="1">IFERROR(__xludf.DUMMYFUNCTION("""COMPUTED_VALUE"""),43299.6666666666)</f>
        <v>43299.666666666599</v>
      </c>
      <c r="B48" s="1">
        <f ca="1">IFERROR(__xludf.DUMMYFUNCTION("""COMPUTED_VALUE"""),21.59)</f>
        <v>21.59</v>
      </c>
    </row>
    <row r="49" spans="1:2" x14ac:dyDescent="0.25">
      <c r="A49" s="2">
        <f ca="1">IFERROR(__xludf.DUMMYFUNCTION("""COMPUTED_VALUE"""),43300.6666666666)</f>
        <v>43300.666666666599</v>
      </c>
      <c r="B49" s="1">
        <f ca="1">IFERROR(__xludf.DUMMYFUNCTION("""COMPUTED_VALUE"""),21.35)</f>
        <v>21.35</v>
      </c>
    </row>
    <row r="50" spans="1:2" x14ac:dyDescent="0.25">
      <c r="A50" s="2">
        <f ca="1">IFERROR(__xludf.DUMMYFUNCTION("""COMPUTED_VALUE"""),43301.6666666666)</f>
        <v>43301.666666666599</v>
      </c>
      <c r="B50" s="1">
        <f ca="1">IFERROR(__xludf.DUMMYFUNCTION("""COMPUTED_VALUE"""),20.91)</f>
        <v>20.91</v>
      </c>
    </row>
    <row r="51" spans="1:2" x14ac:dyDescent="0.25">
      <c r="A51" s="2">
        <f ca="1">IFERROR(__xludf.DUMMYFUNCTION("""COMPUTED_VALUE"""),43304.6666666666)</f>
        <v>43304.666666666599</v>
      </c>
      <c r="B51" s="1">
        <f ca="1">IFERROR(__xludf.DUMMYFUNCTION("""COMPUTED_VALUE"""),20.21)</f>
        <v>20.21</v>
      </c>
    </row>
    <row r="52" spans="1:2" x14ac:dyDescent="0.25">
      <c r="A52" s="2">
        <f ca="1">IFERROR(__xludf.DUMMYFUNCTION("""COMPUTED_VALUE"""),43305.6666666666)</f>
        <v>43305.666666666599</v>
      </c>
      <c r="B52" s="1">
        <f ca="1">IFERROR(__xludf.DUMMYFUNCTION("""COMPUTED_VALUE"""),19.83)</f>
        <v>19.829999999999998</v>
      </c>
    </row>
    <row r="53" spans="1:2" x14ac:dyDescent="0.25">
      <c r="A53" s="2">
        <f ca="1">IFERROR(__xludf.DUMMYFUNCTION("""COMPUTED_VALUE"""),43306.6666666666)</f>
        <v>43306.666666666599</v>
      </c>
      <c r="B53" s="1">
        <f ca="1">IFERROR(__xludf.DUMMYFUNCTION("""COMPUTED_VALUE"""),20.58)</f>
        <v>20.58</v>
      </c>
    </row>
    <row r="54" spans="1:2" x14ac:dyDescent="0.25">
      <c r="A54" s="2">
        <f ca="1">IFERROR(__xludf.DUMMYFUNCTION("""COMPUTED_VALUE"""),43307.6666666666)</f>
        <v>43307.666666666599</v>
      </c>
      <c r="B54" s="1">
        <f ca="1">IFERROR(__xludf.DUMMYFUNCTION("""COMPUTED_VALUE"""),20.44)</f>
        <v>20.440000000000001</v>
      </c>
    </row>
    <row r="55" spans="1:2" x14ac:dyDescent="0.25">
      <c r="A55" s="2">
        <f ca="1">IFERROR(__xludf.DUMMYFUNCTION("""COMPUTED_VALUE"""),43308.6666666666)</f>
        <v>43308.666666666599</v>
      </c>
      <c r="B55" s="1">
        <f ca="1">IFERROR(__xludf.DUMMYFUNCTION("""COMPUTED_VALUE"""),19.81)</f>
        <v>19.809999999999999</v>
      </c>
    </row>
    <row r="56" spans="1:2" x14ac:dyDescent="0.25">
      <c r="A56" s="2">
        <f ca="1">IFERROR(__xludf.DUMMYFUNCTION("""COMPUTED_VALUE"""),43311.6666666666)</f>
        <v>43311.666666666599</v>
      </c>
      <c r="B56" s="1">
        <f ca="1">IFERROR(__xludf.DUMMYFUNCTION("""COMPUTED_VALUE"""),19.34)</f>
        <v>19.34</v>
      </c>
    </row>
    <row r="57" spans="1:2" x14ac:dyDescent="0.25">
      <c r="A57" s="2">
        <f ca="1">IFERROR(__xludf.DUMMYFUNCTION("""COMPUTED_VALUE"""),43312.6666666666)</f>
        <v>43312.666666666599</v>
      </c>
      <c r="B57" s="1">
        <f ca="1">IFERROR(__xludf.DUMMYFUNCTION("""COMPUTED_VALUE"""),19.88)</f>
        <v>19.88</v>
      </c>
    </row>
    <row r="58" spans="1:2" x14ac:dyDescent="0.25">
      <c r="A58" s="2">
        <f ca="1">IFERROR(__xludf.DUMMYFUNCTION("""COMPUTED_VALUE"""),43313.6666666666)</f>
        <v>43313.666666666599</v>
      </c>
      <c r="B58" s="1">
        <f ca="1">IFERROR(__xludf.DUMMYFUNCTION("""COMPUTED_VALUE"""),20.06)</f>
        <v>20.059999999999999</v>
      </c>
    </row>
    <row r="59" spans="1:2" x14ac:dyDescent="0.25">
      <c r="A59" s="2">
        <f ca="1">IFERROR(__xludf.DUMMYFUNCTION("""COMPUTED_VALUE"""),43314.6666666666)</f>
        <v>43314.666666666599</v>
      </c>
      <c r="B59" s="1">
        <f ca="1">IFERROR(__xludf.DUMMYFUNCTION("""COMPUTED_VALUE"""),23.3)</f>
        <v>23.3</v>
      </c>
    </row>
    <row r="60" spans="1:2" x14ac:dyDescent="0.25">
      <c r="A60" s="2">
        <f ca="1">IFERROR(__xludf.DUMMYFUNCTION("""COMPUTED_VALUE"""),43315.6666666666)</f>
        <v>43315.666666666599</v>
      </c>
      <c r="B60" s="1">
        <f ca="1">IFERROR(__xludf.DUMMYFUNCTION("""COMPUTED_VALUE"""),23.21)</f>
        <v>23.21</v>
      </c>
    </row>
    <row r="61" spans="1:2" x14ac:dyDescent="0.25">
      <c r="A61" s="2">
        <f ca="1">IFERROR(__xludf.DUMMYFUNCTION("""COMPUTED_VALUE"""),43318.6666666666)</f>
        <v>43318.666666666599</v>
      </c>
      <c r="B61" s="1">
        <f ca="1">IFERROR(__xludf.DUMMYFUNCTION("""COMPUTED_VALUE"""),22.8)</f>
        <v>22.8</v>
      </c>
    </row>
    <row r="62" spans="1:2" x14ac:dyDescent="0.25">
      <c r="A62" s="2">
        <f ca="1">IFERROR(__xludf.DUMMYFUNCTION("""COMPUTED_VALUE"""),43319.6666666666)</f>
        <v>43319.666666666599</v>
      </c>
      <c r="B62" s="1">
        <f ca="1">IFERROR(__xludf.DUMMYFUNCTION("""COMPUTED_VALUE"""),25.3)</f>
        <v>25.3</v>
      </c>
    </row>
    <row r="63" spans="1:2" x14ac:dyDescent="0.25">
      <c r="A63" s="2">
        <f ca="1">IFERROR(__xludf.DUMMYFUNCTION("""COMPUTED_VALUE"""),43320.6666666666)</f>
        <v>43320.666666666599</v>
      </c>
      <c r="B63" s="1">
        <f ca="1">IFERROR(__xludf.DUMMYFUNCTION("""COMPUTED_VALUE"""),24.69)</f>
        <v>24.69</v>
      </c>
    </row>
    <row r="64" spans="1:2" x14ac:dyDescent="0.25">
      <c r="A64" s="2">
        <f ca="1">IFERROR(__xludf.DUMMYFUNCTION("""COMPUTED_VALUE"""),43321.6666666666)</f>
        <v>43321.666666666599</v>
      </c>
      <c r="B64" s="1">
        <f ca="1">IFERROR(__xludf.DUMMYFUNCTION("""COMPUTED_VALUE"""),23.5)</f>
        <v>23.5</v>
      </c>
    </row>
    <row r="65" spans="1:2" x14ac:dyDescent="0.25">
      <c r="A65" s="2">
        <f ca="1">IFERROR(__xludf.DUMMYFUNCTION("""COMPUTED_VALUE"""),43322.6666666666)</f>
        <v>43322.666666666599</v>
      </c>
      <c r="B65" s="1">
        <f ca="1">IFERROR(__xludf.DUMMYFUNCTION("""COMPUTED_VALUE"""),23.7)</f>
        <v>23.7</v>
      </c>
    </row>
    <row r="66" spans="1:2" x14ac:dyDescent="0.25">
      <c r="A66" s="2">
        <f ca="1">IFERROR(__xludf.DUMMYFUNCTION("""COMPUTED_VALUE"""),43325.6666666666)</f>
        <v>43325.666666666599</v>
      </c>
      <c r="B66" s="1">
        <f ca="1">IFERROR(__xludf.DUMMYFUNCTION("""COMPUTED_VALUE"""),23.76)</f>
        <v>23.76</v>
      </c>
    </row>
    <row r="67" spans="1:2" x14ac:dyDescent="0.25">
      <c r="A67" s="2">
        <f ca="1">IFERROR(__xludf.DUMMYFUNCTION("""COMPUTED_VALUE"""),43326.6666666666)</f>
        <v>43326.666666666599</v>
      </c>
      <c r="B67" s="1">
        <f ca="1">IFERROR(__xludf.DUMMYFUNCTION("""COMPUTED_VALUE"""),23.18)</f>
        <v>23.18</v>
      </c>
    </row>
    <row r="68" spans="1:2" x14ac:dyDescent="0.25">
      <c r="A68" s="2">
        <f ca="1">IFERROR(__xludf.DUMMYFUNCTION("""COMPUTED_VALUE"""),43327.6666666666)</f>
        <v>43327.666666666599</v>
      </c>
      <c r="B68" s="1">
        <f ca="1">IFERROR(__xludf.DUMMYFUNCTION("""COMPUTED_VALUE"""),22.58)</f>
        <v>22.58</v>
      </c>
    </row>
    <row r="69" spans="1:2" x14ac:dyDescent="0.25">
      <c r="A69" s="2">
        <f ca="1">IFERROR(__xludf.DUMMYFUNCTION("""COMPUTED_VALUE"""),43328.6666666666)</f>
        <v>43328.666666666599</v>
      </c>
      <c r="B69" s="1">
        <f ca="1">IFERROR(__xludf.DUMMYFUNCTION("""COMPUTED_VALUE"""),22.36)</f>
        <v>22.36</v>
      </c>
    </row>
    <row r="70" spans="1:2" x14ac:dyDescent="0.25">
      <c r="A70" s="2">
        <f ca="1">IFERROR(__xludf.DUMMYFUNCTION("""COMPUTED_VALUE"""),43329.6666666666)</f>
        <v>43329.666666666599</v>
      </c>
      <c r="B70" s="1">
        <f ca="1">IFERROR(__xludf.DUMMYFUNCTION("""COMPUTED_VALUE"""),20.37)</f>
        <v>20.37</v>
      </c>
    </row>
    <row r="71" spans="1:2" x14ac:dyDescent="0.25">
      <c r="A71" s="2">
        <f ca="1">IFERROR(__xludf.DUMMYFUNCTION("""COMPUTED_VALUE"""),43332.6666666666)</f>
        <v>43332.666666666599</v>
      </c>
      <c r="B71" s="1">
        <f ca="1">IFERROR(__xludf.DUMMYFUNCTION("""COMPUTED_VALUE"""),20.56)</f>
        <v>20.56</v>
      </c>
    </row>
    <row r="72" spans="1:2" x14ac:dyDescent="0.25">
      <c r="A72" s="2">
        <f ca="1">IFERROR(__xludf.DUMMYFUNCTION("""COMPUTED_VALUE"""),43333.6666666666)</f>
        <v>43333.666666666599</v>
      </c>
      <c r="B72" s="1">
        <f ca="1">IFERROR(__xludf.DUMMYFUNCTION("""COMPUTED_VALUE"""),21.46)</f>
        <v>21.46</v>
      </c>
    </row>
    <row r="73" spans="1:2" x14ac:dyDescent="0.25">
      <c r="A73" s="2">
        <f ca="1">IFERROR(__xludf.DUMMYFUNCTION("""COMPUTED_VALUE"""),43334.6666666666)</f>
        <v>43334.666666666599</v>
      </c>
      <c r="B73" s="1">
        <f ca="1">IFERROR(__xludf.DUMMYFUNCTION("""COMPUTED_VALUE"""),21.44)</f>
        <v>21.44</v>
      </c>
    </row>
    <row r="74" spans="1:2" x14ac:dyDescent="0.25">
      <c r="A74" s="2">
        <f ca="1">IFERROR(__xludf.DUMMYFUNCTION("""COMPUTED_VALUE"""),43335.6666666666)</f>
        <v>43335.666666666599</v>
      </c>
      <c r="B74" s="1">
        <f ca="1">IFERROR(__xludf.DUMMYFUNCTION("""COMPUTED_VALUE"""),21.34)</f>
        <v>21.34</v>
      </c>
    </row>
    <row r="75" spans="1:2" x14ac:dyDescent="0.25">
      <c r="A75" s="2">
        <f ca="1">IFERROR(__xludf.DUMMYFUNCTION("""COMPUTED_VALUE"""),43336.6666666666)</f>
        <v>43336.666666666599</v>
      </c>
      <c r="B75" s="1">
        <f ca="1">IFERROR(__xludf.DUMMYFUNCTION("""COMPUTED_VALUE"""),21.52)</f>
        <v>21.52</v>
      </c>
    </row>
    <row r="76" spans="1:2" x14ac:dyDescent="0.25">
      <c r="A76" s="2">
        <f ca="1">IFERROR(__xludf.DUMMYFUNCTION("""COMPUTED_VALUE"""),43339.6666666666)</f>
        <v>43339.666666666599</v>
      </c>
      <c r="B76" s="1">
        <f ca="1">IFERROR(__xludf.DUMMYFUNCTION("""COMPUTED_VALUE"""),21.28)</f>
        <v>21.28</v>
      </c>
    </row>
    <row r="77" spans="1:2" x14ac:dyDescent="0.25">
      <c r="A77" s="2">
        <f ca="1">IFERROR(__xludf.DUMMYFUNCTION("""COMPUTED_VALUE"""),43340.6666666666)</f>
        <v>43340.666666666599</v>
      </c>
      <c r="B77" s="1">
        <f ca="1">IFERROR(__xludf.DUMMYFUNCTION("""COMPUTED_VALUE"""),20.79)</f>
        <v>20.79</v>
      </c>
    </row>
    <row r="78" spans="1:2" x14ac:dyDescent="0.25">
      <c r="A78" s="2">
        <f ca="1">IFERROR(__xludf.DUMMYFUNCTION("""COMPUTED_VALUE"""),43341.6666666666)</f>
        <v>43341.666666666599</v>
      </c>
      <c r="B78" s="1">
        <f ca="1">IFERROR(__xludf.DUMMYFUNCTION("""COMPUTED_VALUE"""),20.33)</f>
        <v>20.329999999999998</v>
      </c>
    </row>
    <row r="79" spans="1:2" x14ac:dyDescent="0.25">
      <c r="A79" s="2">
        <f ca="1">IFERROR(__xludf.DUMMYFUNCTION("""COMPUTED_VALUE"""),43342.6666666666)</f>
        <v>43342.666666666599</v>
      </c>
      <c r="B79" s="1">
        <f ca="1">IFERROR(__xludf.DUMMYFUNCTION("""COMPUTED_VALUE"""),20.21)</f>
        <v>20.21</v>
      </c>
    </row>
    <row r="80" spans="1:2" x14ac:dyDescent="0.25">
      <c r="A80" s="2">
        <f ca="1">IFERROR(__xludf.DUMMYFUNCTION("""COMPUTED_VALUE"""),43343.6666666666)</f>
        <v>43343.666666666599</v>
      </c>
      <c r="B80" s="1">
        <f ca="1">IFERROR(__xludf.DUMMYFUNCTION("""COMPUTED_VALUE"""),20.11)</f>
        <v>20.11</v>
      </c>
    </row>
    <row r="81" spans="1:2" x14ac:dyDescent="0.25">
      <c r="A81" s="2">
        <f ca="1">IFERROR(__xludf.DUMMYFUNCTION("""COMPUTED_VALUE"""),43347.6666666666)</f>
        <v>43347.666666666599</v>
      </c>
      <c r="B81" s="1">
        <f ca="1">IFERROR(__xludf.DUMMYFUNCTION("""COMPUTED_VALUE"""),19.26)</f>
        <v>19.260000000000002</v>
      </c>
    </row>
    <row r="82" spans="1:2" x14ac:dyDescent="0.25">
      <c r="A82" s="2">
        <f ca="1">IFERROR(__xludf.DUMMYFUNCTION("""COMPUTED_VALUE"""),43348.6666666666)</f>
        <v>43348.666666666599</v>
      </c>
      <c r="B82" s="1">
        <f ca="1">IFERROR(__xludf.DUMMYFUNCTION("""COMPUTED_VALUE"""),18.72)</f>
        <v>18.72</v>
      </c>
    </row>
    <row r="83" spans="1:2" x14ac:dyDescent="0.25">
      <c r="A83" s="2">
        <f ca="1">IFERROR(__xludf.DUMMYFUNCTION("""COMPUTED_VALUE"""),43349.6666666666)</f>
        <v>43349.666666666599</v>
      </c>
      <c r="B83" s="1">
        <f ca="1">IFERROR(__xludf.DUMMYFUNCTION("""COMPUTED_VALUE"""),18.73)</f>
        <v>18.73</v>
      </c>
    </row>
    <row r="84" spans="1:2" x14ac:dyDescent="0.25">
      <c r="A84" s="2">
        <f ca="1">IFERROR(__xludf.DUMMYFUNCTION("""COMPUTED_VALUE"""),43350.6666666666)</f>
        <v>43350.666666666599</v>
      </c>
      <c r="B84" s="1">
        <f ca="1">IFERROR(__xludf.DUMMYFUNCTION("""COMPUTED_VALUE"""),17.55)</f>
        <v>17.55</v>
      </c>
    </row>
    <row r="85" spans="1:2" x14ac:dyDescent="0.25">
      <c r="A85" s="2">
        <f ca="1">IFERROR(__xludf.DUMMYFUNCTION("""COMPUTED_VALUE"""),43353.6666666666)</f>
        <v>43353.666666666599</v>
      </c>
      <c r="B85" s="1">
        <f ca="1">IFERROR(__xludf.DUMMYFUNCTION("""COMPUTED_VALUE"""),19.03)</f>
        <v>19.03</v>
      </c>
    </row>
    <row r="86" spans="1:2" x14ac:dyDescent="0.25">
      <c r="A86" s="2">
        <f ca="1">IFERROR(__xludf.DUMMYFUNCTION("""COMPUTED_VALUE"""),43354.6666666666)</f>
        <v>43354.666666666599</v>
      </c>
      <c r="B86" s="1">
        <f ca="1">IFERROR(__xludf.DUMMYFUNCTION("""COMPUTED_VALUE"""),18.63)</f>
        <v>18.63</v>
      </c>
    </row>
    <row r="87" spans="1:2" x14ac:dyDescent="0.25">
      <c r="A87" s="2">
        <f ca="1">IFERROR(__xludf.DUMMYFUNCTION("""COMPUTED_VALUE"""),43355.6666666666)</f>
        <v>43355.666666666599</v>
      </c>
      <c r="B87" s="1">
        <f ca="1">IFERROR(__xludf.DUMMYFUNCTION("""COMPUTED_VALUE"""),19.37)</f>
        <v>19.37</v>
      </c>
    </row>
    <row r="88" spans="1:2" x14ac:dyDescent="0.25">
      <c r="A88" s="2">
        <f ca="1">IFERROR(__xludf.DUMMYFUNCTION("""COMPUTED_VALUE"""),43356.6666666666)</f>
        <v>43356.666666666599</v>
      </c>
      <c r="B88" s="1">
        <f ca="1">IFERROR(__xludf.DUMMYFUNCTION("""COMPUTED_VALUE"""),19.3)</f>
        <v>19.3</v>
      </c>
    </row>
    <row r="89" spans="1:2" x14ac:dyDescent="0.25">
      <c r="A89" s="2">
        <f ca="1">IFERROR(__xludf.DUMMYFUNCTION("""COMPUTED_VALUE"""),43357.6666666666)</f>
        <v>43357.666666666599</v>
      </c>
      <c r="B89" s="1">
        <f ca="1">IFERROR(__xludf.DUMMYFUNCTION("""COMPUTED_VALUE"""),19.68)</f>
        <v>19.68</v>
      </c>
    </row>
    <row r="90" spans="1:2" x14ac:dyDescent="0.25">
      <c r="A90" s="2">
        <f ca="1">IFERROR(__xludf.DUMMYFUNCTION("""COMPUTED_VALUE"""),43360.6666666666)</f>
        <v>43360.666666666599</v>
      </c>
      <c r="B90" s="1">
        <f ca="1">IFERROR(__xludf.DUMMYFUNCTION("""COMPUTED_VALUE"""),19.66)</f>
        <v>19.66</v>
      </c>
    </row>
    <row r="91" spans="1:2" x14ac:dyDescent="0.25">
      <c r="A91" s="2">
        <f ca="1">IFERROR(__xludf.DUMMYFUNCTION("""COMPUTED_VALUE"""),43361.6666666666)</f>
        <v>43361.666666666599</v>
      </c>
      <c r="B91" s="1">
        <f ca="1">IFERROR(__xludf.DUMMYFUNCTION("""COMPUTED_VALUE"""),19)</f>
        <v>19</v>
      </c>
    </row>
    <row r="92" spans="1:2" x14ac:dyDescent="0.25">
      <c r="A92" s="2">
        <f ca="1">IFERROR(__xludf.DUMMYFUNCTION("""COMPUTED_VALUE"""),43362.6666666666)</f>
        <v>43362.666666666599</v>
      </c>
      <c r="B92" s="1">
        <f ca="1">IFERROR(__xludf.DUMMYFUNCTION("""COMPUTED_VALUE"""),19.93)</f>
        <v>19.93</v>
      </c>
    </row>
    <row r="93" spans="1:2" x14ac:dyDescent="0.25">
      <c r="A93" s="2">
        <f ca="1">IFERROR(__xludf.DUMMYFUNCTION("""COMPUTED_VALUE"""),43363.6666666666)</f>
        <v>43363.666666666599</v>
      </c>
      <c r="B93" s="1">
        <f ca="1">IFERROR(__xludf.DUMMYFUNCTION("""COMPUTED_VALUE"""),19.89)</f>
        <v>19.89</v>
      </c>
    </row>
    <row r="94" spans="1:2" x14ac:dyDescent="0.25">
      <c r="A94" s="2">
        <f ca="1">IFERROR(__xludf.DUMMYFUNCTION("""COMPUTED_VALUE"""),43364.6666666666)</f>
        <v>43364.666666666599</v>
      </c>
      <c r="B94" s="1">
        <f ca="1">IFERROR(__xludf.DUMMYFUNCTION("""COMPUTED_VALUE"""),19.94)</f>
        <v>19.940000000000001</v>
      </c>
    </row>
    <row r="95" spans="1:2" x14ac:dyDescent="0.25">
      <c r="A95" s="2">
        <f ca="1">IFERROR(__xludf.DUMMYFUNCTION("""COMPUTED_VALUE"""),43367.6666666666)</f>
        <v>43367.666666666599</v>
      </c>
      <c r="B95" s="1">
        <f ca="1">IFERROR(__xludf.DUMMYFUNCTION("""COMPUTED_VALUE"""),19.98)</f>
        <v>19.98</v>
      </c>
    </row>
    <row r="96" spans="1:2" x14ac:dyDescent="0.25">
      <c r="A96" s="2">
        <f ca="1">IFERROR(__xludf.DUMMYFUNCTION("""COMPUTED_VALUE"""),43368.6666666666)</f>
        <v>43368.666666666599</v>
      </c>
      <c r="B96" s="1">
        <f ca="1">IFERROR(__xludf.DUMMYFUNCTION("""COMPUTED_VALUE"""),20.07)</f>
        <v>20.07</v>
      </c>
    </row>
    <row r="97" spans="1:2" x14ac:dyDescent="0.25">
      <c r="A97" s="2">
        <f ca="1">IFERROR(__xludf.DUMMYFUNCTION("""COMPUTED_VALUE"""),43369.6666666666)</f>
        <v>43369.666666666599</v>
      </c>
      <c r="B97" s="1">
        <f ca="1">IFERROR(__xludf.DUMMYFUNCTION("""COMPUTED_VALUE"""),20.64)</f>
        <v>20.64</v>
      </c>
    </row>
    <row r="98" spans="1:2" x14ac:dyDescent="0.25">
      <c r="A98" s="2">
        <f ca="1">IFERROR(__xludf.DUMMYFUNCTION("""COMPUTED_VALUE"""),43370.6666666666)</f>
        <v>43370.666666666599</v>
      </c>
      <c r="B98" s="1">
        <f ca="1">IFERROR(__xludf.DUMMYFUNCTION("""COMPUTED_VALUE"""),20.5)</f>
        <v>20.5</v>
      </c>
    </row>
    <row r="99" spans="1:2" x14ac:dyDescent="0.25">
      <c r="A99" s="2">
        <f ca="1">IFERROR(__xludf.DUMMYFUNCTION("""COMPUTED_VALUE"""),43371.6666666666)</f>
        <v>43371.666666666599</v>
      </c>
      <c r="B99" s="1">
        <f ca="1">IFERROR(__xludf.DUMMYFUNCTION("""COMPUTED_VALUE"""),17.65)</f>
        <v>17.649999999999999</v>
      </c>
    </row>
    <row r="100" spans="1:2" x14ac:dyDescent="0.25">
      <c r="A100" s="2">
        <f ca="1">IFERROR(__xludf.DUMMYFUNCTION("""COMPUTED_VALUE"""),43374.6666666666)</f>
        <v>43374.666666666599</v>
      </c>
      <c r="B100" s="1">
        <f ca="1">IFERROR(__xludf.DUMMYFUNCTION("""COMPUTED_VALUE"""),20.71)</f>
        <v>20.71</v>
      </c>
    </row>
    <row r="101" spans="1:2" x14ac:dyDescent="0.25">
      <c r="A101" s="2">
        <f ca="1">IFERROR(__xludf.DUMMYFUNCTION("""COMPUTED_VALUE"""),43375.6666666666)</f>
        <v>43375.666666666599</v>
      </c>
      <c r="B101" s="1">
        <f ca="1">IFERROR(__xludf.DUMMYFUNCTION("""COMPUTED_VALUE"""),20.07)</f>
        <v>20.07</v>
      </c>
    </row>
    <row r="102" spans="1:2" x14ac:dyDescent="0.25">
      <c r="A102" s="2">
        <f ca="1">IFERROR(__xludf.DUMMYFUNCTION("""COMPUTED_VALUE"""),43376.6666666666)</f>
        <v>43376.666666666599</v>
      </c>
      <c r="B102" s="1">
        <f ca="1">IFERROR(__xludf.DUMMYFUNCTION("""COMPUTED_VALUE"""),19.65)</f>
        <v>19.649999999999999</v>
      </c>
    </row>
    <row r="103" spans="1:2" x14ac:dyDescent="0.25">
      <c r="A103" s="2">
        <f ca="1">IFERROR(__xludf.DUMMYFUNCTION("""COMPUTED_VALUE"""),43377.6666666666)</f>
        <v>43377.666666666599</v>
      </c>
      <c r="B103" s="1">
        <f ca="1">IFERROR(__xludf.DUMMYFUNCTION("""COMPUTED_VALUE"""),18.79)</f>
        <v>18.79</v>
      </c>
    </row>
    <row r="104" spans="1:2" x14ac:dyDescent="0.25">
      <c r="A104" s="2">
        <f ca="1">IFERROR(__xludf.DUMMYFUNCTION("""COMPUTED_VALUE"""),43378.6666666666)</f>
        <v>43378.666666666599</v>
      </c>
      <c r="B104" s="1">
        <f ca="1">IFERROR(__xludf.DUMMYFUNCTION("""COMPUTED_VALUE"""),17.46)</f>
        <v>17.46</v>
      </c>
    </row>
    <row r="105" spans="1:2" x14ac:dyDescent="0.25">
      <c r="A105" s="2">
        <f ca="1">IFERROR(__xludf.DUMMYFUNCTION("""COMPUTED_VALUE"""),43381.6666666666)</f>
        <v>43381.666666666599</v>
      </c>
      <c r="B105" s="1">
        <f ca="1">IFERROR(__xludf.DUMMYFUNCTION("""COMPUTED_VALUE"""),16.7)</f>
        <v>16.7</v>
      </c>
    </row>
    <row r="106" spans="1:2" x14ac:dyDescent="0.25">
      <c r="A106" s="2">
        <f ca="1">IFERROR(__xludf.DUMMYFUNCTION("""COMPUTED_VALUE"""),43382.6666666666)</f>
        <v>43382.666666666599</v>
      </c>
      <c r="B106" s="1">
        <f ca="1">IFERROR(__xludf.DUMMYFUNCTION("""COMPUTED_VALUE"""),17.52)</f>
        <v>17.52</v>
      </c>
    </row>
    <row r="107" spans="1:2" x14ac:dyDescent="0.25">
      <c r="A107" s="2">
        <f ca="1">IFERROR(__xludf.DUMMYFUNCTION("""COMPUTED_VALUE"""),43383.6666666666)</f>
        <v>43383.666666666599</v>
      </c>
      <c r="B107" s="1">
        <f ca="1">IFERROR(__xludf.DUMMYFUNCTION("""COMPUTED_VALUE"""),17.13)</f>
        <v>17.13</v>
      </c>
    </row>
    <row r="108" spans="1:2" x14ac:dyDescent="0.25">
      <c r="A108" s="2">
        <f ca="1">IFERROR(__xludf.DUMMYFUNCTION("""COMPUTED_VALUE"""),43384.6666666666)</f>
        <v>43384.666666666599</v>
      </c>
      <c r="B108" s="1">
        <f ca="1">IFERROR(__xludf.DUMMYFUNCTION("""COMPUTED_VALUE"""),16.82)</f>
        <v>16.82</v>
      </c>
    </row>
    <row r="109" spans="1:2" x14ac:dyDescent="0.25">
      <c r="A109" s="2">
        <f ca="1">IFERROR(__xludf.DUMMYFUNCTION("""COMPUTED_VALUE"""),43385.6666666666)</f>
        <v>43385.666666666599</v>
      </c>
      <c r="B109" s="1">
        <f ca="1">IFERROR(__xludf.DUMMYFUNCTION("""COMPUTED_VALUE"""),17.25)</f>
        <v>17.25</v>
      </c>
    </row>
    <row r="110" spans="1:2" x14ac:dyDescent="0.25">
      <c r="A110" s="2">
        <f ca="1">IFERROR(__xludf.DUMMYFUNCTION("""COMPUTED_VALUE"""),43388.6666666666)</f>
        <v>43388.666666666599</v>
      </c>
      <c r="B110" s="1">
        <f ca="1">IFERROR(__xludf.DUMMYFUNCTION("""COMPUTED_VALUE"""),17.31)</f>
        <v>17.309999999999999</v>
      </c>
    </row>
    <row r="111" spans="1:2" x14ac:dyDescent="0.25">
      <c r="A111" s="2">
        <f ca="1">IFERROR(__xludf.DUMMYFUNCTION("""COMPUTED_VALUE"""),43389.6666666666)</f>
        <v>43389.666666666599</v>
      </c>
      <c r="B111" s="1">
        <f ca="1">IFERROR(__xludf.DUMMYFUNCTION("""COMPUTED_VALUE"""),18.44)</f>
        <v>18.440000000000001</v>
      </c>
    </row>
    <row r="112" spans="1:2" x14ac:dyDescent="0.25">
      <c r="A112" s="2">
        <f ca="1">IFERROR(__xludf.DUMMYFUNCTION("""COMPUTED_VALUE"""),43390.6666666666)</f>
        <v>43390.666666666599</v>
      </c>
      <c r="B112" s="1">
        <f ca="1">IFERROR(__xludf.DUMMYFUNCTION("""COMPUTED_VALUE"""),18.12)</f>
        <v>18.12</v>
      </c>
    </row>
    <row r="113" spans="1:2" x14ac:dyDescent="0.25">
      <c r="A113" s="2">
        <f ca="1">IFERROR(__xludf.DUMMYFUNCTION("""COMPUTED_VALUE"""),43391.6666666666)</f>
        <v>43391.666666666599</v>
      </c>
      <c r="B113" s="1">
        <f ca="1">IFERROR(__xludf.DUMMYFUNCTION("""COMPUTED_VALUE"""),17.59)</f>
        <v>17.59</v>
      </c>
    </row>
    <row r="114" spans="1:2" x14ac:dyDescent="0.25">
      <c r="A114" s="2">
        <f ca="1">IFERROR(__xludf.DUMMYFUNCTION("""COMPUTED_VALUE"""),43392.6666666666)</f>
        <v>43392.666666666599</v>
      </c>
      <c r="B114" s="1">
        <f ca="1">IFERROR(__xludf.DUMMYFUNCTION("""COMPUTED_VALUE"""),17.33)</f>
        <v>17.329999999999998</v>
      </c>
    </row>
    <row r="115" spans="1:2" x14ac:dyDescent="0.25">
      <c r="A115" s="2">
        <f ca="1">IFERROR(__xludf.DUMMYFUNCTION("""COMPUTED_VALUE"""),43395.6666666666)</f>
        <v>43395.666666666599</v>
      </c>
      <c r="B115" s="1">
        <f ca="1">IFERROR(__xludf.DUMMYFUNCTION("""COMPUTED_VALUE"""),17.4)</f>
        <v>17.399999999999999</v>
      </c>
    </row>
    <row r="116" spans="1:2" x14ac:dyDescent="0.25">
      <c r="A116" s="2">
        <f ca="1">IFERROR(__xludf.DUMMYFUNCTION("""COMPUTED_VALUE"""),43396.6666666666)</f>
        <v>43396.666666666599</v>
      </c>
      <c r="B116" s="1">
        <f ca="1">IFERROR(__xludf.DUMMYFUNCTION("""COMPUTED_VALUE"""),19.61)</f>
        <v>19.61</v>
      </c>
    </row>
    <row r="117" spans="1:2" x14ac:dyDescent="0.25">
      <c r="A117" s="2">
        <f ca="1">IFERROR(__xludf.DUMMYFUNCTION("""COMPUTED_VALUE"""),43397.6666666666)</f>
        <v>43397.666666666599</v>
      </c>
      <c r="B117" s="1">
        <f ca="1">IFERROR(__xludf.DUMMYFUNCTION("""COMPUTED_VALUE"""),19.23)</f>
        <v>19.23</v>
      </c>
    </row>
    <row r="118" spans="1:2" x14ac:dyDescent="0.25">
      <c r="A118" s="2">
        <f ca="1">IFERROR(__xludf.DUMMYFUNCTION("""COMPUTED_VALUE"""),43398.6666666666)</f>
        <v>43398.666666666599</v>
      </c>
      <c r="B118" s="1">
        <f ca="1">IFERROR(__xludf.DUMMYFUNCTION("""COMPUTED_VALUE"""),20.99)</f>
        <v>20.99</v>
      </c>
    </row>
    <row r="119" spans="1:2" x14ac:dyDescent="0.25">
      <c r="A119" s="2">
        <f ca="1">IFERROR(__xludf.DUMMYFUNCTION("""COMPUTED_VALUE"""),43399.6666666666)</f>
        <v>43399.666666666599</v>
      </c>
      <c r="B119" s="1">
        <f ca="1">IFERROR(__xludf.DUMMYFUNCTION("""COMPUTED_VALUE"""),22.06)</f>
        <v>22.06</v>
      </c>
    </row>
    <row r="120" spans="1:2" x14ac:dyDescent="0.25">
      <c r="A120" s="2">
        <f ca="1">IFERROR(__xludf.DUMMYFUNCTION("""COMPUTED_VALUE"""),43402.6666666666)</f>
        <v>43402.666666666599</v>
      </c>
      <c r="B120" s="1">
        <f ca="1">IFERROR(__xludf.DUMMYFUNCTION("""COMPUTED_VALUE"""),22.32)</f>
        <v>22.32</v>
      </c>
    </row>
    <row r="121" spans="1:2" x14ac:dyDescent="0.25">
      <c r="A121" s="2">
        <f ca="1">IFERROR(__xludf.DUMMYFUNCTION("""COMPUTED_VALUE"""),43403.6666666666)</f>
        <v>43403.666666666599</v>
      </c>
      <c r="B121" s="1">
        <f ca="1">IFERROR(__xludf.DUMMYFUNCTION("""COMPUTED_VALUE"""),21.99)</f>
        <v>21.99</v>
      </c>
    </row>
    <row r="122" spans="1:2" x14ac:dyDescent="0.25">
      <c r="A122" s="2">
        <f ca="1">IFERROR(__xludf.DUMMYFUNCTION("""COMPUTED_VALUE"""),43404.6666666666)</f>
        <v>43404.666666666599</v>
      </c>
      <c r="B122" s="1">
        <f ca="1">IFERROR(__xludf.DUMMYFUNCTION("""COMPUTED_VALUE"""),22.49)</f>
        <v>22.49</v>
      </c>
    </row>
    <row r="123" spans="1:2" x14ac:dyDescent="0.25">
      <c r="A123" s="2">
        <f ca="1">IFERROR(__xludf.DUMMYFUNCTION("""COMPUTED_VALUE"""),43405.6666666666)</f>
        <v>43405.666666666599</v>
      </c>
      <c r="B123" s="1">
        <f ca="1">IFERROR(__xludf.DUMMYFUNCTION("""COMPUTED_VALUE"""),22.95)</f>
        <v>22.95</v>
      </c>
    </row>
    <row r="124" spans="1:2" x14ac:dyDescent="0.25">
      <c r="A124" s="2">
        <f ca="1">IFERROR(__xludf.DUMMYFUNCTION("""COMPUTED_VALUE"""),43406.6666666666)</f>
        <v>43406.666666666599</v>
      </c>
      <c r="B124" s="1">
        <f ca="1">IFERROR(__xludf.DUMMYFUNCTION("""COMPUTED_VALUE"""),23.09)</f>
        <v>23.09</v>
      </c>
    </row>
    <row r="125" spans="1:2" x14ac:dyDescent="0.25">
      <c r="A125" s="2">
        <f ca="1">IFERROR(__xludf.DUMMYFUNCTION("""COMPUTED_VALUE"""),43409.6666666666)</f>
        <v>43409.666666666599</v>
      </c>
      <c r="B125" s="1">
        <f ca="1">IFERROR(__xludf.DUMMYFUNCTION("""COMPUTED_VALUE"""),22.76)</f>
        <v>22.76</v>
      </c>
    </row>
    <row r="126" spans="1:2" x14ac:dyDescent="0.25">
      <c r="A126" s="2">
        <f ca="1">IFERROR(__xludf.DUMMYFUNCTION("""COMPUTED_VALUE"""),43410.6666666666)</f>
        <v>43410.666666666599</v>
      </c>
      <c r="B126" s="1">
        <f ca="1">IFERROR(__xludf.DUMMYFUNCTION("""COMPUTED_VALUE"""),22.74)</f>
        <v>22.74</v>
      </c>
    </row>
    <row r="127" spans="1:2" x14ac:dyDescent="0.25">
      <c r="A127" s="2">
        <f ca="1">IFERROR(__xludf.DUMMYFUNCTION("""COMPUTED_VALUE"""),43411.6666666666)</f>
        <v>43411.666666666599</v>
      </c>
      <c r="B127" s="1">
        <f ca="1">IFERROR(__xludf.DUMMYFUNCTION("""COMPUTED_VALUE"""),23.21)</f>
        <v>23.21</v>
      </c>
    </row>
    <row r="128" spans="1:2" x14ac:dyDescent="0.25">
      <c r="A128" s="2">
        <f ca="1">IFERROR(__xludf.DUMMYFUNCTION("""COMPUTED_VALUE"""),43412.6666666666)</f>
        <v>43412.666666666599</v>
      </c>
      <c r="B128" s="1">
        <f ca="1">IFERROR(__xludf.DUMMYFUNCTION("""COMPUTED_VALUE"""),23.43)</f>
        <v>23.43</v>
      </c>
    </row>
    <row r="129" spans="1:2" x14ac:dyDescent="0.25">
      <c r="A129" s="2">
        <f ca="1">IFERROR(__xludf.DUMMYFUNCTION("""COMPUTED_VALUE"""),43413.6666666666)</f>
        <v>43413.666666666599</v>
      </c>
      <c r="B129" s="1">
        <f ca="1">IFERROR(__xludf.DUMMYFUNCTION("""COMPUTED_VALUE"""),23.37)</f>
        <v>23.37</v>
      </c>
    </row>
    <row r="130" spans="1:2" x14ac:dyDescent="0.25">
      <c r="A130" s="2">
        <f ca="1">IFERROR(__xludf.DUMMYFUNCTION("""COMPUTED_VALUE"""),43416.6666666666)</f>
        <v>43416.666666666599</v>
      </c>
      <c r="B130" s="1">
        <f ca="1">IFERROR(__xludf.DUMMYFUNCTION("""COMPUTED_VALUE"""),22.09)</f>
        <v>22.09</v>
      </c>
    </row>
    <row r="131" spans="1:2" x14ac:dyDescent="0.25">
      <c r="A131" s="2">
        <f ca="1">IFERROR(__xludf.DUMMYFUNCTION("""COMPUTED_VALUE"""),43417.6666666666)</f>
        <v>43417.666666666599</v>
      </c>
      <c r="B131" s="1">
        <f ca="1">IFERROR(__xludf.DUMMYFUNCTION("""COMPUTED_VALUE"""),22.58)</f>
        <v>22.58</v>
      </c>
    </row>
    <row r="132" spans="1:2" x14ac:dyDescent="0.25">
      <c r="A132" s="2">
        <f ca="1">IFERROR(__xludf.DUMMYFUNCTION("""COMPUTED_VALUE"""),43418.6666666666)</f>
        <v>43418.666666666599</v>
      </c>
      <c r="B132" s="1">
        <f ca="1">IFERROR(__xludf.DUMMYFUNCTION("""COMPUTED_VALUE"""),22.93)</f>
        <v>22.93</v>
      </c>
    </row>
    <row r="133" spans="1:2" x14ac:dyDescent="0.25">
      <c r="A133" s="2">
        <f ca="1">IFERROR(__xludf.DUMMYFUNCTION("""COMPUTED_VALUE"""),43419.6666666666)</f>
        <v>43419.666666666599</v>
      </c>
      <c r="B133" s="1">
        <f ca="1">IFERROR(__xludf.DUMMYFUNCTION("""COMPUTED_VALUE"""),23.23)</f>
        <v>23.23</v>
      </c>
    </row>
    <row r="134" spans="1:2" x14ac:dyDescent="0.25">
      <c r="A134" s="2">
        <f ca="1">IFERROR(__xludf.DUMMYFUNCTION("""COMPUTED_VALUE"""),43420.6666666666)</f>
        <v>43420.666666666599</v>
      </c>
      <c r="B134" s="1">
        <f ca="1">IFERROR(__xludf.DUMMYFUNCTION("""COMPUTED_VALUE"""),23.62)</f>
        <v>23.62</v>
      </c>
    </row>
    <row r="135" spans="1:2" x14ac:dyDescent="0.25">
      <c r="A135" s="2">
        <f ca="1">IFERROR(__xludf.DUMMYFUNCTION("""COMPUTED_VALUE"""),43423.6666666666)</f>
        <v>43423.666666666599</v>
      </c>
      <c r="B135" s="1">
        <f ca="1">IFERROR(__xludf.DUMMYFUNCTION("""COMPUTED_VALUE"""),23.56)</f>
        <v>23.56</v>
      </c>
    </row>
    <row r="136" spans="1:2" x14ac:dyDescent="0.25">
      <c r="A136" s="2">
        <f ca="1">IFERROR(__xludf.DUMMYFUNCTION("""COMPUTED_VALUE"""),43424.6666666666)</f>
        <v>43424.666666666599</v>
      </c>
      <c r="B136" s="1">
        <f ca="1">IFERROR(__xludf.DUMMYFUNCTION("""COMPUTED_VALUE"""),23.17)</f>
        <v>23.17</v>
      </c>
    </row>
    <row r="137" spans="1:2" x14ac:dyDescent="0.25">
      <c r="A137" s="2">
        <f ca="1">IFERROR(__xludf.DUMMYFUNCTION("""COMPUTED_VALUE"""),43425.6666666666)</f>
        <v>43425.666666666599</v>
      </c>
      <c r="B137" s="1">
        <f ca="1">IFERROR(__xludf.DUMMYFUNCTION("""COMPUTED_VALUE"""),22.55)</f>
        <v>22.55</v>
      </c>
    </row>
    <row r="138" spans="1:2" x14ac:dyDescent="0.25">
      <c r="A138" s="2">
        <f ca="1">IFERROR(__xludf.DUMMYFUNCTION("""COMPUTED_VALUE"""),43427.5416666666)</f>
        <v>43427.541666666599</v>
      </c>
      <c r="B138" s="1">
        <f ca="1">IFERROR(__xludf.DUMMYFUNCTION("""COMPUTED_VALUE"""),21.72)</f>
        <v>21.72</v>
      </c>
    </row>
    <row r="139" spans="1:2" x14ac:dyDescent="0.25">
      <c r="A139" s="2">
        <f ca="1">IFERROR(__xludf.DUMMYFUNCTION("""COMPUTED_VALUE"""),43430.6666666666)</f>
        <v>43430.666666666599</v>
      </c>
      <c r="B139" s="1">
        <f ca="1">IFERROR(__xludf.DUMMYFUNCTION("""COMPUTED_VALUE"""),23.07)</f>
        <v>23.07</v>
      </c>
    </row>
    <row r="140" spans="1:2" x14ac:dyDescent="0.25">
      <c r="A140" s="2">
        <f ca="1">IFERROR(__xludf.DUMMYFUNCTION("""COMPUTED_VALUE"""),43431.6666666666)</f>
        <v>43431.666666666599</v>
      </c>
      <c r="B140" s="1">
        <f ca="1">IFERROR(__xludf.DUMMYFUNCTION("""COMPUTED_VALUE"""),22.93)</f>
        <v>22.93</v>
      </c>
    </row>
    <row r="141" spans="1:2" x14ac:dyDescent="0.25">
      <c r="A141" s="2">
        <f ca="1">IFERROR(__xludf.DUMMYFUNCTION("""COMPUTED_VALUE"""),43432.6666666666)</f>
        <v>43432.666666666599</v>
      </c>
      <c r="B141" s="1">
        <f ca="1">IFERROR(__xludf.DUMMYFUNCTION("""COMPUTED_VALUE"""),23.19)</f>
        <v>23.19</v>
      </c>
    </row>
    <row r="142" spans="1:2" x14ac:dyDescent="0.25">
      <c r="A142" s="2">
        <f ca="1">IFERROR(__xludf.DUMMYFUNCTION("""COMPUTED_VALUE"""),43433.6666666666)</f>
        <v>43433.666666666599</v>
      </c>
      <c r="B142" s="1">
        <f ca="1">IFERROR(__xludf.DUMMYFUNCTION("""COMPUTED_VALUE"""),22.74)</f>
        <v>22.74</v>
      </c>
    </row>
    <row r="143" spans="1:2" x14ac:dyDescent="0.25">
      <c r="A143" s="2">
        <f ca="1">IFERROR(__xludf.DUMMYFUNCTION("""COMPUTED_VALUE"""),43434.6666666666)</f>
        <v>43434.666666666599</v>
      </c>
      <c r="B143" s="1">
        <f ca="1">IFERROR(__xludf.DUMMYFUNCTION("""COMPUTED_VALUE"""),23.37)</f>
        <v>23.37</v>
      </c>
    </row>
    <row r="144" spans="1:2" x14ac:dyDescent="0.25">
      <c r="A144" s="2">
        <f ca="1">IFERROR(__xludf.DUMMYFUNCTION("""COMPUTED_VALUE"""),43437.6666666666)</f>
        <v>43437.666666666599</v>
      </c>
      <c r="B144" s="1">
        <f ca="1">IFERROR(__xludf.DUMMYFUNCTION("""COMPUTED_VALUE"""),23.9)</f>
        <v>23.9</v>
      </c>
    </row>
    <row r="145" spans="1:2" x14ac:dyDescent="0.25">
      <c r="A145" s="2">
        <f ca="1">IFERROR(__xludf.DUMMYFUNCTION("""COMPUTED_VALUE"""),43438.6666666666)</f>
        <v>43438.666666666599</v>
      </c>
      <c r="B145" s="1">
        <f ca="1">IFERROR(__xludf.DUMMYFUNCTION("""COMPUTED_VALUE"""),23.98)</f>
        <v>23.98</v>
      </c>
    </row>
    <row r="146" spans="1:2" x14ac:dyDescent="0.25">
      <c r="A146" s="2">
        <f ca="1">IFERROR(__xludf.DUMMYFUNCTION("""COMPUTED_VALUE"""),43440.6666666666)</f>
        <v>43440.666666666599</v>
      </c>
      <c r="B146" s="1">
        <f ca="1">IFERROR(__xludf.DUMMYFUNCTION("""COMPUTED_VALUE"""),24.2)</f>
        <v>24.2</v>
      </c>
    </row>
    <row r="147" spans="1:2" x14ac:dyDescent="0.25">
      <c r="A147" s="2">
        <f ca="1">IFERROR(__xludf.DUMMYFUNCTION("""COMPUTED_VALUE"""),43441.6666666666)</f>
        <v>43441.666666666599</v>
      </c>
      <c r="B147" s="1">
        <f ca="1">IFERROR(__xludf.DUMMYFUNCTION("""COMPUTED_VALUE"""),23.86)</f>
        <v>23.86</v>
      </c>
    </row>
    <row r="148" spans="1:2" x14ac:dyDescent="0.25">
      <c r="A148" s="2">
        <f ca="1">IFERROR(__xludf.DUMMYFUNCTION("""COMPUTED_VALUE"""),43444.6666666666)</f>
        <v>43444.666666666599</v>
      </c>
      <c r="B148" s="1">
        <f ca="1">IFERROR(__xludf.DUMMYFUNCTION("""COMPUTED_VALUE"""),24.34)</f>
        <v>24.34</v>
      </c>
    </row>
    <row r="149" spans="1:2" x14ac:dyDescent="0.25">
      <c r="A149" s="2">
        <f ca="1">IFERROR(__xludf.DUMMYFUNCTION("""COMPUTED_VALUE"""),43445.6666666666)</f>
        <v>43445.666666666599</v>
      </c>
      <c r="B149" s="1">
        <f ca="1">IFERROR(__xludf.DUMMYFUNCTION("""COMPUTED_VALUE"""),24.45)</f>
        <v>24.45</v>
      </c>
    </row>
    <row r="150" spans="1:2" x14ac:dyDescent="0.25">
      <c r="A150" s="2">
        <f ca="1">IFERROR(__xludf.DUMMYFUNCTION("""COMPUTED_VALUE"""),43446.6666666666)</f>
        <v>43446.666666666599</v>
      </c>
      <c r="B150" s="1">
        <f ca="1">IFERROR(__xludf.DUMMYFUNCTION("""COMPUTED_VALUE"""),24.44)</f>
        <v>24.44</v>
      </c>
    </row>
    <row r="151" spans="1:2" x14ac:dyDescent="0.25">
      <c r="A151" s="2">
        <f ca="1">IFERROR(__xludf.DUMMYFUNCTION("""COMPUTED_VALUE"""),43447.6666666666)</f>
        <v>43447.666666666599</v>
      </c>
      <c r="B151" s="1">
        <f ca="1">IFERROR(__xludf.DUMMYFUNCTION("""COMPUTED_VALUE"""),25.12)</f>
        <v>25.12</v>
      </c>
    </row>
    <row r="152" spans="1:2" x14ac:dyDescent="0.25">
      <c r="A152" s="2">
        <f ca="1">IFERROR(__xludf.DUMMYFUNCTION("""COMPUTED_VALUE"""),43448.6666666666)</f>
        <v>43448.666666666599</v>
      </c>
      <c r="B152" s="1">
        <f ca="1">IFERROR(__xludf.DUMMYFUNCTION("""COMPUTED_VALUE"""),24.38)</f>
        <v>24.38</v>
      </c>
    </row>
    <row r="153" spans="1:2" x14ac:dyDescent="0.25">
      <c r="A153" s="2">
        <f ca="1">IFERROR(__xludf.DUMMYFUNCTION("""COMPUTED_VALUE"""),43451.6666666666)</f>
        <v>43451.666666666599</v>
      </c>
      <c r="B153" s="1">
        <f ca="1">IFERROR(__xludf.DUMMYFUNCTION("""COMPUTED_VALUE"""),23.23)</f>
        <v>23.23</v>
      </c>
    </row>
    <row r="154" spans="1:2" x14ac:dyDescent="0.25">
      <c r="A154" s="2">
        <f ca="1">IFERROR(__xludf.DUMMYFUNCTION("""COMPUTED_VALUE"""),43452.6666666666)</f>
        <v>43452.666666666599</v>
      </c>
      <c r="B154" s="1">
        <f ca="1">IFERROR(__xludf.DUMMYFUNCTION("""COMPUTED_VALUE"""),22.47)</f>
        <v>22.47</v>
      </c>
    </row>
    <row r="155" spans="1:2" x14ac:dyDescent="0.25">
      <c r="A155" s="2">
        <f ca="1">IFERROR(__xludf.DUMMYFUNCTION("""COMPUTED_VALUE"""),43453.6666666666)</f>
        <v>43453.666666666599</v>
      </c>
      <c r="B155" s="1">
        <f ca="1">IFERROR(__xludf.DUMMYFUNCTION("""COMPUTED_VALUE"""),22.2)</f>
        <v>22.2</v>
      </c>
    </row>
    <row r="156" spans="1:2" x14ac:dyDescent="0.25">
      <c r="A156" s="2">
        <f ca="1">IFERROR(__xludf.DUMMYFUNCTION("""COMPUTED_VALUE"""),43454.6666666666)</f>
        <v>43454.666666666599</v>
      </c>
      <c r="B156" s="1">
        <f ca="1">IFERROR(__xludf.DUMMYFUNCTION("""COMPUTED_VALUE"""),21.03)</f>
        <v>21.03</v>
      </c>
    </row>
    <row r="157" spans="1:2" x14ac:dyDescent="0.25">
      <c r="A157" s="2">
        <f ca="1">IFERROR(__xludf.DUMMYFUNCTION("""COMPUTED_VALUE"""),43455.6666666666)</f>
        <v>43455.666666666599</v>
      </c>
      <c r="B157" s="1">
        <f ca="1">IFERROR(__xludf.DUMMYFUNCTION("""COMPUTED_VALUE"""),21.32)</f>
        <v>21.32</v>
      </c>
    </row>
    <row r="158" spans="1:2" x14ac:dyDescent="0.25">
      <c r="A158" s="2">
        <f ca="1">IFERROR(__xludf.DUMMYFUNCTION("""COMPUTED_VALUE"""),43458.5416666666)</f>
        <v>43458.541666666599</v>
      </c>
      <c r="B158" s="1">
        <f ca="1">IFERROR(__xludf.DUMMYFUNCTION("""COMPUTED_VALUE"""),19.69)</f>
        <v>19.690000000000001</v>
      </c>
    </row>
    <row r="159" spans="1:2" x14ac:dyDescent="0.25">
      <c r="A159" s="2">
        <f ca="1">IFERROR(__xludf.DUMMYFUNCTION("""COMPUTED_VALUE"""),43460.6666666666)</f>
        <v>43460.666666666599</v>
      </c>
      <c r="B159" s="1">
        <f ca="1">IFERROR(__xludf.DUMMYFUNCTION("""COMPUTED_VALUE"""),21.74)</f>
        <v>21.74</v>
      </c>
    </row>
    <row r="160" spans="1:2" x14ac:dyDescent="0.25">
      <c r="A160" s="2">
        <f ca="1">IFERROR(__xludf.DUMMYFUNCTION("""COMPUTED_VALUE"""),43461.6666666666)</f>
        <v>43461.666666666599</v>
      </c>
      <c r="B160" s="1">
        <f ca="1">IFERROR(__xludf.DUMMYFUNCTION("""COMPUTED_VALUE"""),21.08)</f>
        <v>21.08</v>
      </c>
    </row>
    <row r="161" spans="1:2" x14ac:dyDescent="0.25">
      <c r="A161" s="2">
        <f ca="1">IFERROR(__xludf.DUMMYFUNCTION("""COMPUTED_VALUE"""),43462.6666666666)</f>
        <v>43462.666666666599</v>
      </c>
      <c r="B161" s="1">
        <f ca="1">IFERROR(__xludf.DUMMYFUNCTION("""COMPUTED_VALUE"""),22.26)</f>
        <v>22.26</v>
      </c>
    </row>
    <row r="162" spans="1:2" x14ac:dyDescent="0.25">
      <c r="A162" s="2">
        <f ca="1">IFERROR(__xludf.DUMMYFUNCTION("""COMPUTED_VALUE"""),43465.6666666666)</f>
        <v>43465.666666666599</v>
      </c>
      <c r="B162" s="1">
        <f ca="1">IFERROR(__xludf.DUMMYFUNCTION("""COMPUTED_VALUE"""),22.19)</f>
        <v>22.19</v>
      </c>
    </row>
    <row r="163" spans="1:2" x14ac:dyDescent="0.25">
      <c r="A163" s="2">
        <f ca="1">IFERROR(__xludf.DUMMYFUNCTION("""COMPUTED_VALUE"""),43467.6666666666)</f>
        <v>43467.666666666599</v>
      </c>
      <c r="B163" s="1">
        <f ca="1">IFERROR(__xludf.DUMMYFUNCTION("""COMPUTED_VALUE"""),20.67)</f>
        <v>20.67</v>
      </c>
    </row>
    <row r="164" spans="1:2" x14ac:dyDescent="0.25">
      <c r="A164" s="2">
        <f ca="1">IFERROR(__xludf.DUMMYFUNCTION("""COMPUTED_VALUE"""),43468.6666666666)</f>
        <v>43468.666666666599</v>
      </c>
      <c r="B164" s="1">
        <f ca="1">IFERROR(__xludf.DUMMYFUNCTION("""COMPUTED_VALUE"""),20.02)</f>
        <v>20.02</v>
      </c>
    </row>
    <row r="165" spans="1:2" x14ac:dyDescent="0.25">
      <c r="A165" s="2">
        <f ca="1">IFERROR(__xludf.DUMMYFUNCTION("""COMPUTED_VALUE"""),43469.6666666666)</f>
        <v>43469.666666666599</v>
      </c>
      <c r="B165" s="1">
        <f ca="1">IFERROR(__xludf.DUMMYFUNCTION("""COMPUTED_VALUE"""),21.18)</f>
        <v>21.18</v>
      </c>
    </row>
    <row r="166" spans="1:2" x14ac:dyDescent="0.25">
      <c r="A166" s="2">
        <f ca="1">IFERROR(__xludf.DUMMYFUNCTION("""COMPUTED_VALUE"""),43472.6666666666)</f>
        <v>43472.666666666599</v>
      </c>
      <c r="B166" s="1">
        <f ca="1">IFERROR(__xludf.DUMMYFUNCTION("""COMPUTED_VALUE"""),22.33)</f>
        <v>22.33</v>
      </c>
    </row>
    <row r="167" spans="1:2" x14ac:dyDescent="0.25">
      <c r="A167" s="2">
        <f ca="1">IFERROR(__xludf.DUMMYFUNCTION("""COMPUTED_VALUE"""),43473.6666666666)</f>
        <v>43473.666666666599</v>
      </c>
      <c r="B167" s="1">
        <f ca="1">IFERROR(__xludf.DUMMYFUNCTION("""COMPUTED_VALUE"""),22.36)</f>
        <v>22.36</v>
      </c>
    </row>
    <row r="168" spans="1:2" x14ac:dyDescent="0.25">
      <c r="A168" s="2">
        <f ca="1">IFERROR(__xludf.DUMMYFUNCTION("""COMPUTED_VALUE"""),43474.6666666666)</f>
        <v>43474.666666666599</v>
      </c>
      <c r="B168" s="1">
        <f ca="1">IFERROR(__xludf.DUMMYFUNCTION("""COMPUTED_VALUE"""),22.57)</f>
        <v>22.57</v>
      </c>
    </row>
    <row r="169" spans="1:2" x14ac:dyDescent="0.25">
      <c r="A169" s="2">
        <f ca="1">IFERROR(__xludf.DUMMYFUNCTION("""COMPUTED_VALUE"""),43475.6666666666)</f>
        <v>43475.666666666599</v>
      </c>
      <c r="B169" s="1">
        <f ca="1">IFERROR(__xludf.DUMMYFUNCTION("""COMPUTED_VALUE"""),23)</f>
        <v>23</v>
      </c>
    </row>
    <row r="170" spans="1:2" x14ac:dyDescent="0.25">
      <c r="A170" s="2">
        <f ca="1">IFERROR(__xludf.DUMMYFUNCTION("""COMPUTED_VALUE"""),43476.6666666666)</f>
        <v>43476.666666666599</v>
      </c>
      <c r="B170" s="1">
        <f ca="1">IFERROR(__xludf.DUMMYFUNCTION("""COMPUTED_VALUE"""),23.15)</f>
        <v>23.15</v>
      </c>
    </row>
    <row r="171" spans="1:2" x14ac:dyDescent="0.25">
      <c r="A171" s="2">
        <f ca="1">IFERROR(__xludf.DUMMYFUNCTION("""COMPUTED_VALUE"""),43479.6666666666)</f>
        <v>43479.666666666599</v>
      </c>
      <c r="B171" s="1">
        <f ca="1">IFERROR(__xludf.DUMMYFUNCTION("""COMPUTED_VALUE"""),22.29)</f>
        <v>22.29</v>
      </c>
    </row>
    <row r="172" spans="1:2" x14ac:dyDescent="0.25">
      <c r="A172" s="2">
        <f ca="1">IFERROR(__xludf.DUMMYFUNCTION("""COMPUTED_VALUE"""),43480.6666666666)</f>
        <v>43480.666666666599</v>
      </c>
      <c r="B172" s="1">
        <f ca="1">IFERROR(__xludf.DUMMYFUNCTION("""COMPUTED_VALUE"""),22.96)</f>
        <v>22.96</v>
      </c>
    </row>
    <row r="173" spans="1:2" x14ac:dyDescent="0.25">
      <c r="A173" s="2">
        <f ca="1">IFERROR(__xludf.DUMMYFUNCTION("""COMPUTED_VALUE"""),43481.6666666666)</f>
        <v>43481.666666666599</v>
      </c>
      <c r="B173" s="1">
        <f ca="1">IFERROR(__xludf.DUMMYFUNCTION("""COMPUTED_VALUE"""),23.07)</f>
        <v>23.07</v>
      </c>
    </row>
    <row r="174" spans="1:2" x14ac:dyDescent="0.25">
      <c r="A174" s="2">
        <f ca="1">IFERROR(__xludf.DUMMYFUNCTION("""COMPUTED_VALUE"""),43482.6666666666)</f>
        <v>43482.666666666599</v>
      </c>
      <c r="B174" s="1">
        <f ca="1">IFERROR(__xludf.DUMMYFUNCTION("""COMPUTED_VALUE"""),23.15)</f>
        <v>23.15</v>
      </c>
    </row>
    <row r="175" spans="1:2" x14ac:dyDescent="0.25">
      <c r="A175" s="2">
        <f ca="1">IFERROR(__xludf.DUMMYFUNCTION("""COMPUTED_VALUE"""),43483.6666666666)</f>
        <v>43483.666666666599</v>
      </c>
      <c r="B175" s="1">
        <f ca="1">IFERROR(__xludf.DUMMYFUNCTION("""COMPUTED_VALUE"""),20.15)</f>
        <v>20.149999999999999</v>
      </c>
    </row>
    <row r="176" spans="1:2" x14ac:dyDescent="0.25">
      <c r="A176" s="2">
        <f ca="1">IFERROR(__xludf.DUMMYFUNCTION("""COMPUTED_VALUE"""),43487.6666666666)</f>
        <v>43487.666666666599</v>
      </c>
      <c r="B176" s="1">
        <f ca="1">IFERROR(__xludf.DUMMYFUNCTION("""COMPUTED_VALUE"""),19.93)</f>
        <v>19.93</v>
      </c>
    </row>
    <row r="177" spans="1:2" x14ac:dyDescent="0.25">
      <c r="A177" s="2">
        <f ca="1">IFERROR(__xludf.DUMMYFUNCTION("""COMPUTED_VALUE"""),43488.6666666666)</f>
        <v>43488.666666666599</v>
      </c>
      <c r="B177" s="1">
        <f ca="1">IFERROR(__xludf.DUMMYFUNCTION("""COMPUTED_VALUE"""),19.17)</f>
        <v>19.170000000000002</v>
      </c>
    </row>
    <row r="178" spans="1:2" x14ac:dyDescent="0.25">
      <c r="A178" s="2">
        <f ca="1">IFERROR(__xludf.DUMMYFUNCTION("""COMPUTED_VALUE"""),43489.6666666666)</f>
        <v>43489.666666666599</v>
      </c>
      <c r="B178" s="1">
        <f ca="1">IFERROR(__xludf.DUMMYFUNCTION("""COMPUTED_VALUE"""),19.43)</f>
        <v>19.43</v>
      </c>
    </row>
    <row r="179" spans="1:2" x14ac:dyDescent="0.25">
      <c r="A179" s="2">
        <f ca="1">IFERROR(__xludf.DUMMYFUNCTION("""COMPUTED_VALUE"""),43490.6666666666)</f>
        <v>43490.666666666599</v>
      </c>
      <c r="B179" s="1">
        <f ca="1">IFERROR(__xludf.DUMMYFUNCTION("""COMPUTED_VALUE"""),19.8)</f>
        <v>19.8</v>
      </c>
    </row>
    <row r="180" spans="1:2" x14ac:dyDescent="0.25">
      <c r="A180" s="2">
        <f ca="1">IFERROR(__xludf.DUMMYFUNCTION("""COMPUTED_VALUE"""),43493.6666666666)</f>
        <v>43493.666666666599</v>
      </c>
      <c r="B180" s="1">
        <f ca="1">IFERROR(__xludf.DUMMYFUNCTION("""COMPUTED_VALUE"""),19.76)</f>
        <v>19.760000000000002</v>
      </c>
    </row>
    <row r="181" spans="1:2" x14ac:dyDescent="0.25">
      <c r="A181" s="2">
        <f ca="1">IFERROR(__xludf.DUMMYFUNCTION("""COMPUTED_VALUE"""),43494.6666666666)</f>
        <v>43494.666666666599</v>
      </c>
      <c r="B181" s="1">
        <f ca="1">IFERROR(__xludf.DUMMYFUNCTION("""COMPUTED_VALUE"""),19.83)</f>
        <v>19.829999999999998</v>
      </c>
    </row>
    <row r="182" spans="1:2" x14ac:dyDescent="0.25">
      <c r="A182" s="2">
        <f ca="1">IFERROR(__xludf.DUMMYFUNCTION("""COMPUTED_VALUE"""),43495.6666666666)</f>
        <v>43495.666666666599</v>
      </c>
      <c r="B182" s="1">
        <f ca="1">IFERROR(__xludf.DUMMYFUNCTION("""COMPUTED_VALUE"""),20.58)</f>
        <v>20.58</v>
      </c>
    </row>
    <row r="183" spans="1:2" x14ac:dyDescent="0.25">
      <c r="A183" s="2">
        <f ca="1">IFERROR(__xludf.DUMMYFUNCTION("""COMPUTED_VALUE"""),43496.6666666666)</f>
        <v>43496.666666666599</v>
      </c>
      <c r="B183" s="1">
        <f ca="1">IFERROR(__xludf.DUMMYFUNCTION("""COMPUTED_VALUE"""),20.47)</f>
        <v>20.47</v>
      </c>
    </row>
    <row r="184" spans="1:2" x14ac:dyDescent="0.25">
      <c r="A184" s="2">
        <f ca="1">IFERROR(__xludf.DUMMYFUNCTION("""COMPUTED_VALUE"""),43497.6666666666)</f>
        <v>43497.666666666599</v>
      </c>
      <c r="B184" s="1">
        <f ca="1">IFERROR(__xludf.DUMMYFUNCTION("""COMPUTED_VALUE"""),20.81)</f>
        <v>20.81</v>
      </c>
    </row>
    <row r="185" spans="1:2" x14ac:dyDescent="0.25">
      <c r="A185" s="2">
        <f ca="1">IFERROR(__xludf.DUMMYFUNCTION("""COMPUTED_VALUE"""),43500.6666666666)</f>
        <v>43500.666666666599</v>
      </c>
      <c r="B185" s="1">
        <f ca="1">IFERROR(__xludf.DUMMYFUNCTION("""COMPUTED_VALUE"""),20.86)</f>
        <v>20.86</v>
      </c>
    </row>
    <row r="186" spans="1:2" x14ac:dyDescent="0.25">
      <c r="A186" s="2">
        <f ca="1">IFERROR(__xludf.DUMMYFUNCTION("""COMPUTED_VALUE"""),43501.6666666666)</f>
        <v>43501.666666666599</v>
      </c>
      <c r="B186" s="1">
        <f ca="1">IFERROR(__xludf.DUMMYFUNCTION("""COMPUTED_VALUE"""),21.42)</f>
        <v>21.42</v>
      </c>
    </row>
    <row r="187" spans="1:2" x14ac:dyDescent="0.25">
      <c r="A187" s="2">
        <f ca="1">IFERROR(__xludf.DUMMYFUNCTION("""COMPUTED_VALUE"""),43502.6666666666)</f>
        <v>43502.666666666599</v>
      </c>
      <c r="B187" s="1">
        <f ca="1">IFERROR(__xludf.DUMMYFUNCTION("""COMPUTED_VALUE"""),21.15)</f>
        <v>21.15</v>
      </c>
    </row>
    <row r="188" spans="1:2" x14ac:dyDescent="0.25">
      <c r="A188" s="2">
        <f ca="1">IFERROR(__xludf.DUMMYFUNCTION("""COMPUTED_VALUE"""),43503.6666666666)</f>
        <v>43503.666666666599</v>
      </c>
      <c r="B188" s="1">
        <f ca="1">IFERROR(__xludf.DUMMYFUNCTION("""COMPUTED_VALUE"""),20.5)</f>
        <v>20.5</v>
      </c>
    </row>
    <row r="189" spans="1:2" x14ac:dyDescent="0.25">
      <c r="A189" s="2">
        <f ca="1">IFERROR(__xludf.DUMMYFUNCTION("""COMPUTED_VALUE"""),43504.6666666666)</f>
        <v>43504.666666666599</v>
      </c>
      <c r="B189" s="1">
        <f ca="1">IFERROR(__xludf.DUMMYFUNCTION("""COMPUTED_VALUE"""),20.39)</f>
        <v>20.39</v>
      </c>
    </row>
    <row r="190" spans="1:2" x14ac:dyDescent="0.25">
      <c r="A190" s="2">
        <f ca="1">IFERROR(__xludf.DUMMYFUNCTION("""COMPUTED_VALUE"""),43507.6666666666)</f>
        <v>43507.666666666599</v>
      </c>
      <c r="B190" s="1">
        <f ca="1">IFERROR(__xludf.DUMMYFUNCTION("""COMPUTED_VALUE"""),20.86)</f>
        <v>20.86</v>
      </c>
    </row>
    <row r="191" spans="1:2" x14ac:dyDescent="0.25">
      <c r="A191" s="2">
        <f ca="1">IFERROR(__xludf.DUMMYFUNCTION("""COMPUTED_VALUE"""),43508.6666666666)</f>
        <v>43508.666666666599</v>
      </c>
      <c r="B191" s="1">
        <f ca="1">IFERROR(__xludf.DUMMYFUNCTION("""COMPUTED_VALUE"""),20.79)</f>
        <v>20.79</v>
      </c>
    </row>
    <row r="192" spans="1:2" x14ac:dyDescent="0.25">
      <c r="A192" s="2">
        <f ca="1">IFERROR(__xludf.DUMMYFUNCTION("""COMPUTED_VALUE"""),43509.6666666666)</f>
        <v>43509.666666666599</v>
      </c>
      <c r="B192" s="1">
        <f ca="1">IFERROR(__xludf.DUMMYFUNCTION("""COMPUTED_VALUE"""),20.54)</f>
        <v>20.54</v>
      </c>
    </row>
    <row r="193" spans="1:2" x14ac:dyDescent="0.25">
      <c r="A193" s="2">
        <f ca="1">IFERROR(__xludf.DUMMYFUNCTION("""COMPUTED_VALUE"""),43510.6666666666)</f>
        <v>43510.666666666599</v>
      </c>
      <c r="B193" s="1">
        <f ca="1">IFERROR(__xludf.DUMMYFUNCTION("""COMPUTED_VALUE"""),20.25)</f>
        <v>20.25</v>
      </c>
    </row>
    <row r="194" spans="1:2" x14ac:dyDescent="0.25">
      <c r="A194" s="2">
        <f ca="1">IFERROR(__xludf.DUMMYFUNCTION("""COMPUTED_VALUE"""),43511.6666666666)</f>
        <v>43511.666666666599</v>
      </c>
      <c r="B194" s="1">
        <f ca="1">IFERROR(__xludf.DUMMYFUNCTION("""COMPUTED_VALUE"""),20.53)</f>
        <v>20.53</v>
      </c>
    </row>
    <row r="195" spans="1:2" x14ac:dyDescent="0.25">
      <c r="A195" s="2">
        <f ca="1">IFERROR(__xludf.DUMMYFUNCTION("""COMPUTED_VALUE"""),43515.6666666666)</f>
        <v>43515.666666666599</v>
      </c>
      <c r="B195" s="1">
        <f ca="1">IFERROR(__xludf.DUMMYFUNCTION("""COMPUTED_VALUE"""),20.38)</f>
        <v>20.38</v>
      </c>
    </row>
    <row r="196" spans="1:2" x14ac:dyDescent="0.25">
      <c r="A196" s="2">
        <f ca="1">IFERROR(__xludf.DUMMYFUNCTION("""COMPUTED_VALUE"""),43516.6666666666)</f>
        <v>43516.666666666599</v>
      </c>
      <c r="B196" s="1">
        <f ca="1">IFERROR(__xludf.DUMMYFUNCTION("""COMPUTED_VALUE"""),20.17)</f>
        <v>20.170000000000002</v>
      </c>
    </row>
    <row r="197" spans="1:2" x14ac:dyDescent="0.25">
      <c r="A197" s="2">
        <f ca="1">IFERROR(__xludf.DUMMYFUNCTION("""COMPUTED_VALUE"""),43517.6666666666)</f>
        <v>43517.666666666599</v>
      </c>
      <c r="B197" s="1">
        <f ca="1">IFERROR(__xludf.DUMMYFUNCTION("""COMPUTED_VALUE"""),19.42)</f>
        <v>19.420000000000002</v>
      </c>
    </row>
    <row r="198" spans="1:2" x14ac:dyDescent="0.25">
      <c r="A198" s="2">
        <f ca="1">IFERROR(__xludf.DUMMYFUNCTION("""COMPUTED_VALUE"""),43518.6666666666)</f>
        <v>43518.666666666599</v>
      </c>
      <c r="B198" s="1">
        <f ca="1">IFERROR(__xludf.DUMMYFUNCTION("""COMPUTED_VALUE"""),19.65)</f>
        <v>19.649999999999999</v>
      </c>
    </row>
    <row r="199" spans="1:2" x14ac:dyDescent="0.25">
      <c r="A199" s="2">
        <f ca="1">IFERROR(__xludf.DUMMYFUNCTION("""COMPUTED_VALUE"""),43521.6666666666)</f>
        <v>43521.666666666599</v>
      </c>
      <c r="B199" s="1">
        <f ca="1">IFERROR(__xludf.DUMMYFUNCTION("""COMPUTED_VALUE"""),19.92)</f>
        <v>19.920000000000002</v>
      </c>
    </row>
    <row r="200" spans="1:2" x14ac:dyDescent="0.25">
      <c r="A200" s="2">
        <f ca="1">IFERROR(__xludf.DUMMYFUNCTION("""COMPUTED_VALUE"""),43522.6666666666)</f>
        <v>43522.666666666599</v>
      </c>
      <c r="B200" s="1">
        <f ca="1">IFERROR(__xludf.DUMMYFUNCTION("""COMPUTED_VALUE"""),19.86)</f>
        <v>19.86</v>
      </c>
    </row>
    <row r="201" spans="1:2" x14ac:dyDescent="0.25">
      <c r="A201" s="2">
        <f ca="1">IFERROR(__xludf.DUMMYFUNCTION("""COMPUTED_VALUE"""),43523.6666666666)</f>
        <v>43523.666666666599</v>
      </c>
      <c r="B201" s="1">
        <f ca="1">IFERROR(__xludf.DUMMYFUNCTION("""COMPUTED_VALUE"""),20.98)</f>
        <v>20.98</v>
      </c>
    </row>
    <row r="202" spans="1:2" x14ac:dyDescent="0.25">
      <c r="A202" s="2">
        <f ca="1">IFERROR(__xludf.DUMMYFUNCTION("""COMPUTED_VALUE"""),43524.6666666666)</f>
        <v>43524.666666666599</v>
      </c>
      <c r="B202" s="1">
        <f ca="1">IFERROR(__xludf.DUMMYFUNCTION("""COMPUTED_VALUE"""),21.33)</f>
        <v>21.33</v>
      </c>
    </row>
    <row r="203" spans="1:2" x14ac:dyDescent="0.25">
      <c r="A203" s="2">
        <f ca="1">IFERROR(__xludf.DUMMYFUNCTION("""COMPUTED_VALUE"""),43525.6666666666)</f>
        <v>43525.666666666599</v>
      </c>
      <c r="B203" s="1">
        <f ca="1">IFERROR(__xludf.DUMMYFUNCTION("""COMPUTED_VALUE"""),19.65)</f>
        <v>19.649999999999999</v>
      </c>
    </row>
    <row r="204" spans="1:2" x14ac:dyDescent="0.25">
      <c r="A204" s="2">
        <f ca="1">IFERROR(__xludf.DUMMYFUNCTION("""COMPUTED_VALUE"""),43528.6666666666)</f>
        <v>43528.666666666599</v>
      </c>
      <c r="B204" s="1">
        <f ca="1">IFERROR(__xludf.DUMMYFUNCTION("""COMPUTED_VALUE"""),19.02)</f>
        <v>19.02</v>
      </c>
    </row>
    <row r="205" spans="1:2" x14ac:dyDescent="0.25">
      <c r="A205" s="2">
        <f ca="1">IFERROR(__xludf.DUMMYFUNCTION("""COMPUTED_VALUE"""),43529.6666666666)</f>
        <v>43529.666666666599</v>
      </c>
      <c r="B205" s="1">
        <f ca="1">IFERROR(__xludf.DUMMYFUNCTION("""COMPUTED_VALUE"""),18.44)</f>
        <v>18.440000000000001</v>
      </c>
    </row>
    <row r="206" spans="1:2" x14ac:dyDescent="0.25">
      <c r="A206" s="2">
        <f ca="1">IFERROR(__xludf.DUMMYFUNCTION("""COMPUTED_VALUE"""),43530.6666666666)</f>
        <v>43530.666666666599</v>
      </c>
      <c r="B206" s="1">
        <f ca="1">IFERROR(__xludf.DUMMYFUNCTION("""COMPUTED_VALUE"""),18.42)</f>
        <v>18.420000000000002</v>
      </c>
    </row>
    <row r="207" spans="1:2" x14ac:dyDescent="0.25">
      <c r="A207" s="2">
        <f ca="1">IFERROR(__xludf.DUMMYFUNCTION("""COMPUTED_VALUE"""),43531.6666666666)</f>
        <v>43531.666666666599</v>
      </c>
      <c r="B207" s="1">
        <f ca="1">IFERROR(__xludf.DUMMYFUNCTION("""COMPUTED_VALUE"""),18.44)</f>
        <v>18.440000000000001</v>
      </c>
    </row>
    <row r="208" spans="1:2" x14ac:dyDescent="0.25">
      <c r="A208" s="2">
        <f ca="1">IFERROR(__xludf.DUMMYFUNCTION("""COMPUTED_VALUE"""),43532.6666666666)</f>
        <v>43532.666666666599</v>
      </c>
      <c r="B208" s="1">
        <f ca="1">IFERROR(__xludf.DUMMYFUNCTION("""COMPUTED_VALUE"""),18.94)</f>
        <v>18.940000000000001</v>
      </c>
    </row>
    <row r="209" spans="1:2" x14ac:dyDescent="0.25">
      <c r="A209" s="2">
        <f ca="1">IFERROR(__xludf.DUMMYFUNCTION("""COMPUTED_VALUE"""),43535.6666666666)</f>
        <v>43535.666666666599</v>
      </c>
      <c r="B209" s="1">
        <f ca="1">IFERROR(__xludf.DUMMYFUNCTION("""COMPUTED_VALUE"""),19.39)</f>
        <v>19.39</v>
      </c>
    </row>
    <row r="210" spans="1:2" x14ac:dyDescent="0.25">
      <c r="A210" s="2">
        <f ca="1">IFERROR(__xludf.DUMMYFUNCTION("""COMPUTED_VALUE"""),43536.6666666666)</f>
        <v>43536.666666666599</v>
      </c>
      <c r="B210" s="1">
        <f ca="1">IFERROR(__xludf.DUMMYFUNCTION("""COMPUTED_VALUE"""),18.89)</f>
        <v>18.89</v>
      </c>
    </row>
    <row r="211" spans="1:2" x14ac:dyDescent="0.25">
      <c r="A211" s="2">
        <f ca="1">IFERROR(__xludf.DUMMYFUNCTION("""COMPUTED_VALUE"""),43537.6666666666)</f>
        <v>43537.666666666599</v>
      </c>
      <c r="B211" s="1">
        <f ca="1">IFERROR(__xludf.DUMMYFUNCTION("""COMPUTED_VALUE"""),19.26)</f>
        <v>19.260000000000002</v>
      </c>
    </row>
    <row r="212" spans="1:2" x14ac:dyDescent="0.25">
      <c r="A212" s="2">
        <f ca="1">IFERROR(__xludf.DUMMYFUNCTION("""COMPUTED_VALUE"""),43538.6666666666)</f>
        <v>43538.666666666599</v>
      </c>
      <c r="B212" s="1">
        <f ca="1">IFERROR(__xludf.DUMMYFUNCTION("""COMPUTED_VALUE"""),19.33)</f>
        <v>19.329999999999998</v>
      </c>
    </row>
    <row r="213" spans="1:2" x14ac:dyDescent="0.25">
      <c r="A213" s="2">
        <f ca="1">IFERROR(__xludf.DUMMYFUNCTION("""COMPUTED_VALUE"""),43539.6666666666)</f>
        <v>43539.666666666599</v>
      </c>
      <c r="B213" s="1">
        <f ca="1">IFERROR(__xludf.DUMMYFUNCTION("""COMPUTED_VALUE"""),18.36)</f>
        <v>18.36</v>
      </c>
    </row>
    <row r="214" spans="1:2" x14ac:dyDescent="0.25">
      <c r="A214" s="2">
        <f ca="1">IFERROR(__xludf.DUMMYFUNCTION("""COMPUTED_VALUE"""),43542.6666666666)</f>
        <v>43542.666666666599</v>
      </c>
      <c r="B214" s="1">
        <f ca="1">IFERROR(__xludf.DUMMYFUNCTION("""COMPUTED_VALUE"""),17.97)</f>
        <v>17.97</v>
      </c>
    </row>
    <row r="215" spans="1:2" x14ac:dyDescent="0.25">
      <c r="A215" s="2">
        <f ca="1">IFERROR(__xludf.DUMMYFUNCTION("""COMPUTED_VALUE"""),43543.6666666666)</f>
        <v>43543.666666666599</v>
      </c>
      <c r="B215" s="1">
        <f ca="1">IFERROR(__xludf.DUMMYFUNCTION("""COMPUTED_VALUE"""),17.83)</f>
        <v>17.829999999999998</v>
      </c>
    </row>
    <row r="216" spans="1:2" x14ac:dyDescent="0.25">
      <c r="A216" s="2">
        <f ca="1">IFERROR(__xludf.DUMMYFUNCTION("""COMPUTED_VALUE"""),43544.6666666666)</f>
        <v>43544.666666666599</v>
      </c>
      <c r="B216" s="1">
        <f ca="1">IFERROR(__xludf.DUMMYFUNCTION("""COMPUTED_VALUE"""),18.24)</f>
        <v>18.239999999999998</v>
      </c>
    </row>
    <row r="217" spans="1:2" x14ac:dyDescent="0.25">
      <c r="A217" s="2">
        <f ca="1">IFERROR(__xludf.DUMMYFUNCTION("""COMPUTED_VALUE"""),43545.6666666666)</f>
        <v>43545.666666666599</v>
      </c>
      <c r="B217" s="1">
        <f ca="1">IFERROR(__xludf.DUMMYFUNCTION("""COMPUTED_VALUE"""),18.27)</f>
        <v>18.27</v>
      </c>
    </row>
    <row r="218" spans="1:2" x14ac:dyDescent="0.25">
      <c r="A218" s="2">
        <f ca="1">IFERROR(__xludf.DUMMYFUNCTION("""COMPUTED_VALUE"""),43546.6666666666)</f>
        <v>43546.666666666599</v>
      </c>
      <c r="B218" s="1">
        <f ca="1">IFERROR(__xludf.DUMMYFUNCTION("""COMPUTED_VALUE"""),17.64)</f>
        <v>17.64</v>
      </c>
    </row>
    <row r="219" spans="1:2" x14ac:dyDescent="0.25">
      <c r="A219" s="2">
        <f ca="1">IFERROR(__xludf.DUMMYFUNCTION("""COMPUTED_VALUE"""),43549.6666666666)</f>
        <v>43549.666666666599</v>
      </c>
      <c r="B219" s="1">
        <f ca="1">IFERROR(__xludf.DUMMYFUNCTION("""COMPUTED_VALUE"""),17.36)</f>
        <v>17.36</v>
      </c>
    </row>
    <row r="220" spans="1:2" x14ac:dyDescent="0.25">
      <c r="A220" s="2">
        <f ca="1">IFERROR(__xludf.DUMMYFUNCTION("""COMPUTED_VALUE"""),43550.6666666666)</f>
        <v>43550.666666666599</v>
      </c>
      <c r="B220" s="1">
        <f ca="1">IFERROR(__xludf.DUMMYFUNCTION("""COMPUTED_VALUE"""),17.85)</f>
        <v>17.850000000000001</v>
      </c>
    </row>
    <row r="221" spans="1:2" x14ac:dyDescent="0.25">
      <c r="A221" s="2">
        <f ca="1">IFERROR(__xludf.DUMMYFUNCTION("""COMPUTED_VALUE"""),43551.6666666666)</f>
        <v>43551.666666666599</v>
      </c>
      <c r="B221" s="1">
        <f ca="1">IFERROR(__xludf.DUMMYFUNCTION("""COMPUTED_VALUE"""),18.32)</f>
        <v>18.32</v>
      </c>
    </row>
    <row r="222" spans="1:2" x14ac:dyDescent="0.25">
      <c r="A222" s="2">
        <f ca="1">IFERROR(__xludf.DUMMYFUNCTION("""COMPUTED_VALUE"""),43552.6666666666)</f>
        <v>43552.666666666599</v>
      </c>
      <c r="B222" s="1">
        <f ca="1">IFERROR(__xludf.DUMMYFUNCTION("""COMPUTED_VALUE"""),18.57)</f>
        <v>18.57</v>
      </c>
    </row>
    <row r="223" spans="1:2" x14ac:dyDescent="0.25">
      <c r="A223" s="2">
        <f ca="1">IFERROR(__xludf.DUMMYFUNCTION("""COMPUTED_VALUE"""),43553.6666666666)</f>
        <v>43553.666666666599</v>
      </c>
      <c r="B223" s="1">
        <f ca="1">IFERROR(__xludf.DUMMYFUNCTION("""COMPUTED_VALUE"""),18.66)</f>
        <v>18.66</v>
      </c>
    </row>
    <row r="224" spans="1:2" x14ac:dyDescent="0.25">
      <c r="A224" s="2">
        <f ca="1">IFERROR(__xludf.DUMMYFUNCTION("""COMPUTED_VALUE"""),43556.6666666666)</f>
        <v>43556.666666666599</v>
      </c>
      <c r="B224" s="1">
        <f ca="1">IFERROR(__xludf.DUMMYFUNCTION("""COMPUTED_VALUE"""),19.28)</f>
        <v>19.28</v>
      </c>
    </row>
    <row r="225" spans="1:2" x14ac:dyDescent="0.25">
      <c r="A225" s="2">
        <f ca="1">IFERROR(__xludf.DUMMYFUNCTION("""COMPUTED_VALUE"""),43557.6666666666)</f>
        <v>43557.666666666599</v>
      </c>
      <c r="B225" s="1">
        <f ca="1">IFERROR(__xludf.DUMMYFUNCTION("""COMPUTED_VALUE"""),19.06)</f>
        <v>19.059999999999999</v>
      </c>
    </row>
    <row r="226" spans="1:2" x14ac:dyDescent="0.25">
      <c r="A226" s="2">
        <f ca="1">IFERROR(__xludf.DUMMYFUNCTION("""COMPUTED_VALUE"""),43558.6666666666)</f>
        <v>43558.666666666599</v>
      </c>
      <c r="B226" s="1">
        <f ca="1">IFERROR(__xludf.DUMMYFUNCTION("""COMPUTED_VALUE"""),19.45)</f>
        <v>19.45</v>
      </c>
    </row>
    <row r="227" spans="1:2" x14ac:dyDescent="0.25">
      <c r="A227" s="2">
        <f ca="1">IFERROR(__xludf.DUMMYFUNCTION("""COMPUTED_VALUE"""),43559.6666666666)</f>
        <v>43559.666666666599</v>
      </c>
      <c r="B227" s="1">
        <f ca="1">IFERROR(__xludf.DUMMYFUNCTION("""COMPUTED_VALUE"""),17.85)</f>
        <v>17.850000000000001</v>
      </c>
    </row>
    <row r="228" spans="1:2" x14ac:dyDescent="0.25">
      <c r="A228" s="2">
        <f ca="1">IFERROR(__xludf.DUMMYFUNCTION("""COMPUTED_VALUE"""),43560.6666666666)</f>
        <v>43560.666666666599</v>
      </c>
      <c r="B228" s="1">
        <f ca="1">IFERROR(__xludf.DUMMYFUNCTION("""COMPUTED_VALUE"""),18.33)</f>
        <v>18.329999999999998</v>
      </c>
    </row>
    <row r="229" spans="1:2" x14ac:dyDescent="0.25">
      <c r="A229" s="2">
        <f ca="1">IFERROR(__xludf.DUMMYFUNCTION("""COMPUTED_VALUE"""),43563.6666666666)</f>
        <v>43563.666666666599</v>
      </c>
      <c r="B229" s="1">
        <f ca="1">IFERROR(__xludf.DUMMYFUNCTION("""COMPUTED_VALUE"""),18.21)</f>
        <v>18.21</v>
      </c>
    </row>
    <row r="230" spans="1:2" x14ac:dyDescent="0.25">
      <c r="A230" s="2">
        <f ca="1">IFERROR(__xludf.DUMMYFUNCTION("""COMPUTED_VALUE"""),43564.6666666666)</f>
        <v>43564.666666666599</v>
      </c>
      <c r="B230" s="1">
        <f ca="1">IFERROR(__xludf.DUMMYFUNCTION("""COMPUTED_VALUE"""),18.15)</f>
        <v>18.149999999999999</v>
      </c>
    </row>
    <row r="231" spans="1:2" x14ac:dyDescent="0.25">
      <c r="A231" s="2">
        <f ca="1">IFERROR(__xludf.DUMMYFUNCTION("""COMPUTED_VALUE"""),43565.6666666666)</f>
        <v>43565.666666666599</v>
      </c>
      <c r="B231" s="1">
        <f ca="1">IFERROR(__xludf.DUMMYFUNCTION("""COMPUTED_VALUE"""),18.4)</f>
        <v>18.399999999999999</v>
      </c>
    </row>
    <row r="232" spans="1:2" x14ac:dyDescent="0.25">
      <c r="A232" s="2">
        <f ca="1">IFERROR(__xludf.DUMMYFUNCTION("""COMPUTED_VALUE"""),43566.6666666666)</f>
        <v>43566.666666666599</v>
      </c>
      <c r="B232" s="1">
        <f ca="1">IFERROR(__xludf.DUMMYFUNCTION("""COMPUTED_VALUE"""),17.89)</f>
        <v>17.89</v>
      </c>
    </row>
    <row r="233" spans="1:2" x14ac:dyDescent="0.25">
      <c r="A233" s="2">
        <f ca="1">IFERROR(__xludf.DUMMYFUNCTION("""COMPUTED_VALUE"""),43567.6666666666)</f>
        <v>43567.666666666599</v>
      </c>
      <c r="B233" s="1">
        <f ca="1">IFERROR(__xludf.DUMMYFUNCTION("""COMPUTED_VALUE"""),17.85)</f>
        <v>17.850000000000001</v>
      </c>
    </row>
    <row r="234" spans="1:2" x14ac:dyDescent="0.25">
      <c r="A234" s="2">
        <f ca="1">IFERROR(__xludf.DUMMYFUNCTION("""COMPUTED_VALUE"""),43570.6666666666)</f>
        <v>43570.666666666599</v>
      </c>
      <c r="B234" s="1">
        <f ca="1">IFERROR(__xludf.DUMMYFUNCTION("""COMPUTED_VALUE"""),17.76)</f>
        <v>17.760000000000002</v>
      </c>
    </row>
    <row r="235" spans="1:2" x14ac:dyDescent="0.25">
      <c r="A235" s="2">
        <f ca="1">IFERROR(__xludf.DUMMYFUNCTION("""COMPUTED_VALUE"""),43571.6666666666)</f>
        <v>43571.666666666599</v>
      </c>
      <c r="B235" s="1">
        <f ca="1">IFERROR(__xludf.DUMMYFUNCTION("""COMPUTED_VALUE"""),18.22)</f>
        <v>18.22</v>
      </c>
    </row>
    <row r="236" spans="1:2" x14ac:dyDescent="0.25">
      <c r="A236" s="2">
        <f ca="1">IFERROR(__xludf.DUMMYFUNCTION("""COMPUTED_VALUE"""),43572.6666666666)</f>
        <v>43572.666666666599</v>
      </c>
      <c r="B236" s="1">
        <f ca="1">IFERROR(__xludf.DUMMYFUNCTION("""COMPUTED_VALUE"""),18.08)</f>
        <v>18.079999999999998</v>
      </c>
    </row>
    <row r="237" spans="1:2" x14ac:dyDescent="0.25">
      <c r="A237" s="2">
        <f ca="1">IFERROR(__xludf.DUMMYFUNCTION("""COMPUTED_VALUE"""),43573.6666666666)</f>
        <v>43573.666666666599</v>
      </c>
      <c r="B237" s="1">
        <f ca="1">IFERROR(__xludf.DUMMYFUNCTION("""COMPUTED_VALUE"""),18.22)</f>
        <v>18.22</v>
      </c>
    </row>
    <row r="238" spans="1:2" x14ac:dyDescent="0.25">
      <c r="A238" s="2">
        <f ca="1">IFERROR(__xludf.DUMMYFUNCTION("""COMPUTED_VALUE"""),43577.6666666666)</f>
        <v>43577.666666666599</v>
      </c>
      <c r="B238" s="1">
        <f ca="1">IFERROR(__xludf.DUMMYFUNCTION("""COMPUTED_VALUE"""),17.52)</f>
        <v>17.52</v>
      </c>
    </row>
    <row r="239" spans="1:2" x14ac:dyDescent="0.25">
      <c r="A239" s="2">
        <f ca="1">IFERROR(__xludf.DUMMYFUNCTION("""COMPUTED_VALUE"""),43578.6666666666)</f>
        <v>43578.666666666599</v>
      </c>
      <c r="B239" s="1">
        <f ca="1">IFERROR(__xludf.DUMMYFUNCTION("""COMPUTED_VALUE"""),17.59)</f>
        <v>17.59</v>
      </c>
    </row>
    <row r="240" spans="1:2" x14ac:dyDescent="0.25">
      <c r="A240" s="2">
        <f ca="1">IFERROR(__xludf.DUMMYFUNCTION("""COMPUTED_VALUE"""),43579.6666666666)</f>
        <v>43579.666666666599</v>
      </c>
      <c r="B240" s="1">
        <f ca="1">IFERROR(__xludf.DUMMYFUNCTION("""COMPUTED_VALUE"""),17.24)</f>
        <v>17.239999999999998</v>
      </c>
    </row>
    <row r="241" spans="1:2" x14ac:dyDescent="0.25">
      <c r="A241" s="2">
        <f ca="1">IFERROR(__xludf.DUMMYFUNCTION("""COMPUTED_VALUE"""),43580.6666666666)</f>
        <v>43580.666666666599</v>
      </c>
      <c r="B241" s="1">
        <f ca="1">IFERROR(__xludf.DUMMYFUNCTION("""COMPUTED_VALUE"""),16.51)</f>
        <v>16.510000000000002</v>
      </c>
    </row>
    <row r="242" spans="1:2" x14ac:dyDescent="0.25">
      <c r="A242" s="2">
        <f ca="1">IFERROR(__xludf.DUMMYFUNCTION("""COMPUTED_VALUE"""),43581.6666666666)</f>
        <v>43581.666666666599</v>
      </c>
      <c r="B242" s="1">
        <f ca="1">IFERROR(__xludf.DUMMYFUNCTION("""COMPUTED_VALUE"""),15.68)</f>
        <v>15.68</v>
      </c>
    </row>
    <row r="243" spans="1:2" x14ac:dyDescent="0.25">
      <c r="A243" s="2">
        <f ca="1">IFERROR(__xludf.DUMMYFUNCTION("""COMPUTED_VALUE"""),43584.6666666666)</f>
        <v>43584.666666666599</v>
      </c>
      <c r="B243" s="1">
        <f ca="1">IFERROR(__xludf.DUMMYFUNCTION("""COMPUTED_VALUE"""),16.1)</f>
        <v>16.100000000000001</v>
      </c>
    </row>
    <row r="244" spans="1:2" x14ac:dyDescent="0.25">
      <c r="A244" s="2">
        <f ca="1">IFERROR(__xludf.DUMMYFUNCTION("""COMPUTED_VALUE"""),43585.6666666666)</f>
        <v>43585.666666666599</v>
      </c>
      <c r="B244" s="1">
        <f ca="1">IFERROR(__xludf.DUMMYFUNCTION("""COMPUTED_VALUE"""),15.91)</f>
        <v>15.91</v>
      </c>
    </row>
    <row r="245" spans="1:2" x14ac:dyDescent="0.25">
      <c r="A245" s="2">
        <f ca="1">IFERROR(__xludf.DUMMYFUNCTION("""COMPUTED_VALUE"""),43586.6666666666)</f>
        <v>43586.666666666599</v>
      </c>
      <c r="B245" s="1">
        <f ca="1">IFERROR(__xludf.DUMMYFUNCTION("""COMPUTED_VALUE"""),15.6)</f>
        <v>15.6</v>
      </c>
    </row>
    <row r="246" spans="1:2" x14ac:dyDescent="0.25">
      <c r="A246" s="2">
        <f ca="1">IFERROR(__xludf.DUMMYFUNCTION("""COMPUTED_VALUE"""),43587.6666666666)</f>
        <v>43587.666666666599</v>
      </c>
      <c r="B246" s="1">
        <f ca="1">IFERROR(__xludf.DUMMYFUNCTION("""COMPUTED_VALUE"""),16.27)</f>
        <v>16.27</v>
      </c>
    </row>
    <row r="247" spans="1:2" x14ac:dyDescent="0.25">
      <c r="A247" s="2">
        <f ca="1">IFERROR(__xludf.DUMMYFUNCTION("""COMPUTED_VALUE"""),43588.6666666666)</f>
        <v>43588.666666666599</v>
      </c>
      <c r="B247" s="1">
        <f ca="1">IFERROR(__xludf.DUMMYFUNCTION("""COMPUTED_VALUE"""),17)</f>
        <v>17</v>
      </c>
    </row>
    <row r="248" spans="1:2" x14ac:dyDescent="0.25">
      <c r="A248" s="2">
        <f ca="1">IFERROR(__xludf.DUMMYFUNCTION("""COMPUTED_VALUE"""),43591.6666666666)</f>
        <v>43591.666666666599</v>
      </c>
      <c r="B248" s="1">
        <f ca="1">IFERROR(__xludf.DUMMYFUNCTION("""COMPUTED_VALUE"""),17.02)</f>
        <v>17.02</v>
      </c>
    </row>
    <row r="249" spans="1:2" x14ac:dyDescent="0.25">
      <c r="A249" s="2">
        <f ca="1">IFERROR(__xludf.DUMMYFUNCTION("""COMPUTED_VALUE"""),43592.6666666666)</f>
        <v>43592.666666666599</v>
      </c>
      <c r="B249" s="1">
        <f ca="1">IFERROR(__xludf.DUMMYFUNCTION("""COMPUTED_VALUE"""),16.47)</f>
        <v>16.47</v>
      </c>
    </row>
    <row r="250" spans="1:2" x14ac:dyDescent="0.25">
      <c r="A250" s="2">
        <f ca="1">IFERROR(__xludf.DUMMYFUNCTION("""COMPUTED_VALUE"""),43593.6666666666)</f>
        <v>43593.666666666599</v>
      </c>
      <c r="B250" s="1">
        <f ca="1">IFERROR(__xludf.DUMMYFUNCTION("""COMPUTED_VALUE"""),16.32)</f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2023-10-02T00:33:06Z</dcterms:created>
  <dcterms:modified xsi:type="dcterms:W3CDTF">2023-10-02T00:33:06Z</dcterms:modified>
</cp:coreProperties>
</file>