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wsSortMap1.xml" ContentType="application/vnd.ms-excel.wsSortMap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wsSortMap2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rodSheet18\"/>
    </mc:Choice>
  </mc:AlternateContent>
  <workbookProtection lockRevision="1"/>
  <bookViews>
    <workbookView minimized="1" xWindow="6120" yWindow="2652" windowWidth="10752" windowHeight="2940" firstSheet="2" activeTab="2"/>
  </bookViews>
  <sheets>
    <sheet name="Sec-CNC Schedule" sheetId="1" r:id="rId1"/>
    <sheet name="Acme Davenport" sheetId="6" r:id="rId2"/>
    <sheet name="Hydromat" sheetId="2" r:id="rId3"/>
    <sheet name="Material Bar Weights" sheetId="4" r:id="rId4"/>
    <sheet name="Sheet 1" sheetId="3" r:id="rId5"/>
    <sheet name="Sheet1" sheetId="5" state="hidden" r:id="rId6"/>
  </sheets>
  <definedNames>
    <definedName name="_xlnm._FilterDatabase" localSheetId="3" hidden="1">'Material Bar Weights'!$A$1:$C$437</definedName>
    <definedName name="_xlnm._FilterDatabase" localSheetId="0" hidden="1">'Sec-CNC Schedule'!$A$527:$S$2523</definedName>
    <definedName name="Z_0004CB7E_A5D6_4AEC_9FD7_DDEB667C8D45_.wvu.FilterData" localSheetId="0" hidden="1">'Sec-CNC Schedule'!$A$528:$O$2399</definedName>
    <definedName name="Z_00054B47_9F4A_4A72_80AF_38B4089CF0B1_.wvu.FilterData" localSheetId="0" hidden="1">'Sec-CNC Schedule'!$A$528:$Q$2399</definedName>
    <definedName name="Z_006A4888_E545_440F_9AA0_F63B6B4BB57E_.wvu.FilterData" localSheetId="0" hidden="1">'Sec-CNC Schedule'!$A$528:$U$2525</definedName>
    <definedName name="Z_006F4774_15CC_4BE7_AB8B_67B9463F49FD_.wvu.FilterData" localSheetId="0" hidden="1">'Sec-CNC Schedule'!$A$528:$Q$2399</definedName>
    <definedName name="Z_0089EA51_7240_4D45_A2CB_C295147C88FF_.wvu.FilterData" localSheetId="0" hidden="1">'Sec-CNC Schedule'!$A$528:$U$2399</definedName>
    <definedName name="Z_0095B778_E0F2_421D_B00C_D017FE1959AA_.wvu.FilterData" localSheetId="0" hidden="1">'Sec-CNC Schedule'!$A$528:$U$2525</definedName>
    <definedName name="Z_00A123BF_66CB_4838_99F4_074324EF1A67_.wvu.FilterData" localSheetId="0" hidden="1">'Sec-CNC Schedule'!$A$528:$Q$2399</definedName>
    <definedName name="Z_00BAE90E_C9C7_4437_8485_99CA1C6E4A2B_.wvu.FilterData" localSheetId="0" hidden="1">'Sec-CNC Schedule'!$A$528:$Q$2399</definedName>
    <definedName name="Z_010A5A40_6816_469B_BE66_770D28FBF05E_.wvu.FilterData" localSheetId="0" hidden="1">'Sec-CNC Schedule'!$A$527:$U$528</definedName>
    <definedName name="Z_012CF0C3_4A42_405F_8B53_1E50FEE99293_.wvu.FilterData" localSheetId="0" hidden="1">'Sec-CNC Schedule'!$A$528:$Q$2399</definedName>
    <definedName name="Z_014FF61E_04F2_4E52_BB0A_9146C98F1005_.wvu.FilterData" localSheetId="0" hidden="1">'Sec-CNC Schedule'!$A$528:$Q$2399</definedName>
    <definedName name="Z_01639135_34BB_4A89_8C8D_44F3844B39E8_.wvu.FilterData" localSheetId="0" hidden="1">'Sec-CNC Schedule'!$A$528:$O$2399</definedName>
    <definedName name="Z_01DB92AD_8A47_49EF_994A_8746882CA00D_.wvu.FilterData" localSheetId="0" hidden="1">'Sec-CNC Schedule'!$A$528:$Q$2399</definedName>
    <definedName name="Z_01F3110E_70A0_482A_B5C8_D984F77CDC93_.wvu.FilterData" localSheetId="0" hidden="1">'Sec-CNC Schedule'!$A$528:$Q$2399</definedName>
    <definedName name="Z_02361514_1C54_49EF_8F98_F28354C77EBC_.wvu.FilterData" localSheetId="0" hidden="1">'Sec-CNC Schedule'!$A$528:$U$2525</definedName>
    <definedName name="Z_02525C58_3BA7_4896_9D6B_EBF2CFDC5E41_.wvu.FilterData" localSheetId="0" hidden="1">'Sec-CNC Schedule'!$A$528:$U$2524</definedName>
    <definedName name="Z_0259097C_1984_4C0E_AE05_91D8420B22CD_.wvu.FilterData" localSheetId="0" hidden="1">'Sec-CNC Schedule'!$A$528:$U$2525</definedName>
    <definedName name="Z_025BF7F2_B0D1_4795_BC4B_9F8A4B90B801_.wvu.FilterData" localSheetId="0" hidden="1">'Sec-CNC Schedule'!$A$528:$O$2399</definedName>
    <definedName name="Z_02735C6C_9AA5_4ADB_B0C4_35AD51ADC941_.wvu.FilterData" localSheetId="0" hidden="1">'Sec-CNC Schedule'!$A$528:$Q$2523</definedName>
    <definedName name="Z_027F6A06_C579_4511_AF58_101A6910E9B2_.wvu.FilterData" localSheetId="0" hidden="1">'Sec-CNC Schedule'!$A$528:$Q$2399</definedName>
    <definedName name="Z_02AEA499_F816_4380_843E_FCB6AA8E3461_.wvu.FilterData" localSheetId="0" hidden="1">'Sec-CNC Schedule'!$A$527:$U$2523</definedName>
    <definedName name="Z_02B976E0_E9FC_4BBB_97C6_949BD63C3C32_.wvu.FilterData" localSheetId="0" hidden="1">'Sec-CNC Schedule'!$A$527:$U$2523</definedName>
    <definedName name="Z_02C2F49C_3D2E_4459_AC93_978823E0ABAE_.wvu.FilterData" localSheetId="0" hidden="1">'Sec-CNC Schedule'!$A$527:$U$2523</definedName>
    <definedName name="Z_02C88F46_8CAF_4164_950E_7BBCEA478383_.wvu.FilterData" localSheetId="0" hidden="1">'Sec-CNC Schedule'!$A$528:$Q$2399</definedName>
    <definedName name="Z_02E5D444_484D_44EF_B647_08558484F0BD_.wvu.FilterData" localSheetId="0" hidden="1">'Sec-CNC Schedule'!$A$528:$Q$2523</definedName>
    <definedName name="Z_02E80DA8_86AF_4DD2_929C_F7A1F4FC3495_.wvu.FilterData" localSheetId="0" hidden="1">'Sec-CNC Schedule'!$A$528:$Q$2399</definedName>
    <definedName name="Z_02F5B86D_F243_46D4_8BA4_05600D4210AD_.wvu.FilterData" localSheetId="0" hidden="1">'Sec-CNC Schedule'!$A$528:$Q$2399</definedName>
    <definedName name="Z_03257224_CE92_41EB_8D69_1830085DD040_.wvu.FilterData" localSheetId="0" hidden="1">'Sec-CNC Schedule'!$A$528:$U$2524</definedName>
    <definedName name="Z_03281E0D_E09D_4340_8EE0_18D6574E3C0C_.wvu.FilterData" localSheetId="0" hidden="1">'Sec-CNC Schedule'!$A$528:$Q$2399</definedName>
    <definedName name="Z_034E1A6B_53D7_49F3_BDA6_813D96CD1F55_.wvu.FilterData" localSheetId="0" hidden="1">'Sec-CNC Schedule'!$A$528:$Q$2399</definedName>
    <definedName name="Z_03764FD2_6AEA_403B_9A66_213F2543DFBD_.wvu.FilterData" localSheetId="0" hidden="1">'Sec-CNC Schedule'!$A$527:$U$528</definedName>
    <definedName name="Z_038490BE_F089_4CDD_AF14_74E1889193A5_.wvu.FilterData" localSheetId="0" hidden="1">'Sec-CNC Schedule'!$A$528:$Q$2399</definedName>
    <definedName name="Z_03902702_D851_4C83_9EA1_AD75ED54B434_.wvu.FilterData" localSheetId="0" hidden="1">'Sec-CNC Schedule'!$A$527:$U$2523</definedName>
    <definedName name="Z_0390C824_0A93_4D7B_98B0_BADBC0CA0794_.wvu.FilterData" localSheetId="0" hidden="1">'Sec-CNC Schedule'!$A$528:$U$2525</definedName>
    <definedName name="Z_03B2A342_4D18_4D07_8A0E_C6F84622DC04_.wvu.FilterData" localSheetId="0" hidden="1">'Sec-CNC Schedule'!$A$528:$U$2525</definedName>
    <definedName name="Z_03BA17C7_2781_42C6_B635_D94BEDB21D5A_.wvu.FilterData" localSheetId="0" hidden="1">'Sec-CNC Schedule'!$A$528:$Q$2399</definedName>
    <definedName name="Z_03DC7F80_1EEE_4AD4_B4ED_32CAF45CB79A_.wvu.FilterData" localSheetId="0" hidden="1">'Sec-CNC Schedule'!$A$528:$Q$2399</definedName>
    <definedName name="Z_03F3D1C4_A184_42DC_A0D7_5231EC87F87A_.wvu.FilterData" localSheetId="0" hidden="1">'Sec-CNC Schedule'!$A$527:$U$2523</definedName>
    <definedName name="Z_04080D14_C942_45DA_AC39_362191FF5BF5_.wvu.FilterData" localSheetId="0" hidden="1">'Sec-CNC Schedule'!$A$527:$S$2523</definedName>
    <definedName name="Z_04126E20_03FA_4161_BAC0_0C20268B3081_.wvu.FilterData" localSheetId="0" hidden="1">'Sec-CNC Schedule'!$A$528:$Q$2399</definedName>
    <definedName name="Z_0414E070_5DCC_4682_B038_5236F2E43DBB_.wvu.FilterData" localSheetId="0" hidden="1">'Sec-CNC Schedule'!$A$528:$U$2525</definedName>
    <definedName name="Z_043C382D_19F6_409A_90A8_945C8497C073_.wvu.FilterData" localSheetId="0" hidden="1">'Sec-CNC Schedule'!$A$528:$Q$2399</definedName>
    <definedName name="Z_0445037B_6C49_4BD7_B92C_E0B49EB11E12_.wvu.FilterData" localSheetId="0" hidden="1">'Sec-CNC Schedule'!$A$528:$Q$2523</definedName>
    <definedName name="Z_044640B1_C520_4F02_A3D3_5A73B5321A5C_.wvu.FilterData" localSheetId="0" hidden="1">'Sec-CNC Schedule'!$A$528:$Q$2523</definedName>
    <definedName name="Z_046728BE_B0E7_4CAF_A359_CE79DA56C897_.wvu.FilterData" localSheetId="0" hidden="1">'Sec-CNC Schedule'!$A$528:$U$2524</definedName>
    <definedName name="Z_047891FD_D5E3_4295_87CF_850BC44DDCE6_.wvu.FilterData" localSheetId="0" hidden="1">'Sec-CNC Schedule'!$A$528:$O$2399</definedName>
    <definedName name="Z_04C47502_B629_4556_A98D_C05B4762D852_.wvu.FilterData" localSheetId="0" hidden="1">'Sec-CNC Schedule'!$A$528:$U$2525</definedName>
    <definedName name="Z_04CACE26_1D75_4CD3_B8BF_6B4E755FB086_.wvu.FilterData" localSheetId="0" hidden="1">'Sec-CNC Schedule'!$A$527:$S$2523</definedName>
    <definedName name="Z_04D3A5DC_893E_41C2_BF28_31BD694DD3D6_.wvu.FilterData" localSheetId="0" hidden="1">'Sec-CNC Schedule'!$A$528:$U$2525</definedName>
    <definedName name="Z_04EFD4FD_976E_43D8_8D53_D83BE696FC98_.wvu.FilterData" localSheetId="0" hidden="1">'Sec-CNC Schedule'!$A$527:$U$528</definedName>
    <definedName name="Z_04F23AE1_89FA_43F9_B064_2189EF096219_.wvu.FilterData" localSheetId="0" hidden="1">'Sec-CNC Schedule'!$A$528:$Q$2399</definedName>
    <definedName name="Z_05013A80_1A29_4118_907A_20A8D6891B71_.wvu.FilterData" localSheetId="0" hidden="1">'Sec-CNC Schedule'!$A$528:$Q$2399</definedName>
    <definedName name="Z_05102583_4644_40B3_A79C_4C52B5C4869A_.wvu.FilterData" localSheetId="0" hidden="1">'Sec-CNC Schedule'!$A$528:$Q$2523</definedName>
    <definedName name="Z_05518F43_9819_4506_BB2F_0C26E5414F89_.wvu.FilterData" localSheetId="0" hidden="1">'Sec-CNC Schedule'!$A$527:$U$528</definedName>
    <definedName name="Z_05813D0E_4FA0_4FC8_BC27_1BE212D9C825_.wvu.FilterData" localSheetId="0" hidden="1">'Sec-CNC Schedule'!$A$527:$U$2523</definedName>
    <definedName name="Z_0599E3FD_BB2E_4032_8E75_73897A00FA83_.wvu.FilterData" localSheetId="0" hidden="1">'Sec-CNC Schedule'!$A$528:$O$2399</definedName>
    <definedName name="Z_060012E1_BB97_4058_9879_148D7D0171CD_.wvu.FilterData" localSheetId="0" hidden="1">'Sec-CNC Schedule'!$A$528:$Q$2399</definedName>
    <definedName name="Z_060818AC_7725_4ECA_8497_497D42561EE0_.wvu.FilterData" localSheetId="0" hidden="1">'Sec-CNC Schedule'!$A$528:$Q$2399</definedName>
    <definedName name="Z_060C9A06_03F8_458C_9303_B219ED94E62F_.wvu.FilterData" localSheetId="0" hidden="1">'Sec-CNC Schedule'!$A$528:$Q$2399</definedName>
    <definedName name="Z_06147B2D_D19C_4AB5_8283_E8E8BB6C0CD9_.wvu.FilterData" localSheetId="0" hidden="1">'Sec-CNC Schedule'!$A$528:$Q$2399</definedName>
    <definedName name="Z_0621E2D8_7077_4D88_8225_67B19B6EE0AC_.wvu.FilterData" localSheetId="0" hidden="1">'Sec-CNC Schedule'!$A$528:$O$2399</definedName>
    <definedName name="Z_062CE157_370E_41F1_BF78_4542AB3DB503_.wvu.FilterData" localSheetId="0" hidden="1">'Sec-CNC Schedule'!$A$527:$U$2523</definedName>
    <definedName name="Z_0640E774_25E6_4BE6_AC36_31E159E7D87F_.wvu.FilterData" localSheetId="0" hidden="1">'Sec-CNC Schedule'!$A$528:$Q$2399</definedName>
    <definedName name="Z_0642D4BC_E075_476F_821F_A4BFAB250432_.wvu.FilterData" localSheetId="0" hidden="1">'Sec-CNC Schedule'!$A$528:$O$2399</definedName>
    <definedName name="Z_064556AB_0B67_41DE_9F6D_BC0A32354412_.wvu.FilterData" localSheetId="0" hidden="1">'Sec-CNC Schedule'!$A$528:$U$2525</definedName>
    <definedName name="Z_06733502_538B_4840_A07C_296E8F2D47E0_.wvu.FilterData" localSheetId="0" hidden="1">'Sec-CNC Schedule'!$A$528:$Q$2523</definedName>
    <definedName name="Z_067AD4ED_DD69_4318_9BDF_D313E4E7F705_.wvu.FilterData" localSheetId="0" hidden="1">'Sec-CNC Schedule'!$A$528:$Q$2399</definedName>
    <definedName name="Z_06AE7D44_F6C5_49BD_ADAD_F0A5056612C2_.wvu.FilterData" localSheetId="0" hidden="1">'Sec-CNC Schedule'!$A$527:$U$528</definedName>
    <definedName name="Z_06B81138_DA3B_4652_917E_07E01FF55FE6_.wvu.FilterData" localSheetId="0" hidden="1">'Sec-CNC Schedule'!$A$528:$Q$2399</definedName>
    <definedName name="Z_06ECCA72_3CED_43DF_8884_A803836D1255_.wvu.FilterData" localSheetId="0" hidden="1">'Sec-CNC Schedule'!$A$528:$O$2399</definedName>
    <definedName name="Z_070BA203_BE60_4DF8_90A2_E47D7EB18625_.wvu.FilterData" localSheetId="0" hidden="1">'Sec-CNC Schedule'!$A$527:$U$2523</definedName>
    <definedName name="Z_070C6539_FD37_4994_97C6_55A212504DCF_.wvu.FilterData" localSheetId="0" hidden="1">'Sec-CNC Schedule'!$A$528:$U$2524</definedName>
    <definedName name="Z_073A6200_54F7_4A23_BD92_2CE91B5FEA11_.wvu.FilterData" localSheetId="0" hidden="1">'Sec-CNC Schedule'!$A$528:$U$2525</definedName>
    <definedName name="Z_076E0C1A_DDB8_4112_9C40_4EE9133232D7_.wvu.FilterData" localSheetId="0" hidden="1">'Sec-CNC Schedule'!$A$527:$U$2523</definedName>
    <definedName name="Z_077AE403_0C67_43EB_851C_8EF65284C6FA_.wvu.FilterData" localSheetId="0" hidden="1">'Sec-CNC Schedule'!$A$528:$Q$2523</definedName>
    <definedName name="Z_078BF83B_E8C0_4E34_AC62_B46F6BEB5C15_.wvu.FilterData" localSheetId="0" hidden="1">'Sec-CNC Schedule'!$A$528:$U$2525</definedName>
    <definedName name="Z_079D019C_D8CD_4D74_A4BC_1EE4FD474850_.wvu.FilterData" localSheetId="0" hidden="1">'Sec-CNC Schedule'!$A$528:$O$2399</definedName>
    <definedName name="Z_07A5C9DC_CF75_4971_8285_756ED70EA250_.wvu.FilterData" localSheetId="0" hidden="1">'Sec-CNC Schedule'!$A$527:$U$528</definedName>
    <definedName name="Z_07AE725F_6931_49B2_820F_DEFEF0EE743F_.wvu.FilterData" localSheetId="0" hidden="1">'Sec-CNC Schedule'!$A$527:$U$2523</definedName>
    <definedName name="Z_07C4CF84_4891_4CE7_9BBA_5882EA61FFEC_.wvu.FilterData" localSheetId="0" hidden="1">'Sec-CNC Schedule'!$A$527:$U$2523</definedName>
    <definedName name="Z_07E9BCD4_622E_42F0_9B3C_B91B14429636_.wvu.FilterData" localSheetId="0" hidden="1">'Sec-CNC Schedule'!$A$528:$Q$2399</definedName>
    <definedName name="Z_080BE7BB_7AC2_4BDB_B45A_1BA6197E7651_.wvu.FilterData" localSheetId="0" hidden="1">'Sec-CNC Schedule'!$A$527:$U$2523</definedName>
    <definedName name="Z_0813C228_3921_4806_9ED1_0AADB976A54E_.wvu.FilterData" localSheetId="0" hidden="1">'Sec-CNC Schedule'!$A$527:$U$528</definedName>
    <definedName name="Z_082779CB_045C_4A7A_A375_B0B6EA036271_.wvu.FilterData" localSheetId="0" hidden="1">'Sec-CNC Schedule'!$A$528:$U$2525</definedName>
    <definedName name="Z_0829E26B_7C1C_4465_93A2_B7E7B3191152_.wvu.FilterData" localSheetId="0" hidden="1">'Sec-CNC Schedule'!$A$528:$U$2525</definedName>
    <definedName name="Z_083A422A_6E59_454D_96E6_9150DF2DDD41_.wvu.FilterData" localSheetId="0" hidden="1">'Sec-CNC Schedule'!$A$527:$U$2523</definedName>
    <definedName name="Z_0873FE20_563A_4D2D_A801_5F790C37FCED_.wvu.FilterData" localSheetId="0" hidden="1">'Sec-CNC Schedule'!$A$527:$U$528</definedName>
    <definedName name="Z_088BF693_FD28_46F8_A60C_69FE9208A49D_.wvu.FilterData" localSheetId="0" hidden="1">'Sec-CNC Schedule'!$A$527:$U$528</definedName>
    <definedName name="Z_089A6FE5_C9BF_4510_88C4_BCDAD994AC72_.wvu.FilterData" localSheetId="0" hidden="1">'Sec-CNC Schedule'!$A$528:$Q$2399</definedName>
    <definedName name="Z_08C07EE5_2EFA_44A2_A93E_84104D12A8A8_.wvu.FilterData" localSheetId="0" hidden="1">'Sec-CNC Schedule'!$A$527:$U$528</definedName>
    <definedName name="Z_0916137B_C6E4_404D_B667_73E58F396079_.wvu.FilterData" localSheetId="0" hidden="1">'Sec-CNC Schedule'!$A$527:$U$528</definedName>
    <definedName name="Z_09167732_AD1C_4DE0_AD0F_CB59D6F1800B_.wvu.FilterData" localSheetId="0" hidden="1">'Sec-CNC Schedule'!$A$528:$Q$2399</definedName>
    <definedName name="Z_092DF59D_2FF8_407B_99AB_A2172C1D2AE1_.wvu.FilterData" localSheetId="0" hidden="1">'Sec-CNC Schedule'!$A$528:$U$2525</definedName>
    <definedName name="Z_093B788F_B0CF_4599_810E_8B2EFBA79706_.wvu.FilterData" localSheetId="0" hidden="1">'Sec-CNC Schedule'!$A$527:$U$528</definedName>
    <definedName name="Z_0965F22F_974D_4C66_B1EA_87613C81F18E_.wvu.FilterData" localSheetId="0" hidden="1">'Sec-CNC Schedule'!$A$527:$U$2523</definedName>
    <definedName name="Z_099FE5D1_8122_4414_B6E4_2E848B9AB7FA_.wvu.FilterData" localSheetId="0" hidden="1">'Sec-CNC Schedule'!$A$528:$Q$2399</definedName>
    <definedName name="Z_09BAECFD_C6CA_4B1E_8B06_7B0EA087A631_.wvu.FilterData" localSheetId="0" hidden="1">'Sec-CNC Schedule'!$A$528:$Q$2399</definedName>
    <definedName name="Z_09BE7095_E162_407C_9F64_5D3055409605_.wvu.FilterData" localSheetId="0" hidden="1">'Sec-CNC Schedule'!$A$528:$Q$2399</definedName>
    <definedName name="Z_09DB5642_3D72_404C_9598_C482F3A6A350_.wvu.FilterData" localSheetId="0" hidden="1">'Sec-CNC Schedule'!$A$527:$S$2523</definedName>
    <definedName name="Z_0A234D09_2F26_4C06_8FA0_C3C35578B8C5_.wvu.FilterData" localSheetId="0" hidden="1">'Sec-CNC Schedule'!$A$528:$U$2524</definedName>
    <definedName name="Z_0A2E4131_FD5F_4BD5_BF37_CC7A8E5B7574_.wvu.FilterData" localSheetId="0" hidden="1">'Sec-CNC Schedule'!$A$528:$Q$2399</definedName>
    <definedName name="Z_0A321AE4_AA13_4D68_8B3E_108764D256AF_.wvu.FilterData" localSheetId="0" hidden="1">'Sec-CNC Schedule'!$A$528:$Q$2523</definedName>
    <definedName name="Z_0A3B4E72_4BC7_4D9A_B318_1B932028A6A0_.wvu.FilterData" localSheetId="0" hidden="1">'Sec-CNC Schedule'!$A$527:$U$2523</definedName>
    <definedName name="Z_0A3E0FEE_A595_4162_98C9_1C410E529FBF_.wvu.FilterData" localSheetId="0" hidden="1">'Sec-CNC Schedule'!$A$528:$Q$2399</definedName>
    <definedName name="Z_0A3EE62F_2E20_4355_A16F_F4A1E2A4A289_.wvu.FilterData" localSheetId="0" hidden="1">'Sec-CNC Schedule'!$A$528:$Q$2399</definedName>
    <definedName name="Z_0A6D090A_8047_4A23_B455_24D8E2CAB0D9_.wvu.FilterData" localSheetId="0" hidden="1">'Sec-CNC Schedule'!$A$528:$U$2525</definedName>
    <definedName name="Z_0A9A8CC9_0B85_4B48_8120_D50A3638535D_.wvu.FilterData" localSheetId="0" hidden="1">'Sec-CNC Schedule'!$A$528:$U$2525</definedName>
    <definedName name="Z_0AA83D0B_94D7_4B11_A1EE_E7593EAACDFA_.wvu.FilterData" localSheetId="0" hidden="1">'Sec-CNC Schedule'!$A$528:$Q$2399</definedName>
    <definedName name="Z_0AD075D6_4054_4BFA_BE0C_F3D0C21A5225_.wvu.FilterData" localSheetId="0" hidden="1">'Sec-CNC Schedule'!$A$527:$U$2523</definedName>
    <definedName name="Z_0AD9BF89_93C2_43CC_98D7_8B8BDC8F83B7_.wvu.FilterData" localSheetId="0" hidden="1">'Sec-CNC Schedule'!$A$527:$U$2523</definedName>
    <definedName name="Z_0AECF9B4_EDBD_4822_98F7_A44AC37A229E_.wvu.FilterData" localSheetId="0" hidden="1">'Sec-CNC Schedule'!$A$527:$U$528</definedName>
    <definedName name="Z_0B065B40_E684_4BEA_9A1D_21A4BE95D416_.wvu.FilterData" localSheetId="0" hidden="1">'Sec-CNC Schedule'!$A$527:$S$2523</definedName>
    <definedName name="Z_0B41C0E8_9824_42CF_8506_6F60E3C25924_.wvu.FilterData" localSheetId="0" hidden="1">'Sec-CNC Schedule'!$A$528:$Q$2399</definedName>
    <definedName name="Z_0B47D4D3_75F0_4B63_A887_685615F6CD36_.wvu.FilterData" localSheetId="0" hidden="1">'Sec-CNC Schedule'!$A$528:$Q$2523</definedName>
    <definedName name="Z_0B764572_6F4A_4AE8_A585_1FF86879B67E_.wvu.FilterData" localSheetId="0" hidden="1">'Sec-CNC Schedule'!$A$527:$U$2523</definedName>
    <definedName name="Z_0B82C12B_922F_45E2_AC50_07DC52F8FD8F_.wvu.FilterData" localSheetId="0" hidden="1">'Sec-CNC Schedule'!$A$528:$U$2525</definedName>
    <definedName name="Z_0BCC79B1_71EF_4D93_B04D_BDBA6F0D6516_.wvu.FilterData" localSheetId="0" hidden="1">'Sec-CNC Schedule'!$A$527:$U$2523</definedName>
    <definedName name="Z_0C46A00E_1062_4554_A425_1158CA07EBF9_.wvu.FilterData" localSheetId="0" hidden="1">'Sec-CNC Schedule'!$A$527:$U$528</definedName>
    <definedName name="Z_0C6FF9C8_6EC2_4579_A34C_DF1ADB30AB99_.wvu.FilterData" localSheetId="0" hidden="1">'Sec-CNC Schedule'!$A$528:$U$2524</definedName>
    <definedName name="Z_0C80424D_403F_4C32_9A48_C9D7C6FC2A45_.wvu.FilterData" localSheetId="0" hidden="1">'Sec-CNC Schedule'!$A$528:$Q$2399</definedName>
    <definedName name="Z_0CCA196D_69E4_4043_9A62_BF2CA667BBCC_.wvu.FilterData" localSheetId="0" hidden="1">'Sec-CNC Schedule'!$A$528:$U$2525</definedName>
    <definedName name="Z_0D1605B3_58E6_4BD9_BD3F_ACF8ECEB4902_.wvu.FilterData" localSheetId="0" hidden="1">'Sec-CNC Schedule'!$A$527:$U$528</definedName>
    <definedName name="Z_0D2C7F18_FEDC_4EA4_996F_6683A9408E65_.wvu.FilterData" localSheetId="0" hidden="1">'Sec-CNC Schedule'!$A$528:$O$2399</definedName>
    <definedName name="Z_0D37E5FC_6C07_49A6_945C_8C67DA5A0CEE_.wvu.FilterData" localSheetId="0" hidden="1">'Sec-CNC Schedule'!$A$528:$O$2399</definedName>
    <definedName name="Z_0D3E7F3B_99F3_44E2_A597_69F749AFF1AA_.wvu.FilterData" localSheetId="0" hidden="1">'Sec-CNC Schedule'!$A$528:$U$2525</definedName>
    <definedName name="Z_0D560AD6_6B2A_4396_9FE8_25C0128508F7_.wvu.FilterData" localSheetId="0" hidden="1">'Sec-CNC Schedule'!$A$528:$U$2525</definedName>
    <definedName name="Z_0D610886_F8D4_496F_A2B7_3B2FC01DCB4D_.wvu.FilterData" localSheetId="0" hidden="1">'Sec-CNC Schedule'!$A$528:$U$2525</definedName>
    <definedName name="Z_0D8B5993_1496_42DB_9DDC_D8B946A4899B_.wvu.FilterData" localSheetId="0" hidden="1">'Sec-CNC Schedule'!$A$528:$Q$2523</definedName>
    <definedName name="Z_0DA76C4C_4993_451C_A6C1_3EC2D7939265_.wvu.FilterData" localSheetId="0" hidden="1">'Sec-CNC Schedule'!$A$527:$U$2523</definedName>
    <definedName name="Z_0DC04E19_7850_4446_B25F_916E8D090BA1_.wvu.FilterData" localSheetId="0" hidden="1">'Sec-CNC Schedule'!$A$528:$O$2399</definedName>
    <definedName name="Z_0DC86148_0420_4A66_9507_D04AE3E77FB1_.wvu.FilterData" localSheetId="0" hidden="1">'Sec-CNC Schedule'!$A$528:$U$2525</definedName>
    <definedName name="Z_0DCBE135_35C7_4C5F_A5BC_AA1F9DB32CF7_.wvu.FilterData" localSheetId="0" hidden="1">'Sec-CNC Schedule'!$A$527:$U$528</definedName>
    <definedName name="Z_0E03AF70_4A82_401F_BC55_821BC519DBA4_.wvu.FilterData" localSheetId="0" hidden="1">'Sec-CNC Schedule'!$A$527:$U$2523</definedName>
    <definedName name="Z_0E381BFF_B983_4C02_9EA5_688A4EDA16FB_.wvu.FilterData" localSheetId="0" hidden="1">'Sec-CNC Schedule'!$A$527:$S$2523</definedName>
    <definedName name="Z_0E40CF49_02C8_4900_96BB_DB6F601098B4_.wvu.FilterData" localSheetId="0" hidden="1">'Sec-CNC Schedule'!$A$528:$Q$2399</definedName>
    <definedName name="Z_0E49B662_C78D_401C_B3A9_C852CBDCA39F_.wvu.FilterData" localSheetId="0" hidden="1">'Sec-CNC Schedule'!$A$528:$Q$2399</definedName>
    <definedName name="Z_0E537A09_7780_405E_88DA_A2E7A645A320_.wvu.FilterData" localSheetId="0" hidden="1">'Sec-CNC Schedule'!$A$527:$U$2523</definedName>
    <definedName name="Z_0E71A02E_B890_4C9C_912C_7A40971F540B_.wvu.FilterData" localSheetId="0" hidden="1">'Sec-CNC Schedule'!$A$528:$U$2524</definedName>
    <definedName name="Z_0E7214C9_5F8A_4AF7_9651_217FB70AB41F_.wvu.FilterData" localSheetId="0" hidden="1">'Sec-CNC Schedule'!$A$528:$Q$2399</definedName>
    <definedName name="Z_0E8074FA_8D5A_48C3_96D8_ACA626C073F1_.wvu.FilterData" localSheetId="0" hidden="1">'Sec-CNC Schedule'!$A$528:$Q$2399</definedName>
    <definedName name="Z_0E89A11E_81D8_49B1_8143_61A14111D77B_.wvu.FilterData" localSheetId="0" hidden="1">'Sec-CNC Schedule'!$A$528:$U$2524</definedName>
    <definedName name="Z_0E8E9F3A_A39C_4C57_AA3C_3495E83B6BAB_.wvu.FilterData" localSheetId="0" hidden="1">'Sec-CNC Schedule'!$A$528:$O$2399</definedName>
    <definedName name="Z_0EA88183_2A08_4556_AE33_CC21166A982E_.wvu.FilterData" localSheetId="3" hidden="1">'Material Bar Weights'!$A$1:$C$437</definedName>
    <definedName name="Z_0EA88183_2A08_4556_AE33_CC21166A982E_.wvu.FilterData" localSheetId="0" hidden="1">'Sec-CNC Schedule'!$A$527:$U$2523</definedName>
    <definedName name="Z_0EA88183_2A08_4556_AE33_CC21166A982E_.wvu.PrintArea" localSheetId="0" hidden="1">'Sec-CNC Schedule'!$A$1:$W$2031</definedName>
    <definedName name="Z_0EAABA75_B22E_435B_9EDA_5A69A9B3D73D_.wvu.FilterData" localSheetId="0" hidden="1">'Sec-CNC Schedule'!$A$528:$O$2399</definedName>
    <definedName name="Z_0ECCE998_350F_41B0_B506_4C8DCD8FD5D7_.wvu.FilterData" localSheetId="0" hidden="1">'Sec-CNC Schedule'!$A$528:$U$2525</definedName>
    <definedName name="Z_0EE8EECA_E259_4012_A1E9_311ECA6B4272_.wvu.FilterData" localSheetId="0" hidden="1">'Sec-CNC Schedule'!$A$527:$S$2523</definedName>
    <definedName name="Z_0EE99DD0_6A9B_4834_A54C_8ABD695DB6FE_.wvu.FilterData" localSheetId="0" hidden="1">'Sec-CNC Schedule'!$A$527:$U$528</definedName>
    <definedName name="Z_0F055F78_F1CB_4B48_AF44_E22F688EFCE0_.wvu.FilterData" localSheetId="0" hidden="1">'Sec-CNC Schedule'!$A$528:$U$2524</definedName>
    <definedName name="Z_0F0960C0_DA77_4707_84F7_8C77AB6C9C7E_.wvu.FilterData" localSheetId="0" hidden="1">'Sec-CNC Schedule'!$A$528:$U$2524</definedName>
    <definedName name="Z_0F0A10C0_0858_4092_ABC1_A027ACBD1177_.wvu.FilterData" localSheetId="0" hidden="1">'Sec-CNC Schedule'!$A$528:$O$2399</definedName>
    <definedName name="Z_0F11B681_6648_4BB2_A38D_2A05B1B38BAB_.wvu.FilterData" localSheetId="0" hidden="1">'Sec-CNC Schedule'!$A$527:$U$528</definedName>
    <definedName name="Z_0F1B890B_9667_46F8_93D1_DB9F071AF60D_.wvu.FilterData" localSheetId="0" hidden="1">'Sec-CNC Schedule'!$A$528:$U$2525</definedName>
    <definedName name="Z_0F24A84D_389E_4F6A_BAAB_B3890A7B06BB_.wvu.FilterData" localSheetId="0" hidden="1">'Sec-CNC Schedule'!$A$528:$Q$2523</definedName>
    <definedName name="Z_0F41F9BD_B68C_4547_9F61_66F33DD25B64_.wvu.FilterData" localSheetId="0" hidden="1">'Sec-CNC Schedule'!$A$527:$U$528</definedName>
    <definedName name="Z_0F43860A_83A1_4824_8214_0A2B3B423464_.wvu.FilterData" localSheetId="0" hidden="1">'Sec-CNC Schedule'!$A$528:$Q$2399</definedName>
    <definedName name="Z_0F5994F9_E3A1_441C_9C6F_7876465448A9_.wvu.FilterData" localSheetId="0" hidden="1">'Sec-CNC Schedule'!$A$528:$Q$2399</definedName>
    <definedName name="Z_0F629A0F_FA40_42E9_BE7C_5C9E333C44EB_.wvu.FilterData" localSheetId="0" hidden="1">'Sec-CNC Schedule'!$A$528:$O$2399</definedName>
    <definedName name="Z_0F6CB43B_B860_483E_B5CF_B4534DA1DA28_.wvu.FilterData" localSheetId="0" hidden="1">'Sec-CNC Schedule'!$A$527:$U$2523</definedName>
    <definedName name="Z_0FBE4D1E_6E76_4BD5_867C_934E995C8418_.wvu.FilterData" localSheetId="0" hidden="1">'Sec-CNC Schedule'!$A$528:$U$2525</definedName>
    <definedName name="Z_0FCB0E76_A83C_4762_90B9_E6C8B920DBA4_.wvu.FilterData" localSheetId="0" hidden="1">'Sec-CNC Schedule'!$A$527:$U$528</definedName>
    <definedName name="Z_0FD2FF63_5DD5_404F_93C6_9117A1AA0CF0_.wvu.FilterData" localSheetId="0" hidden="1">'Sec-CNC Schedule'!$A$528:$U$2525</definedName>
    <definedName name="Z_103FFC30_A634_4F30_AB27_B7FBC6C46F96_.wvu.FilterData" localSheetId="0" hidden="1">'Sec-CNC Schedule'!$A$528:$Q$2399</definedName>
    <definedName name="Z_105A0408_3105_41A5_A48D_8632B96E5F66_.wvu.FilterData" localSheetId="0" hidden="1">'Sec-CNC Schedule'!$A$528:$Q$2399</definedName>
    <definedName name="Z_10773922_4C81_4119_855C_395471D1BA3B_.wvu.FilterData" localSheetId="0" hidden="1">'Sec-CNC Schedule'!$A$527:$U$528</definedName>
    <definedName name="Z_10788901_BED9_4FDB_9F35_1A6DC7B766A4_.wvu.FilterData" localSheetId="0" hidden="1">'Sec-CNC Schedule'!$A$527:$U$2523</definedName>
    <definedName name="Z_10B14D04_C2F4_4BAC_8C0E_DF1F49EFA67A_.wvu.FilterData" localSheetId="0" hidden="1">'Sec-CNC Schedule'!$A$528:$Q$2399</definedName>
    <definedName name="Z_1104960B_F6C8_47F4_89A5_18E25B213987_.wvu.FilterData" localSheetId="0" hidden="1">'Sec-CNC Schedule'!$A$528:$Q$2399</definedName>
    <definedName name="Z_111CEE3C_6C3A_4B27_8B61_C6D206B7250F_.wvu.FilterData" localSheetId="0" hidden="1">'Sec-CNC Schedule'!$A$528:$Q$2399</definedName>
    <definedName name="Z_11495F04_5702_42FC_90A4_394610866289_.wvu.FilterData" localSheetId="0" hidden="1">'Sec-CNC Schedule'!$A$528:$U$2524</definedName>
    <definedName name="Z_1149DD14_A0E4_48D3_A78C_43851468E244_.wvu.FilterData" localSheetId="0" hidden="1">'Sec-CNC Schedule'!$A$528:$O$2399</definedName>
    <definedName name="Z_11631674_1518_44B6_8484_2A6BCB921527_.wvu.FilterData" localSheetId="0" hidden="1">'Sec-CNC Schedule'!$A$528:$Q$2399</definedName>
    <definedName name="Z_11D48891_E624_440C_B85D_CEA84A5F0FBE_.wvu.FilterData" localSheetId="0" hidden="1">'Sec-CNC Schedule'!$A$528:$Q$2523</definedName>
    <definedName name="Z_11F6D91F_BC0F_4B6E_B8A1_FA3A9859CF90_.wvu.FilterData" localSheetId="0" hidden="1">'Sec-CNC Schedule'!$A$527:$U$2523</definedName>
    <definedName name="Z_1202331A_CE64_4991_8C8D_CC620BA9FA1E_.wvu.FilterData" localSheetId="0" hidden="1">'Sec-CNC Schedule'!$A$527:$U$528</definedName>
    <definedName name="Z_120C0AFA_5C9B_4B9A_9B06_C9554D5B4EAF_.wvu.FilterData" localSheetId="0" hidden="1">'Sec-CNC Schedule'!$A$528:$U$2524</definedName>
    <definedName name="Z_1213F574_C143_4C3D_B505_21CFFE855729_.wvu.FilterData" localSheetId="0" hidden="1">'Sec-CNC Schedule'!$A$528:$Q$2399</definedName>
    <definedName name="Z_121843A5_85CB_462C_85AE_C5E52828F8E0_.wvu.FilterData" localSheetId="0" hidden="1">'Sec-CNC Schedule'!$A$527:$U$528</definedName>
    <definedName name="Z_12280BB4_88D7_4173_A959_FD994BE193C6_.wvu.FilterData" localSheetId="0" hidden="1">'Sec-CNC Schedule'!$A$528:$O$2399</definedName>
    <definedName name="Z_12423019_ABB8_43B2_AFAF_73D0F09E4503_.wvu.FilterData" localSheetId="0" hidden="1">'Sec-CNC Schedule'!$A$528:$O$2399</definedName>
    <definedName name="Z_124A8A96_32AB_497D_9046_24A91E230BD0_.wvu.FilterData" localSheetId="0" hidden="1">'Sec-CNC Schedule'!$A$528:$Q$2399</definedName>
    <definedName name="Z_12891062_9001_4528_99C3_40A2339926DA_.wvu.FilterData" localSheetId="0" hidden="1">'Sec-CNC Schedule'!$A$528:$Q$2399</definedName>
    <definedName name="Z_1298B09E_83E2_4F07_B1A8_13B391F904E8_.wvu.FilterData" localSheetId="0" hidden="1">'Sec-CNC Schedule'!$A$528:$Q$2523</definedName>
    <definedName name="Z_12AF79A7_BF58_4C6B_986A_56D5296ECBD7_.wvu.FilterData" localSheetId="0" hidden="1">'Sec-CNC Schedule'!$A$527:$U$2523</definedName>
    <definedName name="Z_12B36630_EAB0_4040_91C8_194B9B54792C_.wvu.FilterData" localSheetId="0" hidden="1">'Sec-CNC Schedule'!$A$527:$U$528</definedName>
    <definedName name="Z_12B82A99_9766_43D0_B706_3DADE083BAEC_.wvu.FilterData" localSheetId="0" hidden="1">'Sec-CNC Schedule'!$A$527:$U$2523</definedName>
    <definedName name="Z_12C98AED_E870_46F6_9A14_C465BB7D33FE_.wvu.FilterData" localSheetId="0" hidden="1">'Sec-CNC Schedule'!$A$528:$Q$2399</definedName>
    <definedName name="Z_12D730DE_F905_47F7_A0C6_876F9227E790_.wvu.FilterData" localSheetId="0" hidden="1">'Sec-CNC Schedule'!$A$528:$U$2525</definedName>
    <definedName name="Z_13056EA1_D755_43F8_96A6_31997E324C04_.wvu.FilterData" localSheetId="0" hidden="1">'Sec-CNC Schedule'!$A$528:$Q$2399</definedName>
    <definedName name="Z_1322436D_78D5_4247_9192_C87DC744F6D2_.wvu.FilterData" localSheetId="0" hidden="1">'Sec-CNC Schedule'!$A$528:$Q$2399</definedName>
    <definedName name="Z_133DB672_5E45_4E17_BB61_765BB3C3F23F_.wvu.FilterData" localSheetId="0" hidden="1">'Sec-CNC Schedule'!$A$528:$Q$2399</definedName>
    <definedName name="Z_13A8D2D1_BEFB_4FB9_99A1_06DD94AEF6C4_.wvu.FilterData" localSheetId="0" hidden="1">'Sec-CNC Schedule'!$A$528:$O$2399</definedName>
    <definedName name="Z_13B5AAA3_2295_4E3E_B015_27E1E01033F7_.wvu.FilterData" localSheetId="0" hidden="1">'Sec-CNC Schedule'!$A$528:$O$2399</definedName>
    <definedName name="Z_13E5E753_5C9C_49CB_B2FA_20C9CB1908AB_.wvu.FilterData" localSheetId="0" hidden="1">'Sec-CNC Schedule'!$A$528:$Q$2399</definedName>
    <definedName name="Z_14102982_4820_431B_AE46_63DDE3EAD712_.wvu.FilterData" localSheetId="0" hidden="1">'Sec-CNC Schedule'!$A$528:$U$2525</definedName>
    <definedName name="Z_141E0D90_F282_49B6_9420_8487BFFCFE3E_.wvu.FilterData" localSheetId="0" hidden="1">'Sec-CNC Schedule'!$A$528:$Q$2523</definedName>
    <definedName name="Z_14411E43_8D4E_422A_BDD3_3DA7AE68DFE6_.wvu.FilterData" localSheetId="0" hidden="1">'Sec-CNC Schedule'!$A$528:$O$2399</definedName>
    <definedName name="Z_144A182C_1F9D_479C_8E18_FF142BEB7645_.wvu.FilterData" localSheetId="0" hidden="1">'Sec-CNC Schedule'!$A$528:$U$2525</definedName>
    <definedName name="Z_144D5305_251F_4660_B61F_B6EDDF52C677_.wvu.FilterData" localSheetId="0" hidden="1">'Sec-CNC Schedule'!$A$528:$O$2399</definedName>
    <definedName name="Z_14564EDF_BC8D_48AF_934D_F54B2E2E27BF_.wvu.FilterData" localSheetId="0" hidden="1">'Sec-CNC Schedule'!$A$528:$Q$2399</definedName>
    <definedName name="Z_148EF21A_19B8_4E4D_86CC_33DA416A6FC2_.wvu.FilterData" localSheetId="0" hidden="1">'Sec-CNC Schedule'!$A$528:$Q$2399</definedName>
    <definedName name="Z_149C353A_0A7D_4E2F_9C0F_77CE5138BCAA_.wvu.FilterData" localSheetId="0" hidden="1">'Sec-CNC Schedule'!$A$527:$U$2523</definedName>
    <definedName name="Z_14E1EE06_7C66_442C_81B4_9DDEDC91407D_.wvu.FilterData" localSheetId="0" hidden="1">'Sec-CNC Schedule'!$A$527:$U$528</definedName>
    <definedName name="Z_14FB5068_99D9_4B2C_B19F_887EB8CC4411_.wvu.FilterData" localSheetId="0" hidden="1">'Sec-CNC Schedule'!$A$527:$U$528</definedName>
    <definedName name="Z_14FE8AC4_16F9_4461_A8AD_27A3F118F9EC_.wvu.FilterData" localSheetId="0" hidden="1">'Sec-CNC Schedule'!$A$528:$U$2525</definedName>
    <definedName name="Z_15278054_CDA8_413A_A8BD_A35A915AA859_.wvu.FilterData" localSheetId="0" hidden="1">'Sec-CNC Schedule'!$A$528:$Q$2399</definedName>
    <definedName name="Z_15340C56_AA90_45AB_82B7_CAF1F66E5CF2_.wvu.FilterData" localSheetId="0" hidden="1">'Sec-CNC Schedule'!$A$528:$Q$2399</definedName>
    <definedName name="Z_156A0CD5_FBD0_4D43_B0D2_C684E93DCA3D_.wvu.FilterData" localSheetId="0" hidden="1">'Sec-CNC Schedule'!$A$528:$O$2399</definedName>
    <definedName name="Z_158803D0_F934_40B3_844A_6FCDEA6C08FD_.wvu.FilterData" localSheetId="0" hidden="1">'Sec-CNC Schedule'!$A$528:$Q$2399</definedName>
    <definedName name="Z_15992928_B089_485C_806E_38CF05CF7CA9_.wvu.FilterData" localSheetId="0" hidden="1">'Sec-CNC Schedule'!$A$528:$Q$2399</definedName>
    <definedName name="Z_15A3BE6B_A433_491C_8E42_29326D66F7C9_.wvu.FilterData" localSheetId="0" hidden="1">'Sec-CNC Schedule'!$A$528:$U$2524</definedName>
    <definedName name="Z_15B03952_8366_4E85_840F_844BDE3AE11F_.wvu.FilterData" localSheetId="0" hidden="1">'Sec-CNC Schedule'!$A$528:$Q$2399</definedName>
    <definedName name="Z_15B39899_AD79_4B34_B047_CEAA50653915_.wvu.FilterData" localSheetId="0" hidden="1">'Sec-CNC Schedule'!$A$528:$U$2525</definedName>
    <definedName name="Z_15EA3EB7_03EA_429B_A6A6_ECAAB736B641_.wvu.FilterData" localSheetId="0" hidden="1">'Sec-CNC Schedule'!$A$528:$Q$2523</definedName>
    <definedName name="Z_15EF8960_5F32_4227_9AA4_B6501E084109_.wvu.FilterData" localSheetId="0" hidden="1">'Sec-CNC Schedule'!$A$528:$Q$2523</definedName>
    <definedName name="Z_16192E3A_9128_453D_9DAF_8FF003631755_.wvu.FilterData" localSheetId="0" hidden="1">'Sec-CNC Schedule'!$A$528:$U$2524</definedName>
    <definedName name="Z_161B341E_6070_439D_99E6_3DAA52B7CD9D_.wvu.FilterData" localSheetId="0" hidden="1">'Sec-CNC Schedule'!$A$527:$U$2523</definedName>
    <definedName name="Z_162BD98A_2A7B_414A_A78E_B20F5FADA776_.wvu.FilterData" localSheetId="0" hidden="1">'Sec-CNC Schedule'!$A$528:$U$2525</definedName>
    <definedName name="Z_16930E6F_D7A4_46C8_9DD6_BAA79FE2D1C0_.wvu.FilterData" localSheetId="0" hidden="1">'Sec-CNC Schedule'!$A$528:$Q$2523</definedName>
    <definedName name="Z_16E11C2C_7D5D_47A8_8797_D97E479131C1_.wvu.FilterData" localSheetId="0" hidden="1">'Sec-CNC Schedule'!$A$528:$Q$2399</definedName>
    <definedName name="Z_16E2D76D_6F68_4892_8F0E_9AD5FECDC4C2_.wvu.FilterData" localSheetId="0" hidden="1">'Sec-CNC Schedule'!$A$528:$Q$2399</definedName>
    <definedName name="Z_171107B0_A11C_48C8_B347_B9C41530EA43_.wvu.FilterData" localSheetId="0" hidden="1">'Sec-CNC Schedule'!$A$528:$Q$2399</definedName>
    <definedName name="Z_1755B270_E3F9_4187_8F28_66E4AEA25D5A_.wvu.FilterData" localSheetId="0" hidden="1">'Sec-CNC Schedule'!$A$528:$Q$2523</definedName>
    <definedName name="Z_176841AC_7156_477C_B6D0_630AA0FDD9AE_.wvu.FilterData" localSheetId="0" hidden="1">'Sec-CNC Schedule'!$A$528:$U$2525</definedName>
    <definedName name="Z_17717484_EDDB_4E6B_997B_D7D2F05B83AE_.wvu.FilterData" localSheetId="0" hidden="1">'Sec-CNC Schedule'!$A$528:$O$2399</definedName>
    <definedName name="Z_1784C874_0439_4660_A109_AA67C57774F0_.wvu.FilterData" localSheetId="0" hidden="1">'Sec-CNC Schedule'!$A$528:$O$2399</definedName>
    <definedName name="Z_17D62BFE_4869_4774_A1C6_259B8CEB5E09_.wvu.FilterData" localSheetId="0" hidden="1">'Sec-CNC Schedule'!$A$528:$Q$2399</definedName>
    <definedName name="Z_17FB0846_40E5_4F80_86EE_9DC7EF956C39_.wvu.FilterData" localSheetId="0" hidden="1">'Sec-CNC Schedule'!$A$528:$U$2525</definedName>
    <definedName name="Z_1831DBA3_9BB5_4390_849C_F2DF2BB89128_.wvu.FilterData" localSheetId="0" hidden="1">'Sec-CNC Schedule'!$A$528:$Q$2399</definedName>
    <definedName name="Z_183789DF_7B95_48CD_A703_567B33B7D125_.wvu.FilterData" localSheetId="0" hidden="1">'Sec-CNC Schedule'!$A$528:$Q$2399</definedName>
    <definedName name="Z_185298F3_1C3C_4612_B1D5_21CAA87E6767_.wvu.FilterData" localSheetId="0" hidden="1">'Sec-CNC Schedule'!$A$528:$Q$2523</definedName>
    <definedName name="Z_1861B7B0_C9F1_4A27_A820_1657DEFB083C_.wvu.FilterData" localSheetId="0" hidden="1">'Sec-CNC Schedule'!$A$527:$U$2523</definedName>
    <definedName name="Z_189129E7_78BA_49A1_92B9_29184865E9C5_.wvu.FilterData" localSheetId="0" hidden="1">'Sec-CNC Schedule'!$A$527:$U$2523</definedName>
    <definedName name="Z_18DC0558_9442_4133_AC62_E1B5EDA60FB3_.wvu.FilterData" localSheetId="0" hidden="1">'Sec-CNC Schedule'!$A$528:$U$2525</definedName>
    <definedName name="Z_18DE5CD3_094C_4D3D_AAF6_7605A6A00F52_.wvu.FilterData" localSheetId="0" hidden="1">'Sec-CNC Schedule'!$A$527:$U$528</definedName>
    <definedName name="Z_19592E45_7039_4B80_A93C_830B172F6332_.wvu.FilterData" localSheetId="0" hidden="1">'Sec-CNC Schedule'!$A$528:$U$2525</definedName>
    <definedName name="Z_1996BABB_71D5_49CF_BF8C_006AD5CF9AE9_.wvu.FilterData" localSheetId="0" hidden="1">'Sec-CNC Schedule'!$A$528:$Q$2399</definedName>
    <definedName name="Z_199BFE23_6822_4F9A_B7A5_3821D06AA622_.wvu.FilterData" localSheetId="0" hidden="1">'Sec-CNC Schedule'!$A$528:$U$2525</definedName>
    <definedName name="Z_19C3B3CD_120C_43F7_9049_2640A2040806_.wvu.FilterData" localSheetId="0" hidden="1">'Sec-CNC Schedule'!$A$527:$U$528</definedName>
    <definedName name="Z_19C74311_37C6_4845_8B49_01616FD79319_.wvu.FilterData" localSheetId="0" hidden="1">'Sec-CNC Schedule'!$A$528:$U$2525</definedName>
    <definedName name="Z_19CFCC0B_DF4E_4390_87BB_B34B4B1316ED_.wvu.FilterData" localSheetId="0" hidden="1">'Sec-CNC Schedule'!$A$528:$Q$2399</definedName>
    <definedName name="Z_1A065758_75E0_418F_BF6C_ABB2783DF36A_.wvu.FilterData" localSheetId="0" hidden="1">'Sec-CNC Schedule'!$A$528:$U$2524</definedName>
    <definedName name="Z_1A3A5B66_B087_4B9B_AE26_903343F8CE4F_.wvu.FilterData" localSheetId="0" hidden="1">'Sec-CNC Schedule'!$A$528:$U$2524</definedName>
    <definedName name="Z_1A3C110A_4A6C_48FE_8CD8_832EA6AE6DBE_.wvu.FilterData" localSheetId="0" hidden="1">'Sec-CNC Schedule'!$A$528:$Q$2523</definedName>
    <definedName name="Z_1A667DF5_5DD1_4320_A5BB_16D0EBAFB75A_.wvu.FilterData" localSheetId="0" hidden="1">'Sec-CNC Schedule'!$A$528:$Q$2523</definedName>
    <definedName name="Z_1A6FA253_2D1F_42B4_B334_82A2717EB7B2_.wvu.FilterData" localSheetId="0" hidden="1">'Sec-CNC Schedule'!$A$528:$O$2399</definedName>
    <definedName name="Z_1A812894_4C38_44C5_A006_75802484476E_.wvu.FilterData" localSheetId="0" hidden="1">'Sec-CNC Schedule'!$A$528:$Q$2399</definedName>
    <definedName name="Z_1A81AAAB_760A_4541_AC71_368C517BBD1F_.wvu.FilterData" localSheetId="0" hidden="1">'Sec-CNC Schedule'!$A$528:$U$2525</definedName>
    <definedName name="Z_1AD1A015_42F7_4276_985C_5A72D33C571E_.wvu.FilterData" localSheetId="0" hidden="1">'Sec-CNC Schedule'!$A$528:$U$2524</definedName>
    <definedName name="Z_1AD2A896_F677_4853_85DD_37209A535D09_.wvu.FilterData" localSheetId="0" hidden="1">'Sec-CNC Schedule'!$A$528:$Q$2523</definedName>
    <definedName name="Z_1B051390_FE04_4A5A_B9A8_175C4A735000_.wvu.FilterData" localSheetId="0" hidden="1">'Sec-CNC Schedule'!$A$527:$U$2523</definedName>
    <definedName name="Z_1B3F7D6E_FD99_4151_BDB9_51C5CDDDD29C_.wvu.FilterData" localSheetId="0" hidden="1">'Sec-CNC Schedule'!$A$527:$U$528</definedName>
    <definedName name="Z_1B540346_0E65_43F4_95E2_887A8C46F370_.wvu.FilterData" localSheetId="0" hidden="1">'Sec-CNC Schedule'!$A$528:$Q$2399</definedName>
    <definedName name="Z_1B6037B8_3D6A_40F5_A726_982F1E71F332_.wvu.FilterData" localSheetId="0" hidden="1">'Sec-CNC Schedule'!$A$527:$U$2523</definedName>
    <definedName name="Z_1BE232F6_B042_4147_AE1F_ACDD9E339906_.wvu.FilterData" localSheetId="0" hidden="1">'Sec-CNC Schedule'!$A$528:$U$2524</definedName>
    <definedName name="Z_1C034BDA_3232_4C2D_AEB6_D25956D7BB4E_.wvu.FilterData" localSheetId="0" hidden="1">'Sec-CNC Schedule'!$A$528:$Q$2399</definedName>
    <definedName name="Z_1C16A5D1_9BBF_485D_BBD1_86FA55C0624F_.wvu.FilterData" localSheetId="0" hidden="1">'Sec-CNC Schedule'!$A$528:$U$2525</definedName>
    <definedName name="Z_1C2331A0_289B_440F_9BEA_7D390C66383B_.wvu.FilterData" localSheetId="0" hidden="1">'Sec-CNC Schedule'!$A$528:$Q$2523</definedName>
    <definedName name="Z_1C445B22_A675_4848_BB0B_EE177F8F0D66_.wvu.FilterData" localSheetId="0" hidden="1">'Sec-CNC Schedule'!$A$528:$U$2399</definedName>
    <definedName name="Z_1C875B6A_E78D_4369_84DD_6545B077BFE9_.wvu.FilterData" localSheetId="0" hidden="1">'Sec-CNC Schedule'!$A$528:$Q$2399</definedName>
    <definedName name="Z_1C91EA3E_D7D3_49E4_84A4_7C201A410965_.wvu.FilterData" localSheetId="0" hidden="1">'Sec-CNC Schedule'!$A$528:$Q$2399</definedName>
    <definedName name="Z_1CABB2E5_0F62_4F0C_BA74_90EBAB4208EC_.wvu.FilterData" localSheetId="0" hidden="1">'Sec-CNC Schedule'!$A$528:$U$2525</definedName>
    <definedName name="Z_1CDB121A_8927_4ED9_8092_28A08228D3D5_.wvu.FilterData" localSheetId="0" hidden="1">'Sec-CNC Schedule'!$A$528:$O$2399</definedName>
    <definedName name="Z_1CE868C1_5E36_4CAA_BD99_58F70713D39F_.wvu.FilterData" localSheetId="0" hidden="1">'Sec-CNC Schedule'!$A$527:$U$2523</definedName>
    <definedName name="Z_1CEF1FA0_4643_4DC2_B4A9_FC162E9CAAF9_.wvu.FilterData" localSheetId="0" hidden="1">'Sec-CNC Schedule'!$A$528:$Q$2523</definedName>
    <definedName name="Z_1D019A61_484E_4AF2_887A_6EF598D9064F_.wvu.FilterData" localSheetId="0" hidden="1">'Sec-CNC Schedule'!$A$527:$U$528</definedName>
    <definedName name="Z_1D3EE6DC_9CB6_4516_904C_2EF4270E599A_.wvu.FilterData" localSheetId="0" hidden="1">'Sec-CNC Schedule'!$A$528:$U$2525</definedName>
    <definedName name="Z_1D58ECC3_5506_4D5F_876A_2FCAB52639D6_.wvu.FilterData" localSheetId="0" hidden="1">'Sec-CNC Schedule'!$A$528:$U$2525</definedName>
    <definedName name="Z_1D77D5E8_A65B_42D8_A5E6_AFBA736A6F79_.wvu.FilterData" localSheetId="0" hidden="1">'Sec-CNC Schedule'!$A$528:$U$2524</definedName>
    <definedName name="Z_1DA96E20_856E_4B19_8F70_0BA03849D203_.wvu.FilterData" localSheetId="0" hidden="1">'Sec-CNC Schedule'!$A$528:$Q$2399</definedName>
    <definedName name="Z_1DD5A54B_F6D2_4E45_BB5E_1545615CEFBF_.wvu.FilterData" localSheetId="0" hidden="1">'Sec-CNC Schedule'!$A$528:$O$2399</definedName>
    <definedName name="Z_1DD83064_00EA_4BA2_BA63_5FE5938DB460_.wvu.FilterData" localSheetId="0" hidden="1">'Sec-CNC Schedule'!$A$528:$O$2399</definedName>
    <definedName name="Z_1DF1F189_2759_4177_B115_C0D99BA8A192_.wvu.FilterData" localSheetId="0" hidden="1">'Sec-CNC Schedule'!$A$528:$Q$2399</definedName>
    <definedName name="Z_1DFEE9FC_7539_45BC_929C_A21AD4F3522F_.wvu.FilterData" localSheetId="0" hidden="1">'Sec-CNC Schedule'!$A$528:$Q$2523</definedName>
    <definedName name="Z_1E0301F8_38AE_4D14_9FA0_5A1B840F3291_.wvu.FilterData" localSheetId="0" hidden="1">'Sec-CNC Schedule'!$A$528:$U$2525</definedName>
    <definedName name="Z_1E136BDA_313E_4FBE_904B_9B7A6D76CC60_.wvu.FilterData" localSheetId="0" hidden="1">'Sec-CNC Schedule'!$A$527:$U$528</definedName>
    <definedName name="Z_1E1F0AE8_282A_4814_84A7_DD90ACE3EFE6_.wvu.FilterData" localSheetId="0" hidden="1">'Sec-CNC Schedule'!$A$528:$O$2399</definedName>
    <definedName name="Z_1E37ED93_F506_4C98_A455_F2999997D969_.wvu.FilterData" localSheetId="0" hidden="1">'Sec-CNC Schedule'!$A$528:$U$2525</definedName>
    <definedName name="Z_1E8C754A_4D09_4A57_86E4_B4B2DDD83979_.wvu.FilterData" localSheetId="0" hidden="1">'Sec-CNC Schedule'!$A$528:$Q$2399</definedName>
    <definedName name="Z_1EAB9157_6FBB_472B_8826_D72031070618_.wvu.FilterData" localSheetId="0" hidden="1">'Sec-CNC Schedule'!$A$528:$Q$2399</definedName>
    <definedName name="Z_1ED6BB26_73F2_4F6D_9C59_3D08417EBAEE_.wvu.FilterData" localSheetId="0" hidden="1">'Sec-CNC Schedule'!$A$527:$S$2523</definedName>
    <definedName name="Z_1F041EF5_4B86_4741_8A8A_D01D2E5A4289_.wvu.FilterData" localSheetId="0" hidden="1">'Sec-CNC Schedule'!$A$527:$U$528</definedName>
    <definedName name="Z_1F0C0BC5_CCD0_40E2_B098_DE07E6892E36_.wvu.FilterData" localSheetId="0" hidden="1">'Sec-CNC Schedule'!$A$528:$Q$2523</definedName>
    <definedName name="Z_1F846ED4_8634_4040_BA9E_5E36A8A9810A_.wvu.FilterData" localSheetId="0" hidden="1">'Sec-CNC Schedule'!$A$527:$U$2523</definedName>
    <definedName name="Z_1F8CF365_F37F_4B3F_B053_0629211C6013_.wvu.FilterData" localSheetId="0" hidden="1">'Sec-CNC Schedule'!$A$527:$U$528</definedName>
    <definedName name="Z_1FBA6838_06A5_4481_8C40_99DCB7440C13_.wvu.FilterData" localSheetId="0" hidden="1">'Sec-CNC Schedule'!$A$528:$Q$2399</definedName>
    <definedName name="Z_1FC9815A_C0A5_460F_8714_E871BAFDE53A_.wvu.FilterData" localSheetId="0" hidden="1">'Sec-CNC Schedule'!$A$528:$U$2525</definedName>
    <definedName name="Z_1FEC7E52_5757_4519_9790_AE965600546B_.wvu.FilterData" localSheetId="0" hidden="1">'Sec-CNC Schedule'!$A$527:$U$528</definedName>
    <definedName name="Z_1FFB4579_3831_44F7_9745_29899E32E53A_.wvu.FilterData" localSheetId="0" hidden="1">'Sec-CNC Schedule'!$A$527:$U$528</definedName>
    <definedName name="Z_201B3563_9E88_4576_B5EF_80B48E5D06CF_.wvu.FilterData" localSheetId="0" hidden="1">'Sec-CNC Schedule'!$A$527:$U$528</definedName>
    <definedName name="Z_2065DDA6_1724_456E_AB0C_4BA5053C10C1_.wvu.FilterData" localSheetId="0" hidden="1">'Sec-CNC Schedule'!$A$527:$U$528</definedName>
    <definedName name="Z_206C398C_4AD3_4B4A_B384_2875207AB4BE_.wvu.FilterData" localSheetId="0" hidden="1">'Sec-CNC Schedule'!$A$528:$Q$2399</definedName>
    <definedName name="Z_20965C9F_D46B_44E8_8AC8_A2279693E982_.wvu.FilterData" localSheetId="0" hidden="1">'Sec-CNC Schedule'!$A$528:$U$2525</definedName>
    <definedName name="Z_20CA8F3D_706D_4964_B299_4E44B1E55D13_.wvu.FilterData" localSheetId="0" hidden="1">'Sec-CNC Schedule'!$A$528:$U$2524</definedName>
    <definedName name="Z_20CA8F3D_706D_4964_B299_4E44B1E55D13_.wvu.PrintArea" localSheetId="0" hidden="1">'Sec-CNC Schedule'!$A$1:$T$510</definedName>
    <definedName name="Z_2129E729_D51C_4595_9035_E24E03ED0CEF_.wvu.FilterData" localSheetId="0" hidden="1">'Sec-CNC Schedule'!$A$528:$U$2524</definedName>
    <definedName name="Z_2147D4CC_4001_4F7F_9015_AC2F3C5F3CDF_.wvu.FilterData" localSheetId="0" hidden="1">'Sec-CNC Schedule'!$A$528:$Q$2523</definedName>
    <definedName name="Z_21DD12BA_304B_459F_8DD7_AB3BBEF3B937_.wvu.FilterData" localSheetId="0" hidden="1">'Sec-CNC Schedule'!$A$527:$U$528</definedName>
    <definedName name="Z_21F28EC4_4FAA_4A10_9A0A_F6CD4878055E_.wvu.FilterData" localSheetId="0" hidden="1">'Sec-CNC Schedule'!$A$528:$U$2524</definedName>
    <definedName name="Z_223B9248_DAF8_443C_BA44_C094037AD4F0_.wvu.FilterData" localSheetId="3" hidden="1">'Material Bar Weights'!$A$1:$C$437</definedName>
    <definedName name="Z_223B9248_DAF8_443C_BA44_C094037AD4F0_.wvu.FilterData" localSheetId="0" hidden="1">'Sec-CNC Schedule'!$A$527:$S$2523</definedName>
    <definedName name="Z_223B9248_DAF8_443C_BA44_C094037AD4F0_.wvu.PrintArea" localSheetId="0" hidden="1">'Sec-CNC Schedule'!$A$2:$P$314</definedName>
    <definedName name="Z_223D0548_2DEB_49B9_A607_96E56BF39B87_.wvu.FilterData" localSheetId="0" hidden="1">'Sec-CNC Schedule'!$A$528:$U$2524</definedName>
    <definedName name="Z_2258455D_556C_45A1_98CD_9DC4B204A1EE_.wvu.FilterData" localSheetId="0" hidden="1">'Sec-CNC Schedule'!$A$527:$U$2523</definedName>
    <definedName name="Z_22709506_0AC0_49A9_80BB_6AEA54A2D615_.wvu.FilterData" localSheetId="0" hidden="1">'Sec-CNC Schedule'!$A$528:$Q$2523</definedName>
    <definedName name="Z_22838242_34E5_401C_B3CF_CF85C1738A40_.wvu.FilterData" localSheetId="0" hidden="1">'Sec-CNC Schedule'!$A$527:$U$528</definedName>
    <definedName name="Z_228AEC5E_8D9E_4BD5_A3BF_9DA509774F24_.wvu.FilterData" localSheetId="0" hidden="1">'Sec-CNC Schedule'!$A$528:$O$2399</definedName>
    <definedName name="Z_229ADC62_8062_474F_816F_EC4ACEC7AA68_.wvu.FilterData" localSheetId="0" hidden="1">'Sec-CNC Schedule'!$A$527:$U$2523</definedName>
    <definedName name="Z_22D0850A_87BE_4CC4_BF47_EB180EA43520_.wvu.FilterData" localSheetId="0" hidden="1">'Sec-CNC Schedule'!$A$528:$Q$2399</definedName>
    <definedName name="Z_22D896DB_6393_4BEC_B122_69EC15B07D21_.wvu.FilterData" localSheetId="0" hidden="1">'Sec-CNC Schedule'!$A$528:$Q$2399</definedName>
    <definedName name="Z_230602E9_36AC_4A63_929C_E24B628C8E2E_.wvu.FilterData" localSheetId="0" hidden="1">'Sec-CNC Schedule'!$A$528:$Q$2399</definedName>
    <definedName name="Z_230602E9_36AC_4A63_929C_E24B628C8E2E_.wvu.PrintArea" localSheetId="0" hidden="1">'Sec-CNC Schedule'!$A$1:$W$2031</definedName>
    <definedName name="Z_2314025F_C5DE_4F9A_B44E_575EE069D7EB_.wvu.FilterData" localSheetId="0" hidden="1">'Sec-CNC Schedule'!$A$527:$U$528</definedName>
    <definedName name="Z_231A34CB_BFEC_4550_A11B_573EE907652D_.wvu.FilterData" localSheetId="0" hidden="1">'Sec-CNC Schedule'!$A$528:$U$2525</definedName>
    <definedName name="Z_231B82D4_A343_4BB1_A121_F55DBC5CEF08_.wvu.FilterData" localSheetId="0" hidden="1">'Sec-CNC Schedule'!$A$527:$U$528</definedName>
    <definedName name="Z_2378C4C8_FD20_43F7_AB8B_40B236F9261E_.wvu.FilterData" localSheetId="0" hidden="1">'Sec-CNC Schedule'!$A$528:$U$2524</definedName>
    <definedName name="Z_23A10ABD_DEA7_4452_9E0B_87CF531AA4B8_.wvu.FilterData" localSheetId="0" hidden="1">'Sec-CNC Schedule'!$A$528:$Q$2523</definedName>
    <definedName name="Z_23A555E5_5FFF_4D5B_9203_57B0D1E3A0B8_.wvu.FilterData" localSheetId="0" hidden="1">'Sec-CNC Schedule'!$A$528:$U$2525</definedName>
    <definedName name="Z_240F0CCF_C6C8_4918_BC7F_2752F2342D31_.wvu.FilterData" localSheetId="0" hidden="1">'Sec-CNC Schedule'!$A$528:$U$2525</definedName>
    <definedName name="Z_241A74B6_5488_4669_9163_48959D150DCC_.wvu.FilterData" localSheetId="0" hidden="1">'Sec-CNC Schedule'!$A$527:$S$2523</definedName>
    <definedName name="Z_2453DA90_2E64_4E73_A1F5_90F220FC7FF5_.wvu.FilterData" localSheetId="0" hidden="1">'Sec-CNC Schedule'!$A$527:$U$2523</definedName>
    <definedName name="Z_2454EB8D_673A_4ADE_8405_C953555979B0_.wvu.FilterData" localSheetId="0" hidden="1">'Sec-CNC Schedule'!$A$528:$Q$2399</definedName>
    <definedName name="Z_247D3970_CAE6_4F21_9C44_5B6789C4C1FF_.wvu.FilterData" localSheetId="0" hidden="1">'Sec-CNC Schedule'!$A$528:$U$2399</definedName>
    <definedName name="Z_24934895_F26F_43CA_84CD_1D7700B676EB_.wvu.FilterData" localSheetId="0" hidden="1">'Sec-CNC Schedule'!$A$527:$U$2523</definedName>
    <definedName name="Z_24A82223_00D3_4A99_90B9_412C87CE90BF_.wvu.FilterData" localSheetId="0" hidden="1">'Sec-CNC Schedule'!$A$528:$U$2525</definedName>
    <definedName name="Z_24B9CF4A_8956_427A_A972_83D62FA01202_.wvu.FilterData" localSheetId="0" hidden="1">'Sec-CNC Schedule'!$A$528:$U$2525</definedName>
    <definedName name="Z_24BDBCDC_5804_499F_ADD1_00AE80D7DA7C_.wvu.FilterData" localSheetId="0" hidden="1">'Sec-CNC Schedule'!$A$528:$Q$2399</definedName>
    <definedName name="Z_250FB77E_DE55_4022_9E3F_7F7EC8F6D08B_.wvu.FilterData" localSheetId="0" hidden="1">'Sec-CNC Schedule'!$A$527:$U$2523</definedName>
    <definedName name="Z_2535EB6E_260D_44BD_A71B_ACA0354EBA63_.wvu.FilterData" localSheetId="0" hidden="1">'Sec-CNC Schedule'!$A$528:$Q$2399</definedName>
    <definedName name="Z_256189A5_DE23_43DD_88E6_AD401BB97BF9_.wvu.FilterData" localSheetId="0" hidden="1">'Sec-CNC Schedule'!$A$528:$Q$2523</definedName>
    <definedName name="Z_256CE8F9_65F9_4A67_91AD_26380527DE53_.wvu.FilterData" localSheetId="0" hidden="1">'Sec-CNC Schedule'!$A$528:$Q$2399</definedName>
    <definedName name="Z_25CE76ED_842B_49B2_8313_827B3840DB62_.wvu.FilterData" localSheetId="0" hidden="1">'Sec-CNC Schedule'!$A$528:$U$2524</definedName>
    <definedName name="Z_25DE7FEB_1BA4_4EA3_AE5F_35FBD0CD2F8A_.wvu.FilterData" localSheetId="0" hidden="1">'Sec-CNC Schedule'!$A$528:$Q$2399</definedName>
    <definedName name="Z_25E0D1C3_CA38_4F84_91D1_5082F433E724_.wvu.FilterData" localSheetId="0" hidden="1">'Sec-CNC Schedule'!$A$528:$U$2524</definedName>
    <definedName name="Z_260AE089_6191_4BF4_854B_3ECA98D57082_.wvu.FilterData" localSheetId="0" hidden="1">'Sec-CNC Schedule'!$A$528:$U$2525</definedName>
    <definedName name="Z_26114A5B_4FF4_4828_8FEE_2681C71BA44A_.wvu.FilterData" localSheetId="0" hidden="1">'Sec-CNC Schedule'!$A$528:$U$2524</definedName>
    <definedName name="Z_26174F9E_FE27_471B_B4F6_9064294FAC1E_.wvu.FilterData" localSheetId="0" hidden="1">'Sec-CNC Schedule'!$A$528:$Q$2399</definedName>
    <definedName name="Z_26360D72_7801_4A3D_9946_3D2D56BBA60B_.wvu.FilterData" localSheetId="0" hidden="1">'Sec-CNC Schedule'!$A$527:$U$2523</definedName>
    <definedName name="Z_26AAAC9F_1F1C_497A_A25A_7BF2C1BDCA0D_.wvu.FilterData" localSheetId="0" hidden="1">'Sec-CNC Schedule'!$A$528:$O$2399</definedName>
    <definedName name="Z_2713C898_FE1A_4072_91B9_1A5249567CFD_.wvu.FilterData" localSheetId="0" hidden="1">'Sec-CNC Schedule'!$A$528:$U$2525</definedName>
    <definedName name="Z_2720B683_CB15_4E13_89B0_71265D709F14_.wvu.FilterData" localSheetId="0" hidden="1">'Sec-CNC Schedule'!$A$528:$Q$2399</definedName>
    <definedName name="Z_27274509_AB4C_4EF8_9AB3_BAE9CE60AACA_.wvu.FilterData" localSheetId="0" hidden="1">'Sec-CNC Schedule'!$A$527:$U$2523</definedName>
    <definedName name="Z_27922070_FA6F_40AC_8102_11D46E6D1610_.wvu.FilterData" localSheetId="0" hidden="1">'Sec-CNC Schedule'!$A$528:$O$2399</definedName>
    <definedName name="Z_27B5AC72_080A_44DA_8522_C85BE44B3159_.wvu.FilterData" localSheetId="0" hidden="1">'Sec-CNC Schedule'!$A$528:$Q$2399</definedName>
    <definedName name="Z_27C64C9C_1E9D_4674_A0A6_805FCBF8EFE5_.wvu.FilterData" localSheetId="0" hidden="1">'Sec-CNC Schedule'!$A$528:$O$2399</definedName>
    <definedName name="Z_281AB1DB_776A_4ADB_B233_8049DB5F3F1B_.wvu.FilterData" localSheetId="0" hidden="1">'Sec-CNC Schedule'!$A$528:$Q$2399</definedName>
    <definedName name="Z_2833069B_3BD2_44A5_B1B0_9A24FAD2AA39_.wvu.FilterData" localSheetId="0" hidden="1">'Sec-CNC Schedule'!$A$528:$U$2525</definedName>
    <definedName name="Z_2841DDF6_E26E_4092_9BA8_6E5FE11B1855_.wvu.FilterData" localSheetId="0" hidden="1">'Sec-CNC Schedule'!$A$528:$Q$2399</definedName>
    <definedName name="Z_2847BB26_6871_4DAE_ADB7_6A60FDE1C840_.wvu.FilterData" localSheetId="0" hidden="1">'Sec-CNC Schedule'!$A$527:$U$528</definedName>
    <definedName name="Z_285F52F4_40EE_4325_9885_E9013D48EF6B_.wvu.FilterData" localSheetId="0" hidden="1">'Sec-CNC Schedule'!$A$527:$U$2523</definedName>
    <definedName name="Z_28689016_D6C1_4697_B232_D928C19D3229_.wvu.FilterData" localSheetId="0" hidden="1">'Sec-CNC Schedule'!$A$528:$Q$2399</definedName>
    <definedName name="Z_2878CF34_3EA0_4AD3_AAEC_B03CCD9BC478_.wvu.FilterData" localSheetId="0" hidden="1">'Sec-CNC Schedule'!$A$527:$U$528</definedName>
    <definedName name="Z_28848B52_57AD_41F1_9113_9AD8D3B8E78B_.wvu.FilterData" localSheetId="0" hidden="1">'Sec-CNC Schedule'!$A$528:$Q$2399</definedName>
    <definedName name="Z_28A8BDA5_F443_4D53_8E24_211C74A2EF5F_.wvu.FilterData" localSheetId="0" hidden="1">'Sec-CNC Schedule'!$A$527:$U$2523</definedName>
    <definedName name="Z_28AB1D57_7AE5_485A_90E4_1EAFA4B10CC8_.wvu.FilterData" localSheetId="0" hidden="1">'Sec-CNC Schedule'!$A$528:$Q$2399</definedName>
    <definedName name="Z_28C4A62C_81AC_40BF_978F_C5BC4E7DFC56_.wvu.FilterData" localSheetId="0" hidden="1">'Sec-CNC Schedule'!$A$527:$U$528</definedName>
    <definedName name="Z_28D03B06_D823_491D_AED7_2CCF81F3E5B7_.wvu.FilterData" localSheetId="0" hidden="1">'Sec-CNC Schedule'!$A$528:$U$2525</definedName>
    <definedName name="Z_2919F81C_9A71_4020_BAC8_B6E88B0B357B_.wvu.FilterData" localSheetId="0" hidden="1">'Sec-CNC Schedule'!$A$528:$Q$2523</definedName>
    <definedName name="Z_293FF054_37A7_4DEE_882F_4E6A9E5377B3_.wvu.FilterData" localSheetId="0" hidden="1">'Sec-CNC Schedule'!$A$528:$Q$2399</definedName>
    <definedName name="Z_2940D7EF_1FE5_4B5B_97C3_B1555285AAE1_.wvu.FilterData" localSheetId="0" hidden="1">'Sec-CNC Schedule'!$A$528:$Q$2523</definedName>
    <definedName name="Z_299A60F2_5999_44F6_B69D_CC44C001FEDA_.wvu.FilterData" localSheetId="0" hidden="1">'Sec-CNC Schedule'!$A$528:$Q$2399</definedName>
    <definedName name="Z_299A60F2_5999_44F6_B69D_CC44C001FEDA_.wvu.PrintArea" localSheetId="0" hidden="1">'Sec-CNC Schedule'!$A$1:$T$510</definedName>
    <definedName name="Z_299CB453_2B27_4141_8A9B_88D6E30BA630_.wvu.FilterData" localSheetId="0" hidden="1">'Sec-CNC Schedule'!$A$528:$Q$2399</definedName>
    <definedName name="Z_29C84102_3C52_40D6_B9A7_8768DFBF8693_.wvu.FilterData" localSheetId="0" hidden="1">'Sec-CNC Schedule'!$A$528:$Q$2399</definedName>
    <definedName name="Z_29D357C8_1614_417C_8E86_2684C566C169_.wvu.FilterData" localSheetId="0" hidden="1">'Sec-CNC Schedule'!$A$528:$U$2524</definedName>
    <definedName name="Z_29F12917_6BDE_4B59_A3F4_F911DDE4E21B_.wvu.FilterData" localSheetId="0" hidden="1">'Sec-CNC Schedule'!$A$528:$Q$2399</definedName>
    <definedName name="Z_29F62409_F580_479B_9232_C9A3561A4BCF_.wvu.FilterData" localSheetId="0" hidden="1">'Sec-CNC Schedule'!$A$527:$U$2523</definedName>
    <definedName name="Z_2A300A08_D55F_43F5_A268_E15730DC0979_.wvu.FilterData" localSheetId="0" hidden="1">'Sec-CNC Schedule'!$A$528:$Q$2399</definedName>
    <definedName name="Z_2A493300_D7FE_4C95_AF5D_8E2DE2FE75B0_.wvu.FilterData" localSheetId="0" hidden="1">'Sec-CNC Schedule'!$A$528:$Q$2523</definedName>
    <definedName name="Z_2A9A6B08_CCE7_4B70_9100_772C164EADC2_.wvu.FilterData" localSheetId="0" hidden="1">'Sec-CNC Schedule'!$A$528:$U$2524</definedName>
    <definedName name="Z_2AA23EA7_F770_4DE9_8B41_A3B10A038E15_.wvu.FilterData" localSheetId="0" hidden="1">'Sec-CNC Schedule'!$A$527:$U$2523</definedName>
    <definedName name="Z_2AB6F11E_71E0_42D4_A3DB_08B4E83E71A0_.wvu.FilterData" localSheetId="0" hidden="1">'Sec-CNC Schedule'!$A$528:$Q$2399</definedName>
    <definedName name="Z_2AC38307_48BA_4068_A21A_3AED8A772F78_.wvu.FilterData" localSheetId="0" hidden="1">'Sec-CNC Schedule'!$A$528:$Q$2399</definedName>
    <definedName name="Z_2AD75B2B_417D_4950_9271_2A33E6852714_.wvu.FilterData" localSheetId="0" hidden="1">'Sec-CNC Schedule'!$A$527:$U$2523</definedName>
    <definedName name="Z_2AD98F2F_AAED_4DDB_A90E_4E53CC71367D_.wvu.FilterData" localSheetId="0" hidden="1">'Sec-CNC Schedule'!$A$527:$U$528</definedName>
    <definedName name="Z_2AE15C5E_AAAD_4BC5_AA82_17D5806250E0_.wvu.FilterData" localSheetId="0" hidden="1">'Sec-CNC Schedule'!$A$527:$U$528</definedName>
    <definedName name="Z_2AE39E1B_1115_47D8_AC81_A6D0225082CA_.wvu.FilterData" localSheetId="0" hidden="1">'Sec-CNC Schedule'!$A$528:$U$2524</definedName>
    <definedName name="Z_2B15F538_0FD0_4A8B_9A86_985D092B86A5_.wvu.FilterData" localSheetId="0" hidden="1">'Sec-CNC Schedule'!$A$528:$O$2399</definedName>
    <definedName name="Z_2B26C513_9E89_46BE_B2A3_CC216252F847_.wvu.FilterData" localSheetId="0" hidden="1">'Sec-CNC Schedule'!$A$528:$U$2524</definedName>
    <definedName name="Z_2B35349D_AE79_4795_A725_5FDF8652DB3E_.wvu.FilterData" localSheetId="0" hidden="1">'Sec-CNC Schedule'!$A$528:$Q$2523</definedName>
    <definedName name="Z_2B400E92_DC28_4F23_B3A2_EFB02783E0D5_.wvu.FilterData" localSheetId="0" hidden="1">'Sec-CNC Schedule'!$A$528:$Q$2399</definedName>
    <definedName name="Z_2B5B01C0_D46E_42B3_BFD1_9334B32CE0E5_.wvu.FilterData" localSheetId="0" hidden="1">'Sec-CNC Schedule'!$A$528:$Q$2399</definedName>
    <definedName name="Z_2B7A0A0F_AC97_4C6E_87C4_6ECA79A43238_.wvu.FilterData" localSheetId="0" hidden="1">'Sec-CNC Schedule'!$A$528:$U$2525</definedName>
    <definedName name="Z_2B8D8973_823B_4AA4_BE98_F8DF88F037DC_.wvu.FilterData" localSheetId="0" hidden="1">'Sec-CNC Schedule'!$A$527:$U$528</definedName>
    <definedName name="Z_2B90743D_052A_436A_8F7C_360EDEB2E5F6_.wvu.FilterData" localSheetId="0" hidden="1">'Sec-CNC Schedule'!$A$528:$Q$2399</definedName>
    <definedName name="Z_2B90743D_052A_436A_8F7C_360EDEB2E5F6_.wvu.PrintArea" localSheetId="0" hidden="1">'Sec-CNC Schedule'!$A$1:$T$510</definedName>
    <definedName name="Z_2B950E19_3D81_4E4B_ACB7_518AB2F300C6_.wvu.FilterData" localSheetId="0" hidden="1">'Sec-CNC Schedule'!$A$527:$U$2523</definedName>
    <definedName name="Z_2BB677DB_2377_4A8F_960E_C0EC6D256B0F_.wvu.FilterData" localSheetId="0" hidden="1">'Sec-CNC Schedule'!$A$528:$Q$2399</definedName>
    <definedName name="Z_2BC63B58_8E6E_48BD_9FAD_80BDF7E2469E_.wvu.FilterData" localSheetId="0" hidden="1">'Sec-CNC Schedule'!$A$528:$Q$2399</definedName>
    <definedName name="Z_2BC941EC_C37B_433A_9DC0_1FE5A5F0BBE7_.wvu.FilterData" localSheetId="0" hidden="1">'Sec-CNC Schedule'!$A$527:$U$528</definedName>
    <definedName name="Z_2C291ED3_E272_4F62_BCFC_02301D6B7F63_.wvu.FilterData" localSheetId="0" hidden="1">'Sec-CNC Schedule'!$A$527:$U$528</definedName>
    <definedName name="Z_2C2F5C9D_B102_4D2D_B72A_32F3A2EF0987_.wvu.FilterData" localSheetId="0" hidden="1">'Sec-CNC Schedule'!$A$528:$U$2524</definedName>
    <definedName name="Z_2C4F4533_6DE7_49FD_8A30_A45CD67B7CA2_.wvu.FilterData" localSheetId="0" hidden="1">'Sec-CNC Schedule'!$A$528:$Q$2399</definedName>
    <definedName name="Z_2C5069EE_773B_46CA_A8A5_4A08A342724B_.wvu.FilterData" localSheetId="0" hidden="1">'Sec-CNC Schedule'!$A$528:$Q$2399</definedName>
    <definedName name="Z_2C7C5AF9_E8EF_40BF_B403_E42D3B6A189C_.wvu.FilterData" localSheetId="3" hidden="1">'Material Bar Weights'!$A$1:$C$437</definedName>
    <definedName name="Z_2C7C5AF9_E8EF_40BF_B403_E42D3B6A189C_.wvu.FilterData" localSheetId="0" hidden="1">'Sec-CNC Schedule'!$A$527:$U$528</definedName>
    <definedName name="Z_2C7C5AF9_E8EF_40BF_B403_E42D3B6A189C_.wvu.PrintArea" localSheetId="0" hidden="1">'Sec-CNC Schedule'!$Q$1332:$Q$1332</definedName>
    <definedName name="Z_2CB6ACC1_CBED_4502_925D_084BF897DA9C_.wvu.FilterData" localSheetId="0" hidden="1">'Sec-CNC Schedule'!$A$528:$O$2399</definedName>
    <definedName name="Z_2CD42E39_8915_4AFA_8335_1C754B46DCD7_.wvu.FilterData" localSheetId="0" hidden="1">'Sec-CNC Schedule'!$A$528:$O$2399</definedName>
    <definedName name="Z_2CDCE103_1AFB_46A4_9BF3_D8FB90E9FC07_.wvu.FilterData" localSheetId="0" hidden="1">'Sec-CNC Schedule'!$A$528:$Q$2399</definedName>
    <definedName name="Z_2CECA66B_D86E_431E_B8B6_8BDF1F771A6E_.wvu.FilterData" localSheetId="0" hidden="1">'Sec-CNC Schedule'!$A$528:$U$2524</definedName>
    <definedName name="Z_2CEE88F4_8A28_4FD0_9D95_6FB6DCA60755_.wvu.FilterData" localSheetId="0" hidden="1">'Sec-CNC Schedule'!$A$528:$U$2525</definedName>
    <definedName name="Z_2CEED796_E464_405C_BB10_53642E06C57C_.wvu.FilterData" localSheetId="0" hidden="1">'Sec-CNC Schedule'!$A$528:$Q$2399</definedName>
    <definedName name="Z_2D24352B_DFF4_4377_B6E0_83C612BA3FEB_.wvu.FilterData" localSheetId="0" hidden="1">'Sec-CNC Schedule'!$A$527:$U$528</definedName>
    <definedName name="Z_2D31439C_2DCF_4247_9C0F_4784B0100B35_.wvu.FilterData" localSheetId="0" hidden="1">'Sec-CNC Schedule'!$A$528:$Q$2399</definedName>
    <definedName name="Z_2D43555E_059F_48AD_A526_D10F9C1FE1D9_.wvu.FilterData" localSheetId="0" hidden="1">'Sec-CNC Schedule'!$A$527:$U$528</definedName>
    <definedName name="Z_2D7F3C70_23ED_4EED_B6CE_9B2D3D921CE9_.wvu.FilterData" localSheetId="0" hidden="1">'Sec-CNC Schedule'!$A$527:$U$528</definedName>
    <definedName name="Z_2DB3E7B3_C3BF_419D_9479_B455AC2340AF_.wvu.FilterData" localSheetId="0" hidden="1">'Sec-CNC Schedule'!$A$528:$U$2525</definedName>
    <definedName name="Z_2DD92A38_94E7_468D_8EAD_1BD84C4B3FE9_.wvu.FilterData" localSheetId="0" hidden="1">'Sec-CNC Schedule'!$A$528:$U$2525</definedName>
    <definedName name="Z_2DF2EAF8_7BD9_45BC_B789_F0227E960A5C_.wvu.FilterData" localSheetId="0" hidden="1">'Sec-CNC Schedule'!$A$527:$U$528</definedName>
    <definedName name="Z_2E03F5C2_38AC_4DBD_8239_2FF904D8FF2F_.wvu.FilterData" localSheetId="0" hidden="1">'Sec-CNC Schedule'!$A$528:$Q$2399</definedName>
    <definedName name="Z_2E1B0664_2E73_4353_8D2D_0EF702A2C574_.wvu.FilterData" localSheetId="0" hidden="1">'Sec-CNC Schedule'!$A$527:$U$528</definedName>
    <definedName name="Z_2E414FCB_53A1_457E_A744_15FF8BD45A65_.wvu.FilterData" localSheetId="0" hidden="1">'Sec-CNC Schedule'!$A$527:$U$528</definedName>
    <definedName name="Z_2E817A00_5F5E_4F83_A56E_FE9A18242A71_.wvu.FilterData" localSheetId="0" hidden="1">'Sec-CNC Schedule'!$A$527:$U$2523</definedName>
    <definedName name="Z_2EEB1ABF_57E9_4BFB_AF92_79C0771E2E86_.wvu.FilterData" localSheetId="0" hidden="1">'Sec-CNC Schedule'!$A$528:$Q$2399</definedName>
    <definedName name="Z_2EFE5B03_EB8B_4BC2_BA9B_4EF60C2339B5_.wvu.FilterData" localSheetId="0" hidden="1">'Sec-CNC Schedule'!$A$528:$Q$2399</definedName>
    <definedName name="Z_2F1408FE_2C8A_4907_9D2F_0BF1D5AC183A_.wvu.FilterData" localSheetId="0" hidden="1">'Sec-CNC Schedule'!$A$528:$Q$2399</definedName>
    <definedName name="Z_2F15FCEB_400D_42BD_94CA_A7A0197E3946_.wvu.FilterData" localSheetId="0" hidden="1">'Sec-CNC Schedule'!$A$528:$Q$2399</definedName>
    <definedName name="Z_2F4326E6_E369_4203_B834_FAC25DD59B8D_.wvu.FilterData" localSheetId="3" hidden="1">'Material Bar Weights'!$A$1:$C$437</definedName>
    <definedName name="Z_2F4326E6_E369_4203_B834_FAC25DD59B8D_.wvu.FilterData" localSheetId="0" hidden="1">'Sec-CNC Schedule'!$A$527:$S$2523</definedName>
    <definedName name="Z_2F4326E6_E369_4203_B834_FAC25DD59B8D_.wvu.PrintArea" localSheetId="1" hidden="1">'Acme Davenport'!$A$1:$S$250</definedName>
    <definedName name="Z_2F4326E6_E369_4203_B834_FAC25DD59B8D_.wvu.PrintArea" localSheetId="0" hidden="1">'Sec-CNC Schedule'!$A$1:$T$318</definedName>
    <definedName name="Z_2F78DC76_DE21_4CAE_98B1_3924E7DE697C_.wvu.FilterData" localSheetId="0" hidden="1">'Sec-CNC Schedule'!$A$528:$Q$2399</definedName>
    <definedName name="Z_2F815D13_5F29_4871_AB08_5D7675B5285A_.wvu.FilterData" localSheetId="0" hidden="1">'Sec-CNC Schedule'!$A$527:$U$528</definedName>
    <definedName name="Z_2F99BB41_D35A_433C_BA7A_BE1C32054F3A_.wvu.FilterData" localSheetId="0" hidden="1">'Sec-CNC Schedule'!$A$528:$U$2524</definedName>
    <definedName name="Z_2FA145AB_9078_4611_96B2_FC985758EBCF_.wvu.FilterData" localSheetId="0" hidden="1">'Sec-CNC Schedule'!$A$528:$Q$2399</definedName>
    <definedName name="Z_2FA1675E_263A_48D0_B6DD_6DBF7ABD1660_.wvu.FilterData" localSheetId="0" hidden="1">'Sec-CNC Schedule'!$A$527:$U$2523</definedName>
    <definedName name="Z_2FA1D4D2_8BDB_403A_8D9B_6A900F9AE033_.wvu.FilterData" localSheetId="0" hidden="1">'Sec-CNC Schedule'!$A$527:$U$528</definedName>
    <definedName name="Z_2FB29868_6F82_4FBC_960A_8BF2EA00A502_.wvu.FilterData" localSheetId="0" hidden="1">'Sec-CNC Schedule'!$A$528:$U$2524</definedName>
    <definedName name="Z_2FBA6875_8D8E_40EE_AA74_F94007092367_.wvu.FilterData" localSheetId="0" hidden="1">'Sec-CNC Schedule'!$A$528:$U$2524</definedName>
    <definedName name="Z_2FC374A4_48AB_44E8_8E1B_0ED4000E6A6B_.wvu.FilterData" localSheetId="0" hidden="1">'Sec-CNC Schedule'!$A$527:$U$2523</definedName>
    <definedName name="Z_2FC73593_FBF1_4769_B81D_29D6CB3072D1_.wvu.FilterData" localSheetId="0" hidden="1">'Sec-CNC Schedule'!$A$528:$U$2524</definedName>
    <definedName name="Z_2FC77EE9_B06A_493C_BB4A_568648976709_.wvu.FilterData" localSheetId="0" hidden="1">'Sec-CNC Schedule'!$A$527:$U$528</definedName>
    <definedName name="Z_2FD94851_E4B8_4FA9_99C4_FEF6981163AD_.wvu.FilterData" localSheetId="0" hidden="1">'Sec-CNC Schedule'!$A$527:$U$2523</definedName>
    <definedName name="Z_2FE1F595_6CAA_4094_96FD_423197C51766_.wvu.FilterData" localSheetId="0" hidden="1">'Sec-CNC Schedule'!$A$528:$Q$2399</definedName>
    <definedName name="Z_3002AAED_8CF9_462A_B4E5_BA3E6394CB3F_.wvu.FilterData" localSheetId="0" hidden="1">'Sec-CNC Schedule'!$A$528:$Q$2523</definedName>
    <definedName name="Z_3039E7AA_95A8_4905_9F29_8DA31A40E23A_.wvu.FilterData" localSheetId="0" hidden="1">'Sec-CNC Schedule'!$A$528:$U$2525</definedName>
    <definedName name="Z_305C8543_8659_41C5_8B19_9C00CD7815D9_.wvu.FilterData" localSheetId="0" hidden="1">'Sec-CNC Schedule'!$A$528:$Q$2399</definedName>
    <definedName name="Z_306E6ECE_576F_4C1B_94D0_F16297E80C8A_.wvu.FilterData" localSheetId="0" hidden="1">'Sec-CNC Schedule'!$A$527:$U$528</definedName>
    <definedName name="Z_3074A299_A1E3_4873_90CA_EDB42939FC43_.wvu.FilterData" localSheetId="0" hidden="1">'Sec-CNC Schedule'!$A$527:$U$2523</definedName>
    <definedName name="Z_307B08B7_4E04_4F9D_A317_2F5B10ACE7CB_.wvu.FilterData" localSheetId="0" hidden="1">'Sec-CNC Schedule'!$A$528:$U$2525</definedName>
    <definedName name="Z_308B6FAD_B5B8_438E_8EAF_29AB42862EAE_.wvu.FilterData" localSheetId="0" hidden="1">'Sec-CNC Schedule'!$A$528:$U$2525</definedName>
    <definedName name="Z_30DA8CD6_6D11_4AD1_AC4C_5FCE4E714688_.wvu.FilterData" localSheetId="0" hidden="1">'Sec-CNC Schedule'!$A$528:$Q$2399</definedName>
    <definedName name="Z_30DC02BE_9A6B_46A0_9B1F_ABC79C8ABB2F_.wvu.FilterData" localSheetId="0" hidden="1">'Sec-CNC Schedule'!$A$527:$U$528</definedName>
    <definedName name="Z_313CFC4D_B071_4B1A_A5B0_DE4E17DB927B_.wvu.FilterData" localSheetId="0" hidden="1">'Sec-CNC Schedule'!$A$528:$Q$2399</definedName>
    <definedName name="Z_314DD824_B570_47CE_B0EA_7CFE0B3C0B40_.wvu.FilterData" localSheetId="0" hidden="1">'Sec-CNC Schedule'!$A$527:$U$528</definedName>
    <definedName name="Z_3155A5DF_B34E_4F46_9B7E_CEB982FCD35A_.wvu.FilterData" localSheetId="0" hidden="1">'Sec-CNC Schedule'!$A$527:$U$2523</definedName>
    <definedName name="Z_315D9213_7392_4C32_9E14_375D982039ED_.wvu.FilterData" localSheetId="0" hidden="1">'Sec-CNC Schedule'!$A$528:$Q$2399</definedName>
    <definedName name="Z_31608EB0_531D_410C_93AD_C5AE5431AD00_.wvu.FilterData" localSheetId="0" hidden="1">'Sec-CNC Schedule'!$A$528:$Q$2523</definedName>
    <definedName name="Z_3190FA01_755F_4347_8BF8_AA5554F166CB_.wvu.FilterData" localSheetId="0" hidden="1">'Sec-CNC Schedule'!$A$528:$U$2525</definedName>
    <definedName name="Z_31BB6DE6_ED95_44F3_88A9_8F75E60355F6_.wvu.FilterData" localSheetId="0" hidden="1">'Sec-CNC Schedule'!$A$528:$Q$2399</definedName>
    <definedName name="Z_31C51444_ACC2_4EE7_9B67_63DA55EB44D0_.wvu.FilterData" localSheetId="0" hidden="1">'Sec-CNC Schedule'!$A$527:$U$2523</definedName>
    <definedName name="Z_323D8D64_E09F_4A8F_AF02_34C8B4B3B3B7_.wvu.FilterData" localSheetId="0" hidden="1">'Sec-CNC Schedule'!$A$528:$O$2399</definedName>
    <definedName name="Z_3249057C_3CEE_4939_AFF0_F0749ED352DC_.wvu.FilterData" localSheetId="0" hidden="1">'Sec-CNC Schedule'!$A$528:$U$2525</definedName>
    <definedName name="Z_328E2991_0A07_4B90_8DF7_4B5813F94A6E_.wvu.FilterData" localSheetId="0" hidden="1">'Sec-CNC Schedule'!$A$528:$Q$2399</definedName>
    <definedName name="Z_3290FCE3_CED7_427B_92CF_1E99F31D61DA_.wvu.FilterData" localSheetId="0" hidden="1">'Sec-CNC Schedule'!$A$527:$S$2523</definedName>
    <definedName name="Z_32949487_97ED_46BE_AD77_2A91C2CA3086_.wvu.FilterData" localSheetId="0" hidden="1">'Sec-CNC Schedule'!$A$527:$S$2523</definedName>
    <definedName name="Z_32A1966F_C102_427D_8109_9B35780BA347_.wvu.FilterData" localSheetId="0" hidden="1">'Sec-CNC Schedule'!$A$528:$U$2525</definedName>
    <definedName name="Z_32A2E020_A50B_43C9_9096_557D0271196A_.wvu.FilterData" localSheetId="0" hidden="1">'Sec-CNC Schedule'!$A$528:$Q$2523</definedName>
    <definedName name="Z_32D3AB43_60DA_40D0_9D6C_41A7619E5061_.wvu.FilterData" localSheetId="0" hidden="1">'Sec-CNC Schedule'!$A$528:$U$2525</definedName>
    <definedName name="Z_32ED181A_5BF3_4503_8968_3D3C48451530_.wvu.FilterData" localSheetId="3" hidden="1">'Material Bar Weights'!$A$1:$C$437</definedName>
    <definedName name="Z_32ED181A_5BF3_4503_8968_3D3C48451530_.wvu.FilterData" localSheetId="0" hidden="1">'Sec-CNC Schedule'!$A$527:$S$2523</definedName>
    <definedName name="Z_3307895D_A24B_49DF_98AE_0791F66C42B6_.wvu.FilterData" localSheetId="0" hidden="1">'Sec-CNC Schedule'!$A$527:$U$528</definedName>
    <definedName name="Z_3307A739_712D_44CB_B4D8_AFDB0017F888_.wvu.FilterData" localSheetId="0" hidden="1">'Sec-CNC Schedule'!$A$527:$U$2523</definedName>
    <definedName name="Z_330C7E50_5E4A_4FC7_9EFE_F78210675DED_.wvu.FilterData" localSheetId="0" hidden="1">'Sec-CNC Schedule'!$A$528:$O$2399</definedName>
    <definedName name="Z_3310AD84_31A5_48CF_B842_BCAEA1BEB32A_.wvu.FilterData" localSheetId="0" hidden="1">'Sec-CNC Schedule'!$A$527:$U$2523</definedName>
    <definedName name="Z_3322DF22_F1ED_4BBB_B971_0AA0E17DA7EA_.wvu.FilterData" localSheetId="0" hidden="1">'Sec-CNC Schedule'!$A$528:$U$2524</definedName>
    <definedName name="Z_33241DB4_0F3F_4375_BC90_01CD28FC8493_.wvu.FilterData" localSheetId="0" hidden="1">'Sec-CNC Schedule'!$A$528:$Q$2399</definedName>
    <definedName name="Z_3351ADC3_7D1A_42AE_9D64_F431ECF2EC6A_.wvu.FilterData" localSheetId="0" hidden="1">'Sec-CNC Schedule'!$A$528:$Q$2523</definedName>
    <definedName name="Z_33524BD1_A619_4533_BA3F_61EB0B95835C_.wvu.FilterData" localSheetId="0" hidden="1">'Sec-CNC Schedule'!$A$528:$Q$2523</definedName>
    <definedName name="Z_3359A3D5_88D0_4E1B_8369_E8315CB38424_.wvu.FilterData" localSheetId="0" hidden="1">'Sec-CNC Schedule'!$A$528:$Q$2399</definedName>
    <definedName name="Z_33742A4D_064E_4695_8F7C_0EB8D65E1956_.wvu.FilterData" localSheetId="0" hidden="1">'Sec-CNC Schedule'!$A$528:$U$2525</definedName>
    <definedName name="Z_337570C5_B9C4_4FF5_852E_72F6433BC328_.wvu.FilterData" localSheetId="0" hidden="1">'Sec-CNC Schedule'!$A$527:$U$2523</definedName>
    <definedName name="Z_33901400_9D8E_4EC8_AFA7_1B781F1F1F7B_.wvu.FilterData" localSheetId="0" hidden="1">'Sec-CNC Schedule'!$A$527:$U$2523</definedName>
    <definedName name="Z_33A1B3BF_A76A_4BAB_A714_F234728B5600_.wvu.FilterData" localSheetId="0" hidden="1">'Sec-CNC Schedule'!$A$528:$Q$2399</definedName>
    <definedName name="Z_33B23E17_3A47_4D79_BA1D_0015860C653A_.wvu.FilterData" localSheetId="0" hidden="1">'Sec-CNC Schedule'!$A$528:$U$2525</definedName>
    <definedName name="Z_33C92677_FC51_4C6B_860C_A654EEAF29D7_.wvu.FilterData" localSheetId="0" hidden="1">'Sec-CNC Schedule'!$A$528:$Q$2399</definedName>
    <definedName name="Z_33E6754E_7FEA_4AEA_9B46_C33CEF65A327_.wvu.FilterData" localSheetId="0" hidden="1">'Sec-CNC Schedule'!$A$527:$U$528</definedName>
    <definedName name="Z_3429574D_AC75_453C_B518_D06E7E4DCD10_.wvu.FilterData" localSheetId="0" hidden="1">'Sec-CNC Schedule'!$A$528:$U$2525</definedName>
    <definedName name="Z_3434EE41_D548_4A31_8646_AF4EB50C9770_.wvu.FilterData" localSheetId="0" hidden="1">'Sec-CNC Schedule'!$A$528:$Q$2523</definedName>
    <definedName name="Z_3438046D_7318_46C1_A376_0E5608E11691_.wvu.FilterData" localSheetId="0" hidden="1">'Sec-CNC Schedule'!$A$527:$U$528</definedName>
    <definedName name="Z_34595AA4_BA9C_4A87_9CFC_9AAC8339D49E_.wvu.FilterData" localSheetId="0" hidden="1">'Sec-CNC Schedule'!$A$528:$Q$2523</definedName>
    <definedName name="Z_3468C3B2_CA67_4819_AA80_924F5FAB6D03_.wvu.FilterData" localSheetId="0" hidden="1">'Sec-CNC Schedule'!$A$527:$U$2523</definedName>
    <definedName name="Z_347FE1AE_2242_43DE_823B_1B28AA825B39_.wvu.FilterData" localSheetId="0" hidden="1">'Sec-CNC Schedule'!$A$527:$U$2523</definedName>
    <definedName name="Z_348CB00B_DA5F_4481_916C_4B0B8AD8B88D_.wvu.FilterData" localSheetId="0" hidden="1">'Sec-CNC Schedule'!$A$528:$O$2399</definedName>
    <definedName name="Z_34A3BF95_4DD6_4870_8CDD_824E835059C7_.wvu.FilterData" localSheetId="0" hidden="1">'Sec-CNC Schedule'!$A$527:$U$2523</definedName>
    <definedName name="Z_34A95A29_27B1_4A12_90D9_088868C35D43_.wvu.FilterData" localSheetId="0" hidden="1">'Sec-CNC Schedule'!$A$528:$O$2399</definedName>
    <definedName name="Z_34B86958_9419_4A57_A6C0_BD42C2D13A23_.wvu.FilterData" localSheetId="0" hidden="1">'Sec-CNC Schedule'!$A$528:$Q$2523</definedName>
    <definedName name="Z_34C144C7_7526_4552_B991_D76727E53FFA_.wvu.FilterData" localSheetId="0" hidden="1">'Sec-CNC Schedule'!$A$528:$Q$2523</definedName>
    <definedName name="Z_34E907A9_D5C5_4D30_9813_2C1881010BA3_.wvu.FilterData" localSheetId="0" hidden="1">'Sec-CNC Schedule'!$A$528:$U$2524</definedName>
    <definedName name="Z_3520C09F_8D2A_442A_98C6_01FB3BC3A28E_.wvu.FilterData" localSheetId="0" hidden="1">'Sec-CNC Schedule'!$A$527:$U$2523</definedName>
    <definedName name="Z_352A940B_F7ED_4402_BC9D_B49F4B0F9CC9_.wvu.FilterData" localSheetId="0" hidden="1">'Sec-CNC Schedule'!$A$528:$U$2524</definedName>
    <definedName name="Z_35432E3E_7189_4C55_9C26_0A1AB7F4AC08_.wvu.FilterData" localSheetId="0" hidden="1">'Sec-CNC Schedule'!$A$528:$Q$2523</definedName>
    <definedName name="Z_3548B526_FF5A_413F_9B32_1D6923C884EB_.wvu.FilterData" localSheetId="0" hidden="1">'Sec-CNC Schedule'!$A$528:$Q$2523</definedName>
    <definedName name="Z_354F739C_EEA6_4881_8B16_01D4356FB9FD_.wvu.FilterData" localSheetId="0" hidden="1">'Sec-CNC Schedule'!$A$528:$Q$2399</definedName>
    <definedName name="Z_35576D69_E695_43F1_BBD4_CA6B1C8201DD_.wvu.FilterData" localSheetId="0" hidden="1">'Sec-CNC Schedule'!$A$528:$U$2525</definedName>
    <definedName name="Z_355B7F9D_4184_4302_8BBE_B75FD66ED742_.wvu.FilterData" localSheetId="0" hidden="1">'Sec-CNC Schedule'!$A$527:$U$2523</definedName>
    <definedName name="Z_358CAB3B_DE5E_4CF3_AD6F_42FC5D72BFC5_.wvu.FilterData" localSheetId="0" hidden="1">'Sec-CNC Schedule'!$A$527:$U$2523</definedName>
    <definedName name="Z_359A374D_E36F_4CD3_AB4D_73339BC89A54_.wvu.FilterData" localSheetId="0" hidden="1">'Sec-CNC Schedule'!$A$528:$Q$2399</definedName>
    <definedName name="Z_359B448C_61E6_4183_BEBC_56FB57A755BC_.wvu.FilterData" localSheetId="0" hidden="1">'Sec-CNC Schedule'!$A$528:$Q$2523</definedName>
    <definedName name="Z_359D4536_0CB9_42C3_881F_3EDB6E016BC6_.wvu.FilterData" localSheetId="0" hidden="1">'Sec-CNC Schedule'!$A$528:$U$2525</definedName>
    <definedName name="Z_35BBBA11_9608_4CD7_B6B1_36431E536049_.wvu.FilterData" localSheetId="0" hidden="1">'Sec-CNC Schedule'!$A$528:$Q$2399</definedName>
    <definedName name="Z_35CBE664_7090_4E3B_8496_C962EF6C05CC_.wvu.FilterData" localSheetId="0" hidden="1">'Sec-CNC Schedule'!$A$527:$U$2523</definedName>
    <definedName name="Z_360DC328_2090_47A1_9C01_52DAF44FEA22_.wvu.FilterData" localSheetId="0" hidden="1">'Sec-CNC Schedule'!$A$527:$U$2523</definedName>
    <definedName name="Z_360DCFAC_E458_48BA_BE5C_ADFEC7AE0E94_.wvu.FilterData" localSheetId="0" hidden="1">'Sec-CNC Schedule'!$A$528:$U$2399</definedName>
    <definedName name="Z_361153D8_176A_4E13_9828_6E365D9109C0_.wvu.FilterData" localSheetId="0" hidden="1">'Sec-CNC Schedule'!$A$528:$Q$2399</definedName>
    <definedName name="Z_361A9216_0AFF_4057_9AD5_25D4B2159E7D_.wvu.FilterData" localSheetId="0" hidden="1">'Sec-CNC Schedule'!$A$528:$Q$2399</definedName>
    <definedName name="Z_362A8935_5FA6_426A_9627_78C3ACE2E079_.wvu.FilterData" localSheetId="0" hidden="1">'Sec-CNC Schedule'!$A$527:$U$2523</definedName>
    <definedName name="Z_362F6C6B_2931_46F6_A9CD_C6919789593A_.wvu.FilterData" localSheetId="0" hidden="1">'Sec-CNC Schedule'!$A$528:$Q$2399</definedName>
    <definedName name="Z_3656B306_9300_40FE_9185_3161F1970CFE_.wvu.FilterData" localSheetId="0" hidden="1">'Sec-CNC Schedule'!$A$527:$U$528</definedName>
    <definedName name="Z_366645D8_6780_41FD_A68F_EB7AD49C381F_.wvu.FilterData" localSheetId="0" hidden="1">'Sec-CNC Schedule'!$A$527:$U$2523</definedName>
    <definedName name="Z_367EC362_89AA_46AC_94FB_05A18D9A83CF_.wvu.FilterData" localSheetId="0" hidden="1">'Sec-CNC Schedule'!$A$528:$Q$2399</definedName>
    <definedName name="Z_36AB2626_BC13_4679_9C06_5BE12FEA59C4_.wvu.FilterData" localSheetId="0" hidden="1">'Sec-CNC Schedule'!$A$528:$Q$2399</definedName>
    <definedName name="Z_36B1950C_6EE9_4CD7_9B10_44295763F6B9_.wvu.FilterData" localSheetId="0" hidden="1">'Sec-CNC Schedule'!$A$528:$U$2525</definedName>
    <definedName name="Z_3709DF8A_59BE_4C64_9C44_9E5D86D53A0B_.wvu.FilterData" localSheetId="0" hidden="1">'Sec-CNC Schedule'!$A$528:$Q$2399</definedName>
    <definedName name="Z_37327205_301E_40CC_8B42_D8FAF0799733_.wvu.FilterData" localSheetId="0" hidden="1">'Sec-CNC Schedule'!$A$527:$U$528</definedName>
    <definedName name="Z_3735FB55_33F2_4601_AA7D_B450763A31D0_.wvu.FilterData" localSheetId="0" hidden="1">'Sec-CNC Schedule'!$A$527:$U$528</definedName>
    <definedName name="Z_3768B784_B897_4CEE_A4DB_4DE331FCA1E8_.wvu.FilterData" localSheetId="0" hidden="1">'Sec-CNC Schedule'!$A$528:$U$2524</definedName>
    <definedName name="Z_3783CCC1_A3D3_47D9_8CC5_285333434A75_.wvu.FilterData" localSheetId="0" hidden="1">'Sec-CNC Schedule'!$A$528:$U$2524</definedName>
    <definedName name="Z_3790FB5C_F7EE_41F3_B423_F76BA06001AE_.wvu.FilterData" localSheetId="0" hidden="1">'Sec-CNC Schedule'!$A$527:$U$2523</definedName>
    <definedName name="Z_379D2EE1_64D5_4FF5_9157_1FA0C596D082_.wvu.FilterData" localSheetId="0" hidden="1">'Sec-CNC Schedule'!$A$528:$Q$2399</definedName>
    <definedName name="Z_37A10072_5573_4B27_8504_8F65D11800E0_.wvu.FilterData" localSheetId="0" hidden="1">'Sec-CNC Schedule'!$A$528:$U$2525</definedName>
    <definedName name="Z_37ABA838_3D2E_41EE_A43A_3B0689158EFA_.wvu.FilterData" localSheetId="0" hidden="1">'Sec-CNC Schedule'!$A$528:$U$2525</definedName>
    <definedName name="Z_37B49B00_C4EF_4079_A9EE_5201AA2D808F_.wvu.FilterData" localSheetId="0" hidden="1">'Sec-CNC Schedule'!$A$528:$Q$2399</definedName>
    <definedName name="Z_37F303A5_6499_4056_A214_254557E885E1_.wvu.FilterData" localSheetId="0" hidden="1">'Sec-CNC Schedule'!$A$528:$Q$2399</definedName>
    <definedName name="Z_38051A37_C707_4DC6_BF2D_EF4867FAF60F_.wvu.FilterData" localSheetId="0" hidden="1">'Sec-CNC Schedule'!$A$527:$U$528</definedName>
    <definedName name="Z_38199FC2_127F_4193_8B6E_40D1891F9F92_.wvu.FilterData" localSheetId="0" hidden="1">'Sec-CNC Schedule'!$A$528:$O$2399</definedName>
    <definedName name="Z_384E6D4D_C700_46E4_83E8_3AD225E2E560_.wvu.FilterData" localSheetId="0" hidden="1">'Sec-CNC Schedule'!$A$527:$U$2523</definedName>
    <definedName name="Z_3863A313_E019_41F8_B78C_0B20CE6BFD42_.wvu.FilterData" localSheetId="0" hidden="1">'Sec-CNC Schedule'!$A$527:$U$2523</definedName>
    <definedName name="Z_38AC9359_4FA3_44B9_88A6_15578D5B3D90_.wvu.FilterData" localSheetId="0" hidden="1">'Sec-CNC Schedule'!$A$528:$Q$2399</definedName>
    <definedName name="Z_38BAD0FF_6DEB_431A_A240_AC8856771AA3_.wvu.FilterData" localSheetId="0" hidden="1">'Sec-CNC Schedule'!$A$528:$O$2399</definedName>
    <definedName name="Z_38DF5165_6A0C_49DC_BFEA_02ED783D5F0F_.wvu.FilterData" localSheetId="0" hidden="1">'Sec-CNC Schedule'!$A$527:$U$2523</definedName>
    <definedName name="Z_38FAAED9_1922_4192_A9EE_52A40F77DDAA_.wvu.FilterData" localSheetId="0" hidden="1">'Sec-CNC Schedule'!$A$528:$O$2399</definedName>
    <definedName name="Z_39031425_B17D_426D_AF16_075472D9A507_.wvu.FilterData" localSheetId="0" hidden="1">'Sec-CNC Schedule'!$A$527:$U$528</definedName>
    <definedName name="Z_39056EB6_C8E0_4AA5_A49A_AF02CE905862_.wvu.FilterData" localSheetId="0" hidden="1">'Sec-CNC Schedule'!$A$527:$U$528</definedName>
    <definedName name="Z_390ED468_93C4_4EAA_9635_0FB4EE92234C_.wvu.FilterData" localSheetId="0" hidden="1">'Sec-CNC Schedule'!$A$528:$Q$2399</definedName>
    <definedName name="Z_393B4A24_FC6A_43ED_96BB_10A52D0D9570_.wvu.FilterData" localSheetId="0" hidden="1">'Sec-CNC Schedule'!$A$528:$Q$2399</definedName>
    <definedName name="Z_39A00EBC_414C_477A_9A51_ECDD56D818E8_.wvu.FilterData" localSheetId="0" hidden="1">'Sec-CNC Schedule'!$A$528:$U$2524</definedName>
    <definedName name="Z_39C34721_CE6F_44D3_A9C6_12205DC6B439_.wvu.FilterData" localSheetId="0" hidden="1">'Sec-CNC Schedule'!$A$528:$U$2525</definedName>
    <definedName name="Z_39E746C2_FBF3_4233_AA49_AF4339E0A145_.wvu.FilterData" localSheetId="0" hidden="1">'Sec-CNC Schedule'!$A$527:$U$2523</definedName>
    <definedName name="Z_39EAB3F4_636F_4C5A_9C12_B22FCDEBA799_.wvu.FilterData" localSheetId="0" hidden="1">'Sec-CNC Schedule'!$A$528:$Q$2399</definedName>
    <definedName name="Z_3A2509C9_22F8_4962_BD64_C87227F65317_.wvu.FilterData" localSheetId="0" hidden="1">'Sec-CNC Schedule'!$A$527:$U$528</definedName>
    <definedName name="Z_3A295E17_76A5_4E52_B5AD_7F115433345A_.wvu.FilterData" localSheetId="0" hidden="1">'Sec-CNC Schedule'!$A$527:$U$2523</definedName>
    <definedName name="Z_3A2FC7EF_0B0D_4448_9AA6_ABD85CBF64F2_.wvu.FilterData" localSheetId="0" hidden="1">'Sec-CNC Schedule'!$A$528:$Q$2399</definedName>
    <definedName name="Z_3A427EE8_FDE2_4218_A377_CF933E5E8FB2_.wvu.FilterData" localSheetId="0" hidden="1">'Sec-CNC Schedule'!$A$528:$Q$2399</definedName>
    <definedName name="Z_3A54C175_CCA6_4CCF_AE2F_B767B3EDB920_.wvu.FilterData" localSheetId="0" hidden="1">'Sec-CNC Schedule'!$A$528:$O$2399</definedName>
    <definedName name="Z_3A5C7290_A7C5_4230_B725_D073FBB4D359_.wvu.FilterData" localSheetId="0" hidden="1">'Sec-CNC Schedule'!$A$528:$U$2399</definedName>
    <definedName name="Z_3A7E21EE_900D_4B56_B3ED_A714CDA49AD2_.wvu.FilterData" localSheetId="0" hidden="1">'Sec-CNC Schedule'!$A$528:$U$2524</definedName>
    <definedName name="Z_3A857DCD_B367_450B_96AE_260B16A67F13_.wvu.FilterData" localSheetId="0" hidden="1">'Sec-CNC Schedule'!$A$528:$Q$2399</definedName>
    <definedName name="Z_3A97E76C_C8B0_4DDD_889A_F73690BE6F77_.wvu.FilterData" localSheetId="0" hidden="1">'Sec-CNC Schedule'!$A$527:$U$528</definedName>
    <definedName name="Z_3AA58B4C_ADD0_4B01_AB0D_91296CEB8626_.wvu.FilterData" localSheetId="0" hidden="1">'Sec-CNC Schedule'!$A$527:$U$528</definedName>
    <definedName name="Z_3AC45D00_C9A3_41F8_8A1E_3222B7079AC1_.wvu.FilterData" localSheetId="3" hidden="1">'Material Bar Weights'!$A$1:$C$437</definedName>
    <definedName name="Z_3AC45D00_C9A3_41F8_8A1E_3222B7079AC1_.wvu.FilterData" localSheetId="0" hidden="1">'Sec-CNC Schedule'!$A$527:$U$2523</definedName>
    <definedName name="Z_3AC45D00_C9A3_41F8_8A1E_3222B7079AC1_.wvu.PrintArea" localSheetId="0" hidden="1">'Sec-CNC Schedule'!$A$1:$T$318</definedName>
    <definedName name="Z_3ACCE160_E78B_4501_A139_1D74BC512EF2_.wvu.FilterData" localSheetId="0" hidden="1">'Sec-CNC Schedule'!$A$528:$Q$2399</definedName>
    <definedName name="Z_3B2D263F_7E27_4CD7_8924_700C96020232_.wvu.FilterData" localSheetId="0" hidden="1">'Sec-CNC Schedule'!$A$527:$U$528</definedName>
    <definedName name="Z_3B301B41_CD18_418C_98A7_2AEE0CAB393E_.wvu.FilterData" localSheetId="0" hidden="1">'Sec-CNC Schedule'!$A$528:$Q$2399</definedName>
    <definedName name="Z_3B323857_C154_498C_8A83_E90FED851D6A_.wvu.FilterData" localSheetId="0" hidden="1">'Sec-CNC Schedule'!$A$528:$U$2525</definedName>
    <definedName name="Z_3B366348_B40F_4AA5_8ADA_08D0FDA4D324_.wvu.FilterData" localSheetId="0" hidden="1">'Sec-CNC Schedule'!$A$527:$U$2523</definedName>
    <definedName name="Z_3B4C5B2C_EAAC_4D0F_8617_3660269F0985_.wvu.FilterData" localSheetId="0" hidden="1">'Sec-CNC Schedule'!$A$527:$U$2523</definedName>
    <definedName name="Z_3B5A8E6B_A874_4B8C_B0A7_2BEF5081CC6E_.wvu.FilterData" localSheetId="0" hidden="1">'Sec-CNC Schedule'!$A$528:$U$2525</definedName>
    <definedName name="Z_3B62DD63_B3D0_4BF0_93A9_05F1423599AD_.wvu.FilterData" localSheetId="0" hidden="1">'Sec-CNC Schedule'!$A$528:$Q$2399</definedName>
    <definedName name="Z_3B791801_7D6A_490F_A02B_E7527800D327_.wvu.FilterData" localSheetId="0" hidden="1">'Sec-CNC Schedule'!$A$528:$Q$2399</definedName>
    <definedName name="Z_3B874E51_6959_4D17_9461_EE5A91271F01_.wvu.FilterData" localSheetId="0" hidden="1">'Sec-CNC Schedule'!$A$527:$U$528</definedName>
    <definedName name="Z_3BC66D6B_FAE4_4A5B_88A7_50CD627AF462_.wvu.FilterData" localSheetId="0" hidden="1">'Sec-CNC Schedule'!$A$528:$U$2525</definedName>
    <definedName name="Z_3BC96329_2D3C_4025_859F_801F06100643_.wvu.FilterData" localSheetId="0" hidden="1">'Sec-CNC Schedule'!$A$528:$Q$2399</definedName>
    <definedName name="Z_3BEA91D1_FB91_473E_A6DD_2B43A3D08DCC_.wvu.FilterData" localSheetId="0" hidden="1">'Sec-CNC Schedule'!$A$528:$Q$2399</definedName>
    <definedName name="Z_3BEF6AED_3ECF_4320_8EA7_8933C6D5EB24_.wvu.FilterData" localSheetId="0" hidden="1">'Sec-CNC Schedule'!$A$528:$Q$2399</definedName>
    <definedName name="Z_3BF91659_E381_4ED1_8ED6_C14ADD33E43B_.wvu.FilterData" localSheetId="0" hidden="1">'Sec-CNC Schedule'!$A$528:$Q$2399</definedName>
    <definedName name="Z_3C049407_AB62_42D7_9320_8E80222B72EC_.wvu.FilterData" localSheetId="0" hidden="1">'Sec-CNC Schedule'!$A$527:$U$2523</definedName>
    <definedName name="Z_3C1C1650_6600_43D4_A88D_33E23FDD05C9_.wvu.FilterData" localSheetId="0" hidden="1">'Sec-CNC Schedule'!$A$528:$Q$2399</definedName>
    <definedName name="Z_3C4C99C3_2610_4C23_B6DB_00F348EAE744_.wvu.FilterData" localSheetId="0" hidden="1">'Sec-CNC Schedule'!$A$527:$U$2523</definedName>
    <definedName name="Z_3C6668B0_2020_42EA_8697_2A4057F16642_.wvu.FilterData" localSheetId="0" hidden="1">'Sec-CNC Schedule'!$A$528:$U$2524</definedName>
    <definedName name="Z_3CA465CC_8C33_48DA_9EF5_0B38DEFF942C_.wvu.FilterData" localSheetId="0" hidden="1">'Sec-CNC Schedule'!$A$528:$Q$2399</definedName>
    <definedName name="Z_3CBF0220_169A_424B_99AC_ABA02A058298_.wvu.FilterData" localSheetId="0" hidden="1">'Sec-CNC Schedule'!$A$528:$O$2399</definedName>
    <definedName name="Z_3CCD2DCC_53D6_4D62_AF0B_0035FF3FDA3E_.wvu.FilterData" localSheetId="0" hidden="1">'Sec-CNC Schedule'!$A$528:$U$2525</definedName>
    <definedName name="Z_3CFE9E0E_0269_4EFA_806A_B2703AE45806_.wvu.FilterData" localSheetId="0" hidden="1">'Sec-CNC Schedule'!$A$527:$U$528</definedName>
    <definedName name="Z_3D1E94CE_72FF_494B_8D11_CE2879969CEA_.wvu.FilterData" localSheetId="0" hidden="1">'Sec-CNC Schedule'!$A$527:$U$2523</definedName>
    <definedName name="Z_3D292004_1A83_4B14_9203_9FA10E9EB974_.wvu.FilterData" localSheetId="0" hidden="1">'Sec-CNC Schedule'!$A$528:$Q$2523</definedName>
    <definedName name="Z_3D2E1CD3_888F_4F98_A33D_F532BF84DB8F_.wvu.FilterData" localSheetId="0" hidden="1">'Sec-CNC Schedule'!$A$528:$Q$2399</definedName>
    <definedName name="Z_3DAD1BB8_712A_4954_92A1_B21C1E8A44BA_.wvu.FilterData" localSheetId="0" hidden="1">'Sec-CNC Schedule'!$A$528:$U$2399</definedName>
    <definedName name="Z_3E11D70E_3620_433B_9C38_E8543680C708_.wvu.FilterData" localSheetId="0" hidden="1">'Sec-CNC Schedule'!$A$528:$O$2399</definedName>
    <definedName name="Z_3E61AE6E_47E0_4FC7_A114_9653283A7B31_.wvu.FilterData" localSheetId="0" hidden="1">'Sec-CNC Schedule'!$A$528:$O$2399</definedName>
    <definedName name="Z_3E71D358_32CD_4846_9041_DD7EC84A3692_.wvu.FilterData" localSheetId="0" hidden="1">'Sec-CNC Schedule'!$A$527:$U$528</definedName>
    <definedName name="Z_3E8946F1_56DF_4DA8_AEB7_EA6340010467_.wvu.FilterData" localSheetId="0" hidden="1">'Sec-CNC Schedule'!$A$527:$U$2523</definedName>
    <definedName name="Z_3EB216D6_34A4_4F73_B97A_311E73DD21DE_.wvu.FilterData" localSheetId="0" hidden="1">'Sec-CNC Schedule'!$A$528:$U$2525</definedName>
    <definedName name="Z_3F02131F_F063_4B2B_AF0A_A38F36ECDF07_.wvu.FilterData" localSheetId="0" hidden="1">'Sec-CNC Schedule'!$A$528:$O$2399</definedName>
    <definedName name="Z_3F153AF7_B31D_4AFE_8C45_D5C080A3F74D_.wvu.FilterData" localSheetId="0" hidden="1">'Sec-CNC Schedule'!$A$528:$O$2399</definedName>
    <definedName name="Z_3F189FBE_B23E_479A_812F_2368ED7A5C02_.wvu.FilterData" localSheetId="0" hidden="1">'Sec-CNC Schedule'!$A$528:$U$2524</definedName>
    <definedName name="Z_3F374322_C39D_4F47_BF6D_A0900A5D4860_.wvu.FilterData" localSheetId="0" hidden="1">'Sec-CNC Schedule'!$A$528:$Q$2523</definedName>
    <definedName name="Z_3F39D34E_6CA0_4060_8BF3_BDC5F7D85401_.wvu.FilterData" localSheetId="0" hidden="1">'Sec-CNC Schedule'!$A$528:$U$2525</definedName>
    <definedName name="Z_3F40E0C6_D890_4AB6_BDB3_AD92C3F2391A_.wvu.FilterData" localSheetId="0" hidden="1">'Sec-CNC Schedule'!$A$528:$O$2399</definedName>
    <definedName name="Z_3F6AE3CB_CCFF_4435_95E8_3588FC4DAF36_.wvu.FilterData" localSheetId="0" hidden="1">'Sec-CNC Schedule'!$A$527:$U$2523</definedName>
    <definedName name="Z_3F701AD8_6413_4B61_B27C_88676D93257A_.wvu.FilterData" localSheetId="0" hidden="1">'Sec-CNC Schedule'!$A$527:$U$528</definedName>
    <definedName name="Z_3F78FCBC_789D_4E77_95B3_3175BBBF5211_.wvu.FilterData" localSheetId="0" hidden="1">'Sec-CNC Schedule'!$A$527:$S$2523</definedName>
    <definedName name="Z_3F7F3631_139D_4614_9606_52DFC8CA17A4_.wvu.FilterData" localSheetId="0" hidden="1">'Sec-CNC Schedule'!$A$527:$U$528</definedName>
    <definedName name="Z_3F80BB47_6A73_4815_83EB_5EC0D14A55BE_.wvu.FilterData" localSheetId="0" hidden="1">'Sec-CNC Schedule'!$A$527:$U$2523</definedName>
    <definedName name="Z_3F873FA1_D0B3_4F4E_8A7E_904DED7D06D8_.wvu.FilterData" localSheetId="0" hidden="1">'Sec-CNC Schedule'!$A$528:$Q$2399</definedName>
    <definedName name="Z_3FA947D7_0567_4CC4_A896_23892228CB0D_.wvu.FilterData" localSheetId="0" hidden="1">'Sec-CNC Schedule'!$A$528:$Q$2399</definedName>
    <definedName name="Z_3FBAE0A9_5FB3_4309_B850_BA8F1E91DDAD_.wvu.FilterData" localSheetId="0" hidden="1">'Sec-CNC Schedule'!$A$527:$U$528</definedName>
    <definedName name="Z_3FD50C89_C04D_454D_8882_AED6BA68413F_.wvu.FilterData" localSheetId="0" hidden="1">'Sec-CNC Schedule'!$A$528:$Q$2523</definedName>
    <definedName name="Z_401D4D36_20B8_4EA2_9E0F_78C7E931F674_.wvu.FilterData" localSheetId="0" hidden="1">'Sec-CNC Schedule'!$A$528:$O$2399</definedName>
    <definedName name="Z_4071B604_32E6_4C6E_BCD6_48FAFBDEBBA0_.wvu.FilterData" localSheetId="0" hidden="1">'Sec-CNC Schedule'!$A$528:$U$2524</definedName>
    <definedName name="Z_40CD4553_F341_4DAD_8552_AA33F206B1E2_.wvu.FilterData" localSheetId="0" hidden="1">'Sec-CNC Schedule'!$A$528:$U$2525</definedName>
    <definedName name="Z_40CDB268_FA71_44C9_8F7D_A32EDA1D0124_.wvu.FilterData" localSheetId="0" hidden="1">'Sec-CNC Schedule'!$A$527:$U$528</definedName>
    <definedName name="Z_41379339_2D96_42AE_87FF_C53147D38AC6_.wvu.FilterData" localSheetId="0" hidden="1">'Sec-CNC Schedule'!$A$528:$Q$2399</definedName>
    <definedName name="Z_4138BF08_B712_4ADB_9E90_A91159FE3F35_.wvu.FilterData" localSheetId="0" hidden="1">'Sec-CNC Schedule'!$A$527:$U$528</definedName>
    <definedName name="Z_4148E76B_E072_46FE_BBC3_266BB55E4C41_.wvu.FilterData" localSheetId="0" hidden="1">'Sec-CNC Schedule'!$A$528:$U$2524</definedName>
    <definedName name="Z_414BA035_4262_48E6_A7DC_3C4C02B45272_.wvu.FilterData" localSheetId="0" hidden="1">'Sec-CNC Schedule'!$A$528:$U$2399</definedName>
    <definedName name="Z_415F6936_0297_44AF_B5AF_E6348CDA3B82_.wvu.FilterData" localSheetId="0" hidden="1">'Sec-CNC Schedule'!$A$528:$U$2525</definedName>
    <definedName name="Z_417399BE_67F2_4B5F_B6DA_0690CC7F6975_.wvu.FilterData" localSheetId="0" hidden="1">'Sec-CNC Schedule'!$A$528:$Q$2399</definedName>
    <definedName name="Z_41894362_94B5_4EAA_BD45_BA5A081042D1_.wvu.FilterData" localSheetId="0" hidden="1">'Sec-CNC Schedule'!$A$528:$Q$2399</definedName>
    <definedName name="Z_418A95CC_FA80_45A8_9C68_39FCEDFCE272_.wvu.FilterData" localSheetId="0" hidden="1">'Sec-CNC Schedule'!$A$528:$U$2525</definedName>
    <definedName name="Z_41BE73AE_39E1_44B9_BC28_EEBF9CF7B396_.wvu.FilterData" localSheetId="0" hidden="1">'Sec-CNC Schedule'!$A$528:$Q$2399</definedName>
    <definedName name="Z_41E2B2B7_F812_429F_B489_BC968E91F986_.wvu.FilterData" localSheetId="0" hidden="1">'Sec-CNC Schedule'!$A$528:$Q$2399</definedName>
    <definedName name="Z_41FA6CC2_814A_4206_832E_1343C5E9F91E_.wvu.FilterData" localSheetId="0" hidden="1">'Sec-CNC Schedule'!$A$527:$U$2523</definedName>
    <definedName name="Z_41FB9A50_EEC6_4791_9209_25562D552E1D_.wvu.FilterData" localSheetId="0" hidden="1">'Sec-CNC Schedule'!$A$528:$Q$2399</definedName>
    <definedName name="Z_41FD83FB_A187_47B4_996D_FCE6F488A6A5_.wvu.FilterData" localSheetId="0" hidden="1">'Sec-CNC Schedule'!$A$527:$U$528</definedName>
    <definedName name="Z_42001CA8_4EC7_4F4E_A88C_B33531CF5D1A_.wvu.FilterData" localSheetId="0" hidden="1">'Sec-CNC Schedule'!$A$527:$U$2523</definedName>
    <definedName name="Z_4217298A_F9B1_452E_BE79_47C06518499C_.wvu.FilterData" localSheetId="0" hidden="1">'Sec-CNC Schedule'!$A$527:$U$2523</definedName>
    <definedName name="Z_421FA2FA_35F8_4257_B895_0A278867B033_.wvu.FilterData" localSheetId="0" hidden="1">'Sec-CNC Schedule'!$A$527:$U$2523</definedName>
    <definedName name="Z_422CD722_2CDF_4525_B0BF_29B8A7F22C73_.wvu.FilterData" localSheetId="0" hidden="1">'Sec-CNC Schedule'!$A$527:$U$528</definedName>
    <definedName name="Z_4236C810_2408_42B2_BF1C_48A364D54A1C_.wvu.FilterData" localSheetId="0" hidden="1">'Sec-CNC Schedule'!$A$527:$U$528</definedName>
    <definedName name="Z_426FF6E3_C8C0_448C_BCB0_40266E4F7D9A_.wvu.FilterData" localSheetId="0" hidden="1">'Sec-CNC Schedule'!$A$528:$Q$2399</definedName>
    <definedName name="Z_428A97E4_9ABA_4A89_9D4A_181784018DFA_.wvu.FilterData" localSheetId="0" hidden="1">'Sec-CNC Schedule'!$A$528:$Q$2399</definedName>
    <definedName name="Z_429A1D1F_8DF2_49EA_AC75_612762B3D765_.wvu.FilterData" localSheetId="0" hidden="1">'Sec-CNC Schedule'!$A$527:$U$528</definedName>
    <definedName name="Z_42A121F1_3BA7_4AA3_92DB_5CF8B5C5A761_.wvu.FilterData" localSheetId="0" hidden="1">'Sec-CNC Schedule'!$A$528:$Q$2399</definedName>
    <definedName name="Z_42AF7B4D_A065_44E0_A148_8D36D593683A_.wvu.FilterData" localSheetId="0" hidden="1">'Sec-CNC Schedule'!$A$527:$U$2523</definedName>
    <definedName name="Z_42BC769F_4C71_4944_BCBE_539DB54DEA0F_.wvu.FilterData" localSheetId="0" hidden="1">'Sec-CNC Schedule'!$A$528:$Q$2399</definedName>
    <definedName name="Z_42DCDDD2_AFCF_4307_B655_F6F75C94B0EA_.wvu.FilterData" localSheetId="0" hidden="1">'Sec-CNC Schedule'!$A$528:$U$2524</definedName>
    <definedName name="Z_42E5393B_8610_4180_8C67_08934BCEF473_.wvu.FilterData" localSheetId="0" hidden="1">'Sec-CNC Schedule'!$A$527:$U$2523</definedName>
    <definedName name="Z_434226C9_0AA6_4FF4_AB07_4C4B5BCB97FF_.wvu.FilterData" localSheetId="0" hidden="1">'Sec-CNC Schedule'!$A$528:$U$2525</definedName>
    <definedName name="Z_4348EB71_393C_4823_AF33_0DA21925D07C_.wvu.FilterData" localSheetId="0" hidden="1">'Sec-CNC Schedule'!$A$527:$U$2523</definedName>
    <definedName name="Z_435EB44E_5773_4800_8CA9_9AF07DF473A6_.wvu.FilterData" localSheetId="0" hidden="1">'Sec-CNC Schedule'!$A$528:$U$2525</definedName>
    <definedName name="Z_43886E3B_2918_45DC_B2B4_A1358BDD6EA0_.wvu.FilterData" localSheetId="0" hidden="1">'Sec-CNC Schedule'!$A$528:$O$2399</definedName>
    <definedName name="Z_43AB129A_3B35_4E9D_9D39_1F8267B164FF_.wvu.FilterData" localSheetId="0" hidden="1">'Sec-CNC Schedule'!$A$527:$U$528</definedName>
    <definedName name="Z_43BBAF0C_A50B_4663_BBD4_0BAEA8734F82_.wvu.FilterData" localSheetId="0" hidden="1">'Sec-CNC Schedule'!$A$528:$U$2525</definedName>
    <definedName name="Z_43D7921F_A5EB_4B75_8270_DAFE86A40C2D_.wvu.FilterData" localSheetId="0" hidden="1">'Sec-CNC Schedule'!$A$527:$U$528</definedName>
    <definedName name="Z_43FD639F_0A68_4D58_B3AC_8FEB9F1B1DA0_.wvu.FilterData" localSheetId="0" hidden="1">'Sec-CNC Schedule'!$A$528:$Q$2399</definedName>
    <definedName name="Z_44013929_DCB6_427C_8F48_45A5EB2D8A80_.wvu.FilterData" localSheetId="0" hidden="1">'Sec-CNC Schedule'!$A$528:$O$2399</definedName>
    <definedName name="Z_44175B4D_BDD9_4D85_81EF_D4E3D74B81A6_.wvu.FilterData" localSheetId="0" hidden="1">'Sec-CNC Schedule'!$A$527:$U$528</definedName>
    <definedName name="Z_44873ABD_2BB8_4F5F_BD02_B9524C997114_.wvu.FilterData" localSheetId="0" hidden="1">'Sec-CNC Schedule'!$A$528:$Q$2399</definedName>
    <definedName name="Z_449A0121_1202_4A45_B858_6416C6C81A48_.wvu.FilterData" localSheetId="0" hidden="1">'Sec-CNC Schedule'!$A$528:$Q$2399</definedName>
    <definedName name="Z_44BFA616_0FBF_464A_8D29_8EDF01FA4DB7_.wvu.FilterData" localSheetId="0" hidden="1">'Sec-CNC Schedule'!$A$528:$U$2525</definedName>
    <definedName name="Z_44ED78F0_DC37_419F_A2BD_1EDB5836D8D0_.wvu.FilterData" localSheetId="0" hidden="1">'Sec-CNC Schedule'!$A$527:$U$2523</definedName>
    <definedName name="Z_451D45F2_EDA0_46ED_8455_F01BDC989D04_.wvu.FilterData" localSheetId="0" hidden="1">'Sec-CNC Schedule'!$A$528:$Q$2399</definedName>
    <definedName name="Z_451E051B_9112_4AF3_AA9A_CC6B2BFAF477_.wvu.FilterData" localSheetId="0" hidden="1">'Sec-CNC Schedule'!$A$528:$O$2399</definedName>
    <definedName name="Z_45493BFA_D187_41E3_BD28_697665F31588_.wvu.FilterData" localSheetId="0" hidden="1">'Sec-CNC Schedule'!$A$528:$Q$2399</definedName>
    <definedName name="Z_454CA150_B782_48E1_A8A6_2D48F2B907D5_.wvu.FilterData" localSheetId="0" hidden="1">'Sec-CNC Schedule'!$A$527:$S$2523</definedName>
    <definedName name="Z_4560772B_67F5_44D5_A6EF_2ECEC99CD5BC_.wvu.FilterData" localSheetId="0" hidden="1">'Sec-CNC Schedule'!$A$528:$Q$2399</definedName>
    <definedName name="Z_4612D0BC_9A5A_4A9C_B3C8_DB3E6EF4AF9C_.wvu.FilterData" localSheetId="0" hidden="1">'Sec-CNC Schedule'!$A$528:$Q$2523</definedName>
    <definedName name="Z_461914AB_D860_4E98_BC13_73CAD4759CE2_.wvu.FilterData" localSheetId="0" hidden="1">'Sec-CNC Schedule'!$A$527:$U$2523</definedName>
    <definedName name="Z_461F51A6_2393_47C0_9F0C_DF4B35788EF2_.wvu.FilterData" localSheetId="0" hidden="1">'Sec-CNC Schedule'!$A$528:$Q$2399</definedName>
    <definedName name="Z_4656D422_22DA_411C_909E_16B57D32132D_.wvu.FilterData" localSheetId="0" hidden="1">'Sec-CNC Schedule'!$A$528:$Q$2399</definedName>
    <definedName name="Z_467B568F_34FE_495C_AE86_73A94FB098DB_.wvu.FilterData" localSheetId="0" hidden="1">'Sec-CNC Schedule'!$A$528:$Q$2399</definedName>
    <definedName name="Z_46A38B59_9B2F_4250_9BAA_23432B7A2AF5_.wvu.FilterData" localSheetId="0" hidden="1">'Sec-CNC Schedule'!$A$528:$Q$2399</definedName>
    <definedName name="Z_46ACFF1C_E486_4FD2_8B19_F8652807C773_.wvu.FilterData" localSheetId="0" hidden="1">'Sec-CNC Schedule'!$A$528:$Q$2523</definedName>
    <definedName name="Z_471A4C48_82DE_4A66_A937_A29EC0784E64_.wvu.FilterData" localSheetId="0" hidden="1">'Sec-CNC Schedule'!$A$527:$U$2523</definedName>
    <definedName name="Z_47AF26DA_715E_4511_A79A_3BA1600AD00B_.wvu.FilterData" localSheetId="3" hidden="1">'Material Bar Weights'!$A$1:$C$437</definedName>
    <definedName name="Z_47AF26DA_715E_4511_A79A_3BA1600AD00B_.wvu.FilterData" localSheetId="0" hidden="1">'Sec-CNC Schedule'!$A$527:$S$2523</definedName>
    <definedName name="Z_480DD7D2_B866_46A0_B9E8_991503A35CAA_.wvu.FilterData" localSheetId="0" hidden="1">'Sec-CNC Schedule'!$A$527:$U$528</definedName>
    <definedName name="Z_481F19FE_3F4B_4CCD_BF40_0CA7CDB27568_.wvu.FilterData" localSheetId="0" hidden="1">'Sec-CNC Schedule'!$A$528:$Q$2523</definedName>
    <definedName name="Z_484B904F_4C23_4D0D_8B81_8B890E66C3B3_.wvu.FilterData" localSheetId="0" hidden="1">'Sec-CNC Schedule'!$A$528:$U$2525</definedName>
    <definedName name="Z_484D41B0_49E1_4DA2_AD8A_E4C168AC54F4_.wvu.FilterData" localSheetId="0" hidden="1">'Sec-CNC Schedule'!$A$527:$U$528</definedName>
    <definedName name="Z_48614720_A4E7_4EA1_B864_7DF368A1939C_.wvu.FilterData" localSheetId="0" hidden="1">'Sec-CNC Schedule'!$A$528:$U$2525</definedName>
    <definedName name="Z_48BB51CD_BFE8_4AD7_A609_85A08A01E984_.wvu.FilterData" localSheetId="0" hidden="1">'Sec-CNC Schedule'!$A$528:$Q$2399</definedName>
    <definedName name="Z_4902EA07_1C29_4EAD_AE77_49D6C3B80F95_.wvu.FilterData" localSheetId="0" hidden="1">'Sec-CNC Schedule'!$A$528:$U$2525</definedName>
    <definedName name="Z_490CDCA0_0E2F_4C24_A974_61E55171F8B1_.wvu.FilterData" localSheetId="0" hidden="1">'Sec-CNC Schedule'!$A$528:$Q$2399</definedName>
    <definedName name="Z_491CF397_DE5B_49C6_A2F6_40B457A1F831_.wvu.FilterData" localSheetId="0" hidden="1">'Sec-CNC Schedule'!$A$528:$Q$2523</definedName>
    <definedName name="Z_49280EE9_B4AE_46C1_926C_0BE29AA5BB2B_.wvu.FilterData" localSheetId="0" hidden="1">'Sec-CNC Schedule'!$A$527:$U$2523</definedName>
    <definedName name="Z_4960ECB0_2875_4AEA_9DA3_5B5B242E68CD_.wvu.FilterData" localSheetId="0" hidden="1">'Sec-CNC Schedule'!$A$527:$U$528</definedName>
    <definedName name="Z_496AB55F_DDAD_4C5D_868C_6F4CEEB988EF_.wvu.FilterData" localSheetId="0" hidden="1">'Sec-CNC Schedule'!$A$528:$U$2525</definedName>
    <definedName name="Z_4972A7AA_60E8_4DE0_ADDB_A2D91C987E3A_.wvu.FilterData" localSheetId="0" hidden="1">'Sec-CNC Schedule'!$A$527:$U$2523</definedName>
    <definedName name="Z_49852D5E_8DDF_4B14_9FFC_B8CB8E7F0460_.wvu.FilterData" localSheetId="0" hidden="1">'Sec-CNC Schedule'!$A$528:$U$2524</definedName>
    <definedName name="Z_499A6F4A_6B99_4E84_952F_908B3BB9B7C2_.wvu.FilterData" localSheetId="0" hidden="1">'Sec-CNC Schedule'!$A$527:$U$2523</definedName>
    <definedName name="Z_499F04FE_948D_4B79_87D9_FC6704B3F7AC_.wvu.FilterData" localSheetId="0" hidden="1">'Sec-CNC Schedule'!$A$527:$U$2523</definedName>
    <definedName name="Z_49A67D50_F4C8_4117_AE03_69B2E9E89DEA_.wvu.FilterData" localSheetId="0" hidden="1">'Sec-CNC Schedule'!$A$528:$O$2399</definedName>
    <definedName name="Z_49BE00DE_F530_4302_9181_B071B0D69103_.wvu.FilterData" localSheetId="0" hidden="1">'Sec-CNC Schedule'!$A$527:$U$528</definedName>
    <definedName name="Z_49D574B4_877C_4D7A_A837_101582C4FCF0_.wvu.FilterData" localSheetId="0" hidden="1">'Sec-CNC Schedule'!$A$527:$U$528</definedName>
    <definedName name="Z_49DC3B88_FD29_41CC_98EE_E6836BD06241_.wvu.FilterData" localSheetId="0" hidden="1">'Sec-CNC Schedule'!$A$527:$U$528</definedName>
    <definedName name="Z_49DC3FEF_6C10_44C2_A03C_4DF5F702C32C_.wvu.FilterData" localSheetId="0" hidden="1">'Sec-CNC Schedule'!$A$527:$U$528</definedName>
    <definedName name="Z_4A157FBD_D110_44C0_BD06_4595E8F2CAED_.wvu.FilterData" localSheetId="0" hidden="1">'Sec-CNC Schedule'!$A$528:$Q$2399</definedName>
    <definedName name="Z_4A219F01_AADA_44B1_82DE_FA60BB6F9EB8_.wvu.FilterData" localSheetId="0" hidden="1">'Sec-CNC Schedule'!$A$528:$U$2524</definedName>
    <definedName name="Z_4A3F708C_C57D_493E_9759_60AD1D7C50A2_.wvu.FilterData" localSheetId="0" hidden="1">'Sec-CNC Schedule'!$A$528:$Q$2523</definedName>
    <definedName name="Z_4A56D3ED_8D98_4588_9913_BF8A5D16AF4E_.wvu.FilterData" localSheetId="0" hidden="1">'Sec-CNC Schedule'!$A$527:$U$528</definedName>
    <definedName name="Z_4A5B6A9E_29F3_4E61_943B_926306F1E463_.wvu.FilterData" localSheetId="0" hidden="1">'Sec-CNC Schedule'!$A$527:$U$528</definedName>
    <definedName name="Z_4A65FCD5_0C42_4337_B703_2BB62FDBBAF0_.wvu.FilterData" localSheetId="0" hidden="1">'Sec-CNC Schedule'!$A$527:$U$528</definedName>
    <definedName name="Z_4ABD970D_1B42_47D6_BA5E_5C1745F1165F_.wvu.FilterData" localSheetId="0" hidden="1">'Sec-CNC Schedule'!$A$528:$Q$2399</definedName>
    <definedName name="Z_4ABDF8E2_297D_4EAE_AB56_4E7DC2CE2C45_.wvu.FilterData" localSheetId="0" hidden="1">'Sec-CNC Schedule'!$A$527:$U$528</definedName>
    <definedName name="Z_4B0B29D7_F610_4FFF_B0EA_8DF822E21CB8_.wvu.FilterData" localSheetId="0" hidden="1">'Sec-CNC Schedule'!$A$528:$O$2399</definedName>
    <definedName name="Z_4B0D56E4_DDD2_4D61_B41D_24144EE1B246_.wvu.FilterData" localSheetId="0" hidden="1">'Sec-CNC Schedule'!$A$528:$U$2525</definedName>
    <definedName name="Z_4B0DA114_551E_47BD_908A_19B0E9FBC2EA_.wvu.FilterData" localSheetId="0" hidden="1">'Sec-CNC Schedule'!$A$528:$U$2525</definedName>
    <definedName name="Z_4B1AD65D_4A9C_49C1_A6DB_CB52C39CAAF8_.wvu.FilterData" localSheetId="0" hidden="1">'Sec-CNC Schedule'!$A$528:$U$2525</definedName>
    <definedName name="Z_4B2C2D78_B2DA_4F78_ABD7_F398B37EDEAF_.wvu.FilterData" localSheetId="0" hidden="1">'Sec-CNC Schedule'!$A$528:$Q$2399</definedName>
    <definedName name="Z_4B2CDF35_BB62_4828_BD27_4B8EC394F260_.wvu.FilterData" localSheetId="0" hidden="1">'Sec-CNC Schedule'!$A$528:$U$2525</definedName>
    <definedName name="Z_4B37BC99_375B_4890_A903_0F7797A13D3F_.wvu.FilterData" localSheetId="0" hidden="1">'Sec-CNC Schedule'!$A$528:$O$2399</definedName>
    <definedName name="Z_4B41BF91_A0B9_40F7_BC6F_F868FCBDF6FE_.wvu.FilterData" localSheetId="0" hidden="1">'Sec-CNC Schedule'!$A$528:$O$2399</definedName>
    <definedName name="Z_4B547B9D_688B_4496_ABB1_5EAA4833C71A_.wvu.FilterData" localSheetId="0" hidden="1">'Sec-CNC Schedule'!$A$528:$Q$2399</definedName>
    <definedName name="Z_4B548365_8185_4CAE_AF15_B11F5FB7D5B4_.wvu.FilterData" localSheetId="0" hidden="1">'Sec-CNC Schedule'!$A$528:$Q$2399</definedName>
    <definedName name="Z_4B568E80_2798_49EC_A465_A43B6B7AC997_.wvu.FilterData" localSheetId="0" hidden="1">'Sec-CNC Schedule'!$A$528:$Q$2399</definedName>
    <definedName name="Z_4B5C5D78_D2B7_4D48_9B30_8E9CE80C047B_.wvu.FilterData" localSheetId="0" hidden="1">'Sec-CNC Schedule'!$A$527:$U$528</definedName>
    <definedName name="Z_4B776DA2_9815_47F1_9BD8_C1513DC08B0A_.wvu.FilterData" localSheetId="0" hidden="1">'Sec-CNC Schedule'!$A$528:$U$2524</definedName>
    <definedName name="Z_4BABD537_C686_4AB3_8F69_DBAF06124A60_.wvu.FilterData" localSheetId="0" hidden="1">'Sec-CNC Schedule'!$A$527:$S$2523</definedName>
    <definedName name="Z_4C11A3EA_B62A_4CD2_A2B2_C966A4623010_.wvu.FilterData" localSheetId="0" hidden="1">'Sec-CNC Schedule'!$A$528:$Q$2523</definedName>
    <definedName name="Z_4C123CEC_A98E_4FE4_9F34_A2DDD1AA1EC6_.wvu.FilterData" localSheetId="0" hidden="1">'Sec-CNC Schedule'!$A$528:$Q$2399</definedName>
    <definedName name="Z_4C31C852_AFCB_45D6_8BF6_1C479712B395_.wvu.FilterData" localSheetId="0" hidden="1">'Sec-CNC Schedule'!$A$528:$Q$2399</definedName>
    <definedName name="Z_4C3D64AB_A8EF_4AC7_A148_1032F7A9F20D_.wvu.FilterData" localSheetId="0" hidden="1">'Sec-CNC Schedule'!$A$527:$U$528</definedName>
    <definedName name="Z_4C528AD9_B234_4032_B63B_7D7807213FBB_.wvu.FilterData" localSheetId="0" hidden="1">'Sec-CNC Schedule'!$A$528:$U$2399</definedName>
    <definedName name="Z_4C65B070_FD9A_4619_AE44_33C83F01A35C_.wvu.FilterData" localSheetId="0" hidden="1">'Sec-CNC Schedule'!$A$527:$U$2523</definedName>
    <definedName name="Z_4C73E494_6EF6_41F9_8ED8_E96E07EE98BF_.wvu.FilterData" localSheetId="0" hidden="1">'Sec-CNC Schedule'!$A$528:$O$2399</definedName>
    <definedName name="Z_4CD3D66E_1DA6_42F4_A4D0_535EEA6D6EAA_.wvu.FilterData" localSheetId="0" hidden="1">'Sec-CNC Schedule'!$A$527:$U$528</definedName>
    <definedName name="Z_4CE48673_7B2C_4550_AC6A_B5B8C2FB679B_.wvu.FilterData" localSheetId="0" hidden="1">'Sec-CNC Schedule'!$A$528:$O$2399</definedName>
    <definedName name="Z_4CF0B6E7_9633_4F1B_87C3_8C9D601342FF_.wvu.FilterData" localSheetId="0" hidden="1">'Sec-CNC Schedule'!$A$528:$Q$2399</definedName>
    <definedName name="Z_4D169B0A_3A62_41DF_B78D_008AAC0531C9_.wvu.FilterData" localSheetId="0" hidden="1">'Sec-CNC Schedule'!$A$528:$U$2525</definedName>
    <definedName name="Z_4D21E254_BBA5_4532_8013_2FF410F7F731_.wvu.FilterData" localSheetId="0" hidden="1">'Sec-CNC Schedule'!$A$528:$Q$2399</definedName>
    <definedName name="Z_4D462085_A717_4EDB_A04D_900DFF51F5BC_.wvu.FilterData" localSheetId="0" hidden="1">'Sec-CNC Schedule'!$A$527:$U$528</definedName>
    <definedName name="Z_4D502809_1868_4756_893A_2E03609EC454_.wvu.FilterData" localSheetId="0" hidden="1">'Sec-CNC Schedule'!$A$528:$O$2399</definedName>
    <definedName name="Z_4DB01A90_3903_4F47_AC5C_7D27217EC247_.wvu.FilterData" localSheetId="0" hidden="1">'Sec-CNC Schedule'!$A$527:$S$2523</definedName>
    <definedName name="Z_4DBC5927_C1A2_4EFD_9A4E_138E16FF7096_.wvu.FilterData" localSheetId="0" hidden="1">'Sec-CNC Schedule'!$A$528:$Q$2399</definedName>
    <definedName name="Z_4DDD1BAC_7869_41D4_823B_1FE9011BE722_.wvu.FilterData" localSheetId="0" hidden="1">'Sec-CNC Schedule'!$A$528:$U$2525</definedName>
    <definedName name="Z_4E3D223B_986C_4D3A_88E4_954A6C5CE645_.wvu.FilterData" localSheetId="0" hidden="1">'Sec-CNC Schedule'!$A$528:$Q$2399</definedName>
    <definedName name="Z_4E7F0D92_547A_4BD1_981D_A26BEE72160D_.wvu.FilterData" localSheetId="0" hidden="1">'Sec-CNC Schedule'!$A$527:$U$2523</definedName>
    <definedName name="Z_4E80A69F_6AC2_4EC6_8DD1_33878AF58CE3_.wvu.FilterData" localSheetId="0" hidden="1">'Sec-CNC Schedule'!$A$528:$U$2525</definedName>
    <definedName name="Z_4EA28923_5A22_431A_954C_B97508BB8C46_.wvu.FilterData" localSheetId="0" hidden="1">'Sec-CNC Schedule'!$A$527:$U$2523</definedName>
    <definedName name="Z_4EAED04D_1DCF_4E81_8B68_906704527F24_.wvu.FilterData" localSheetId="0" hidden="1">'Sec-CNC Schedule'!$A$528:$Q$2399</definedName>
    <definedName name="Z_4ECA6F3B_CC4A_4942_A37E_4A2162106617_.wvu.FilterData" localSheetId="3" hidden="1">'Material Bar Weights'!$A$1:$C$437</definedName>
    <definedName name="Z_4ECA6F3B_CC4A_4942_A37E_4A2162106617_.wvu.FilterData" localSheetId="0" hidden="1">'Sec-CNC Schedule'!$A$527:$S$2523</definedName>
    <definedName name="Z_4ECA6F3B_CC4A_4942_A37E_4A2162106617_.wvu.PrintArea" localSheetId="0" hidden="1">'Sec-CNC Schedule'!$A$1:$T$510</definedName>
    <definedName name="Z_4EE16B3A_1F25_4AE0_85D8_70BED9BB1795_.wvu.FilterData" localSheetId="0" hidden="1">'Sec-CNC Schedule'!$A$528:$Q$2399</definedName>
    <definedName name="Z_4EFFDA53_77D8_48FE_B38F_7F6DAD3FC9C3_.wvu.FilterData" localSheetId="0" hidden="1">'Sec-CNC Schedule'!$A$528:$O$2399</definedName>
    <definedName name="Z_4F0D5662_0599_4ED6_9801_243099E3D0C2_.wvu.FilterData" localSheetId="0" hidden="1">'Sec-CNC Schedule'!$A$527:$U$528</definedName>
    <definedName name="Z_4F33DDC7_D1BC_4C2D_B3A6_29D7ACD0F181_.wvu.FilterData" localSheetId="0" hidden="1">'Sec-CNC Schedule'!$A$528:$U$2525</definedName>
    <definedName name="Z_4F56BDCA_6009_4A50_ABD8_5A8AB5A4D60C_.wvu.FilterData" localSheetId="0" hidden="1">'Sec-CNC Schedule'!$A$527:$U$2523</definedName>
    <definedName name="Z_4F5B5114_494A_47AD_A57B_D16AC8538918_.wvu.FilterData" localSheetId="0" hidden="1">'Sec-CNC Schedule'!$A$527:$U$2523</definedName>
    <definedName name="Z_4F6A9D27_9EB1_43BE_8262_84E4E3627EE5_.wvu.FilterData" localSheetId="0" hidden="1">'Sec-CNC Schedule'!$A$528:$Q$2399</definedName>
    <definedName name="Z_4F754DD8_4682_4F43_8F4C_940A61DBF16C_.wvu.FilterData" localSheetId="0" hidden="1">'Sec-CNC Schedule'!$A$528:$U$2525</definedName>
    <definedName name="Z_4FA25542_30EE_4789_9419_BA4345303331_.wvu.FilterData" localSheetId="0" hidden="1">'Sec-CNC Schedule'!$A$528:$Q$2399</definedName>
    <definedName name="Z_4FDEE240_70C8_40C0_ABFA_C786C9B56F39_.wvu.FilterData" localSheetId="0" hidden="1">'Sec-CNC Schedule'!$A$528:$U$2524</definedName>
    <definedName name="Z_5000A0BD_BD2F_4E08_A37F_69887D5EB7AF_.wvu.FilterData" localSheetId="0" hidden="1">'Sec-CNC Schedule'!$A$527:$S$2523</definedName>
    <definedName name="Z_5014DE17_8BB6_43A0_A7F9_5F3055DAACBA_.wvu.FilterData" localSheetId="0" hidden="1">'Sec-CNC Schedule'!$A$527:$U$2523</definedName>
    <definedName name="Z_5018052E_F6D1_41A4_9699_E2EAC78DD6C1_.wvu.FilterData" localSheetId="0" hidden="1">'Sec-CNC Schedule'!$A$528:$O$2399</definedName>
    <definedName name="Z_5019F73C_520D_4333_952F_947E52F2BBE9_.wvu.FilterData" localSheetId="0" hidden="1">'Sec-CNC Schedule'!$A$527:$U$528</definedName>
    <definedName name="Z_508253EE_B5EB_4765_8FC5_58C696D0A02C_.wvu.FilterData" localSheetId="0" hidden="1">'Sec-CNC Schedule'!$A$527:$U$528</definedName>
    <definedName name="Z_5087ECCE_8CFF_476F_B7D0_A38E92F2BBA6_.wvu.FilterData" localSheetId="0" hidden="1">'Sec-CNC Schedule'!$A$528:$U$2525</definedName>
    <definedName name="Z_50AD66F3_DFF9_4FA4_92E9_72AE98B0A1B4_.wvu.FilterData" localSheetId="0" hidden="1">'Sec-CNC Schedule'!$A$527:$U$528</definedName>
    <definedName name="Z_50B2F16A_087D_4F0F_B2B5_8DE340901690_.wvu.FilterData" localSheetId="0" hidden="1">'Sec-CNC Schedule'!$A$528:$U$2525</definedName>
    <definedName name="Z_50F7325E_1BC4_4A57_82DA_29ECBF0D3ADF_.wvu.FilterData" localSheetId="0" hidden="1">'Sec-CNC Schedule'!$A$528:$O$2399</definedName>
    <definedName name="Z_50FB1BB8_0EC9_4062_9089_963B42FD042D_.wvu.FilterData" localSheetId="0" hidden="1">'Sec-CNC Schedule'!$A$527:$S$2523</definedName>
    <definedName name="Z_5100F0ED_ECC2_4EFD_AEE3_731213792368_.wvu.FilterData" localSheetId="0" hidden="1">'Sec-CNC Schedule'!$A$528:$Q$2399</definedName>
    <definedName name="Z_510A1D5C_2983_498A_BDEC_82BCC8498050_.wvu.FilterData" localSheetId="0" hidden="1">'Sec-CNC Schedule'!$A$528:$U$2525</definedName>
    <definedName name="Z_5138733A_776D_4F39_B31B_14BC6CBD2B10_.wvu.FilterData" localSheetId="0" hidden="1">'Sec-CNC Schedule'!$A$528:$U$2525</definedName>
    <definedName name="Z_5148BF91_092F_4545_923C_7D9EF49CD23E_.wvu.FilterData" localSheetId="0" hidden="1">'Sec-CNC Schedule'!$A$527:$U$528</definedName>
    <definedName name="Z_51927783_A8EA_49E7_87F8_130A332A080B_.wvu.FilterData" localSheetId="0" hidden="1">'Sec-CNC Schedule'!$A$527:$U$2523</definedName>
    <definedName name="Z_5196C11C_95E2_4192_A3BA_87BBCC03633D_.wvu.FilterData" localSheetId="0" hidden="1">'Sec-CNC Schedule'!$A$527:$U$2523</definedName>
    <definedName name="Z_51A4AAB5_3435_43E1_8678_AC182E2E0B99_.wvu.FilterData" localSheetId="0" hidden="1">'Sec-CNC Schedule'!$A$527:$U$528</definedName>
    <definedName name="Z_51DF249B_05A7_4C6E_BAD9_2FA3162F7C52_.wvu.FilterData" localSheetId="0" hidden="1">'Sec-CNC Schedule'!$A$528:$U$2524</definedName>
    <definedName name="Z_51F36437_BCA3_4E4F_90AA_5C67E797AC85_.wvu.FilterData" localSheetId="0" hidden="1">'Sec-CNC Schedule'!$A$527:$U$528</definedName>
    <definedName name="Z_5250810F_7A78_4D70_92D4_F8B51A866AB1_.wvu.FilterData" localSheetId="0" hidden="1">'Sec-CNC Schedule'!$A$527:$U$528</definedName>
    <definedName name="Z_5253DD78_A939_4396_BE11_BE6F2FE26DB1_.wvu.FilterData" localSheetId="0" hidden="1">'Sec-CNC Schedule'!$A$527:$U$2523</definedName>
    <definedName name="Z_52544C0B_7F27_421B_97A1_687A5796368B_.wvu.FilterData" localSheetId="0" hidden="1">'Sec-CNC Schedule'!$A$528:$U$2524</definedName>
    <definedName name="Z_525A0B07_7BEF_4256_A90E_4B502E6D93FB_.wvu.FilterData" localSheetId="0" hidden="1">'Sec-CNC Schedule'!$A$528:$U$2525</definedName>
    <definedName name="Z_528CAF96_9C6F_462D_BE3C_ECDC0195F1E6_.wvu.FilterData" localSheetId="0" hidden="1">'Sec-CNC Schedule'!$A$528:$U$2525</definedName>
    <definedName name="Z_52983BF6_FE53_421E_AD2E_B99809D82E88_.wvu.FilterData" localSheetId="0" hidden="1">'Sec-CNC Schedule'!$A$528:$Q$2399</definedName>
    <definedName name="Z_532570E3_C1A7_42F0_9914_AFC2B0FF4ABC_.wvu.FilterData" localSheetId="0" hidden="1">'Sec-CNC Schedule'!$A$528:$Q$2523</definedName>
    <definedName name="Z_5342C6E8_EA0C_4B40_9AA0_01A5CCF595DF_.wvu.FilterData" localSheetId="0" hidden="1">'Sec-CNC Schedule'!$A$527:$U$528</definedName>
    <definedName name="Z_53915570_1357_48D9_B1CE_3BFD239142AD_.wvu.FilterData" localSheetId="0" hidden="1">'Sec-CNC Schedule'!$A$528:$U$2525</definedName>
    <definedName name="Z_53BF4F5A_3108_4F5B_8D2C_66558AE8F9F4_.wvu.FilterData" localSheetId="0" hidden="1">'Sec-CNC Schedule'!$A$528:$Q$2399</definedName>
    <definedName name="Z_53C79374_75F2_48D9_A286_9339B2232575_.wvu.FilterData" localSheetId="0" hidden="1">'Sec-CNC Schedule'!$A$527:$U$528</definedName>
    <definedName name="Z_53DCC86E_3D33_4323_93E7_ACE1E9E7E0F5_.wvu.FilterData" localSheetId="0" hidden="1">'Sec-CNC Schedule'!$A$527:$U$528</definedName>
    <definedName name="Z_53DE23E2_0BB4_459E_8B83_0CB0A4AB8D00_.wvu.FilterData" localSheetId="0" hidden="1">'Sec-CNC Schedule'!$A$527:$U$528</definedName>
    <definedName name="Z_54117777_F225_4D17_A921_DE3D0F5DE189_.wvu.FilterData" localSheetId="0" hidden="1">'Sec-CNC Schedule'!$A$527:$U$2523</definedName>
    <definedName name="Z_544F6491_299D_485A_BAC7_E61511F88D5E_.wvu.FilterData" localSheetId="0" hidden="1">'Sec-CNC Schedule'!$A$528:$U$2525</definedName>
    <definedName name="Z_5455E4FC_E15D_4D28_AF8B_18121B78C215_.wvu.FilterData" localSheetId="0" hidden="1">'Sec-CNC Schedule'!$A$528:$Q$2399</definedName>
    <definedName name="Z_545DFCD9_5D60_4CD9_B48C_7F2162248C2E_.wvu.FilterData" localSheetId="0" hidden="1">'Sec-CNC Schedule'!$A$528:$U$2525</definedName>
    <definedName name="Z_54D871DD_E17C_4657_98B4_65843FAC03FA_.wvu.FilterData" localSheetId="0" hidden="1">'Sec-CNC Schedule'!$A$528:$U$2525</definedName>
    <definedName name="Z_54FCD6F4_AAFF_4C59_964E_54CC79562BB9_.wvu.FilterData" localSheetId="0" hidden="1">'Sec-CNC Schedule'!$A$528:$O$2399</definedName>
    <definedName name="Z_54FE294B_06D1_4920_B97C_DC7583C38311_.wvu.FilterData" localSheetId="0" hidden="1">'Sec-CNC Schedule'!$A$528:$O$2399</definedName>
    <definedName name="Z_5524C1E2_5033_49BA_BCBD_0DF1F9CF5282_.wvu.FilterData" localSheetId="0" hidden="1">'Sec-CNC Schedule'!$A$528:$U$2525</definedName>
    <definedName name="Z_552B903A_F66E_464F_B6B3_F942BD5068A4_.wvu.FilterData" localSheetId="0" hidden="1">'Sec-CNC Schedule'!$A$527:$U$528</definedName>
    <definedName name="Z_554368CC_AA59_4909_BA41_1D4D5A339AC4_.wvu.FilterData" localSheetId="0" hidden="1">'Sec-CNC Schedule'!$A$528:$O$2399</definedName>
    <definedName name="Z_5547F5E7_16E9_447D_8238_0E76083EBE2F_.wvu.FilterData" localSheetId="0" hidden="1">'Sec-CNC Schedule'!$A$528:$U$2524</definedName>
    <definedName name="Z_55510B0E_3799_4F08_B8A2_9933CDDE457C_.wvu.FilterData" localSheetId="0" hidden="1">'Sec-CNC Schedule'!$A$527:$U$528</definedName>
    <definedName name="Z_55570A17_1EFF_4B77_808E_A1241F4B25AC_.wvu.FilterData" localSheetId="0" hidden="1">'Sec-CNC Schedule'!$A$527:$U$2523</definedName>
    <definedName name="Z_55727BA0_96AE_44C5_B621_60E5434E758B_.wvu.FilterData" localSheetId="0" hidden="1">'Sec-CNC Schedule'!$A$527:$S$2523</definedName>
    <definedName name="Z_55917070_7A0C_4E74_A806_C69ECB998FFA_.wvu.FilterData" localSheetId="0" hidden="1">'Sec-CNC Schedule'!$A$527:$U$528</definedName>
    <definedName name="Z_55CC94A8_9E85_47AF_94F9_151D0483593E_.wvu.FilterData" localSheetId="0" hidden="1">'Sec-CNC Schedule'!$A$528:$U$2525</definedName>
    <definedName name="Z_55CE0760_334E_4CCA_87DF_90C7ED779582_.wvu.FilterData" localSheetId="0" hidden="1">'Sec-CNC Schedule'!$A$528:$O$2399</definedName>
    <definedName name="Z_55CFDB20_ABC9_4928_964F_27AD74E0A84A_.wvu.FilterData" localSheetId="0" hidden="1">'Sec-CNC Schedule'!$A$528:$O$2399</definedName>
    <definedName name="Z_561E6436_221F_45E2_99BE_2978A3FFA110_.wvu.FilterData" localSheetId="0" hidden="1">'Sec-CNC Schedule'!$A$528:$Q$2399</definedName>
    <definedName name="Z_563A52AA_038D_4D4D_AA5D_D2227C9C536F_.wvu.FilterData" localSheetId="0" hidden="1">'Sec-CNC Schedule'!$A$528:$Q$2399</definedName>
    <definedName name="Z_5640B87E_CF76_4B92_9C3A_8F9950D236F4_.wvu.FilterData" localSheetId="0" hidden="1">'Sec-CNC Schedule'!$A$528:$U$2524</definedName>
    <definedName name="Z_56745D9B_F2DD_43EE_812C_5E323977706A_.wvu.FilterData" localSheetId="0" hidden="1">'Sec-CNC Schedule'!$A$527:$U$528</definedName>
    <definedName name="Z_56780B40_964C_4F86_A5E0_0F89C441139C_.wvu.FilterData" localSheetId="0" hidden="1">'Sec-CNC Schedule'!$A$528:$Q$2399</definedName>
    <definedName name="Z_567CA7FB_5086_44AE_9839_E88B5CCD6589_.wvu.FilterData" localSheetId="0" hidden="1">'Sec-CNC Schedule'!$A$528:$Q$2399</definedName>
    <definedName name="Z_567CD017_1CC7_4945_88C4_F842F05B34FE_.wvu.FilterData" localSheetId="0" hidden="1">'Sec-CNC Schedule'!$A$528:$Q$2399</definedName>
    <definedName name="Z_56DEC026_E1FE_43BC_B399_B67E91362D2B_.wvu.FilterData" localSheetId="0" hidden="1">'Sec-CNC Schedule'!$A$528:$Q$2399</definedName>
    <definedName name="Z_56EFAA86_67BD_4C4E_8E47_3351CD7DB928_.wvu.FilterData" localSheetId="0" hidden="1">'Sec-CNC Schedule'!$A$527:$U$528</definedName>
    <definedName name="Z_5728D7D9_0BE9_44F4_814A_CFEA07770B88_.wvu.FilterData" localSheetId="0" hidden="1">'Sec-CNC Schedule'!$A$527:$U$2523</definedName>
    <definedName name="Z_57481F3C_DDB6_455B_AFBD_782BC1A2195E_.wvu.FilterData" localSheetId="0" hidden="1">'Sec-CNC Schedule'!$A$527:$U$528</definedName>
    <definedName name="Z_57772873_938C_4B36_A245_257B3A77F905_.wvu.FilterData" localSheetId="0" hidden="1">'Sec-CNC Schedule'!$A$528:$O$2399</definedName>
    <definedName name="Z_577D5AF0_C3C9_40CF_B08E_32F1B7040713_.wvu.FilterData" localSheetId="0" hidden="1">'Sec-CNC Schedule'!$A$528:$Q$2523</definedName>
    <definedName name="Z_5794B96D_9AF7_4A57_81C6_BE511A0D8C98_.wvu.FilterData" localSheetId="0" hidden="1">'Sec-CNC Schedule'!$A$528:$U$2525</definedName>
    <definedName name="Z_57F058EA_89B7_47E8_A22C_18E1E232B26C_.wvu.FilterData" localSheetId="0" hidden="1">'Sec-CNC Schedule'!$A$528:$O$2399</definedName>
    <definedName name="Z_584E5C9B_020D_4564_B11A_F1A5A35C1317_.wvu.FilterData" localSheetId="0" hidden="1">'Sec-CNC Schedule'!$A$528:$Q$2523</definedName>
    <definedName name="Z_586E159A_53D2_4855_A42B_6C94476DC85D_.wvu.FilterData" localSheetId="0" hidden="1">'Sec-CNC Schedule'!$A$528:$U$2525</definedName>
    <definedName name="Z_587C1C9A_7149_48BB_9967_1560C2B66A10_.wvu.FilterData" localSheetId="0" hidden="1">'Sec-CNC Schedule'!$A$527:$U$2523</definedName>
    <definedName name="Z_588E1250_FF16_421E_9331_A257023D3B79_.wvu.FilterData" localSheetId="0" hidden="1">'Sec-CNC Schedule'!$A$528:$Q$2399</definedName>
    <definedName name="Z_58AC1C97_7D0C_4AE8_BC27_B8FB670C4D2C_.wvu.FilterData" localSheetId="0" hidden="1">'Sec-CNC Schedule'!$A$528:$Q$2399</definedName>
    <definedName name="Z_58BC2A99_6797_4569_A1BD_724652A7C365_.wvu.FilterData" localSheetId="0" hidden="1">'Sec-CNC Schedule'!$A$527:$U$2523</definedName>
    <definedName name="Z_58D2EB8F_56B1_49F5_870A_0FD8F866D391_.wvu.FilterData" localSheetId="0" hidden="1">'Sec-CNC Schedule'!$A$527:$S$2523</definedName>
    <definedName name="Z_58D747D4_A2C1_4A81_940A_473E3BFD3639_.wvu.FilterData" localSheetId="0" hidden="1">'Sec-CNC Schedule'!$A$528:$Q$2399</definedName>
    <definedName name="Z_59124682_B70C_43B1_A4BB_0273D0F38411_.wvu.FilterData" localSheetId="0" hidden="1">'Sec-CNC Schedule'!$A$528:$Q$2523</definedName>
    <definedName name="Z_592E083C_0A22_4610_A2E7_C835ACE74D2F_.wvu.FilterData" localSheetId="0" hidden="1">'Sec-CNC Schedule'!$A$528:$Q$2399</definedName>
    <definedName name="Z_594D97A8_D46A_4842_94F6_FECEF70EB026_.wvu.FilterData" localSheetId="0" hidden="1">'Sec-CNC Schedule'!$A$528:$Q$2523</definedName>
    <definedName name="Z_596B7BE9_6441_4BE0_8B87_FA64E4173CD2_.wvu.FilterData" localSheetId="0" hidden="1">'Sec-CNC Schedule'!$A$528:$Q$2399</definedName>
    <definedName name="Z_596CFA1C_A8B5_4BBD_B8C5_A762D43A0191_.wvu.FilterData" localSheetId="0" hidden="1">'Sec-CNC Schedule'!$A$527:$U$2523</definedName>
    <definedName name="Z_597108DC_0792_4CAF_A651_805177BBC85B_.wvu.FilterData" localSheetId="0" hidden="1">'Sec-CNC Schedule'!$A$527:$S$2523</definedName>
    <definedName name="Z_597F101A_4578_4211_826D_E2D59460BD45_.wvu.FilterData" localSheetId="0" hidden="1">'Sec-CNC Schedule'!$A$528:$U$2524</definedName>
    <definedName name="Z_5981A4D3_16CB_4BCF_A656_8E389617F644_.wvu.FilterData" localSheetId="0" hidden="1">'Sec-CNC Schedule'!$A$528:$O$2399</definedName>
    <definedName name="Z_59DF280C_3287_42B4_A004_7B021FF5D274_.wvu.FilterData" localSheetId="0" hidden="1">'Sec-CNC Schedule'!$A$528:$U$2525</definedName>
    <definedName name="Z_59E23788_B5EB_4D09_9451_7191C12ACEAF_.wvu.FilterData" localSheetId="0" hidden="1">'Sec-CNC Schedule'!$A$528:$Q$2399</definedName>
    <definedName name="Z_59E64FA2_255E_470F_88DD_8AE8568C9B3B_.wvu.FilterData" localSheetId="0" hidden="1">'Sec-CNC Schedule'!$A$527:$U$2523</definedName>
    <definedName name="Z_59F584EC_EC57_45B0_B0A6_CF3C9D8DCD43_.wvu.FilterData" localSheetId="0" hidden="1">'Sec-CNC Schedule'!$A$528:$Q$2399</definedName>
    <definedName name="Z_59F584EC_EC57_45B0_B0A6_CF3C9D8DCD43_.wvu.PrintArea" localSheetId="0" hidden="1">'Sec-CNC Schedule'!$A$1:$T$510</definedName>
    <definedName name="Z_5A089BE1_E3F8_46B3_B192_C35DAD684474_.wvu.FilterData" localSheetId="0" hidden="1">'Sec-CNC Schedule'!$A$527:$S$2523</definedName>
    <definedName name="Z_5A12F9F1_E916_4581_9417_376B77484E12_.wvu.FilterData" localSheetId="0" hidden="1">'Sec-CNC Schedule'!$A$527:$U$2523</definedName>
    <definedName name="Z_5A1376F5_E3B5_47B3_8A75_087C9AD8B129_.wvu.FilterData" localSheetId="0" hidden="1">'Sec-CNC Schedule'!$A$528:$Q$2399</definedName>
    <definedName name="Z_5A24515E_0ED0_445D_963A_14F91BFAABA6_.wvu.FilterData" localSheetId="0" hidden="1">'Sec-CNC Schedule'!$A$528:$Q$2399</definedName>
    <definedName name="Z_5A60AFF0_DD42_4C87_9B3B_D40AB35068F9_.wvu.FilterData" localSheetId="0" hidden="1">'Sec-CNC Schedule'!$A$528:$Q$2399</definedName>
    <definedName name="Z_5A72C293_58D8_4CA3_B073_A6EFB956042F_.wvu.FilterData" localSheetId="0" hidden="1">'Sec-CNC Schedule'!$A$527:$U$528</definedName>
    <definedName name="Z_5A758596_AF97_4F9C_8EE3_44151202E5BF_.wvu.FilterData" localSheetId="0" hidden="1">'Sec-CNC Schedule'!$A$528:$O$2399</definedName>
    <definedName name="Z_5A7B8884_2943_4BF3_AE3C_C54A6237BD6A_.wvu.FilterData" localSheetId="0" hidden="1">'Sec-CNC Schedule'!$A$527:$U$2523</definedName>
    <definedName name="Z_5AAD226F_F10C_4EFD_8198_43233F826FDC_.wvu.FilterData" localSheetId="0" hidden="1">'Sec-CNC Schedule'!$A$528:$Q$2399</definedName>
    <definedName name="Z_5AC6BF27_32A3_4F34_9B03_CF640B5213F9_.wvu.FilterData" localSheetId="0" hidden="1">'Sec-CNC Schedule'!$A$528:$Q$2399</definedName>
    <definedName name="Z_5AD39B58_B070_4E1E_A6C4_9EB7E6A74F3B_.wvu.FilterData" localSheetId="0" hidden="1">'Sec-CNC Schedule'!$A$528:$U$2525</definedName>
    <definedName name="Z_5ADA39B9_CC5C_47E2_9479_C6E838DD7781_.wvu.FilterData" localSheetId="0" hidden="1">'Sec-CNC Schedule'!$A$527:$U$528</definedName>
    <definedName name="Z_5AF2FA38_02F6_4C8F_BB45_5B5E3F18FB20_.wvu.FilterData" localSheetId="0" hidden="1">'Sec-CNC Schedule'!$A$527:$U$2523</definedName>
    <definedName name="Z_5B0D08F6_FF8A_4287_B8F7_9BD847AA3B31_.wvu.FilterData" localSheetId="0" hidden="1">'Sec-CNC Schedule'!$A$527:$U$528</definedName>
    <definedName name="Z_5B391342_C1C0_4FED_9A6E_2E691E116356_.wvu.FilterData" localSheetId="0" hidden="1">'Sec-CNC Schedule'!$A$528:$U$2525</definedName>
    <definedName name="Z_5B456EE4_71D2_427D_ABBB_4D00CE8B666C_.wvu.FilterData" localSheetId="0" hidden="1">'Sec-CNC Schedule'!$A$528:$Q$2523</definedName>
    <definedName name="Z_5B585313_D836_4252_BC5A_668920BD0E97_.wvu.FilterData" localSheetId="0" hidden="1">'Sec-CNC Schedule'!$A$528:$O$2399</definedName>
    <definedName name="Z_5BA75F3A_AF36_4E68_92D8_DFCB1692BC1F_.wvu.FilterData" localSheetId="0" hidden="1">'Sec-CNC Schedule'!$A$528:$Q$2399</definedName>
    <definedName name="Z_5BB3CD7C_40CB_4CB8_A88E_483D182AE311_.wvu.FilterData" localSheetId="0" hidden="1">'Sec-CNC Schedule'!$A$528:$Q$2399</definedName>
    <definedName name="Z_5BB3E806_0D16_413C_907B_070557BE1387_.wvu.FilterData" localSheetId="0" hidden="1">'Sec-CNC Schedule'!$A$528:$Q$2399</definedName>
    <definedName name="Z_5BB98C50_9556_434C_A90C_3B450F0F698D_.wvu.FilterData" localSheetId="0" hidden="1">'Sec-CNC Schedule'!$A$527:$U$528</definedName>
    <definedName name="Z_5BCBB4F4_6873_47B5_BB00_35653B67A67D_.wvu.FilterData" localSheetId="0" hidden="1">'Sec-CNC Schedule'!$A$527:$U$528</definedName>
    <definedName name="Z_5C03FA32_FCCC_4DEB_B2FB_1D3D402943C6_.wvu.FilterData" localSheetId="0" hidden="1">'Sec-CNC Schedule'!$A$527:$U$2523</definedName>
    <definedName name="Z_5C2A8D3A_08A1_4853_9277_F780D35CA245_.wvu.FilterData" localSheetId="0" hidden="1">'Sec-CNC Schedule'!$A$528:$Q$2399</definedName>
    <definedName name="Z_5C9D2AD7_7BDE_4649_89D0_A99FB9FC6DE1_.wvu.FilterData" localSheetId="0" hidden="1">'Sec-CNC Schedule'!$A$528:$O$2399</definedName>
    <definedName name="Z_5CB13090_1402_46DB_B479_810A500BC233_.wvu.FilterData" localSheetId="0" hidden="1">'Sec-CNC Schedule'!$A$528:$Q$2399</definedName>
    <definedName name="Z_5CB2265F_7617_4395_8D4F_EFD3DC0EC76C_.wvu.FilterData" localSheetId="0" hidden="1">'Sec-CNC Schedule'!$A$528:$U$2525</definedName>
    <definedName name="Z_5CFB237B_A974_4627_8E2B_02CD63FB78E2_.wvu.FilterData" localSheetId="0" hidden="1">'Sec-CNC Schedule'!$A$528:$O$2399</definedName>
    <definedName name="Z_5D2A5530_7E27_4A90_930E_F534C77E7053_.wvu.FilterData" localSheetId="0" hidden="1">'Sec-CNC Schedule'!$A$528:$Q$2399</definedName>
    <definedName name="Z_5D35AC61_E89A_47F6_94DE_F7692AB289BC_.wvu.FilterData" localSheetId="0" hidden="1">'Sec-CNC Schedule'!$A$528:$Q$2399</definedName>
    <definedName name="Z_5D3FB7EE_9B45_4BA4_9C21_E1DEFE00C4D2_.wvu.FilterData" localSheetId="0" hidden="1">'Sec-CNC Schedule'!$A$528:$U$2525</definedName>
    <definedName name="Z_5D48AC73_5D09_4367_ADF8_94FDFCC05972_.wvu.FilterData" localSheetId="0" hidden="1">'Sec-CNC Schedule'!$A$528:$O$2399</definedName>
    <definedName name="Z_5D6004FA_9D17_4840_ADC7_0C832F5C158D_.wvu.FilterData" localSheetId="0" hidden="1">'Sec-CNC Schedule'!$A$528:$Q$2399</definedName>
    <definedName name="Z_5DA25AC3_C61F_41A6_A275_91FF167D3D08_.wvu.FilterData" localSheetId="0" hidden="1">'Sec-CNC Schedule'!$A$527:$U$528</definedName>
    <definedName name="Z_5DC4678D_A5E9_4276_B702_93C11C01F617_.wvu.FilterData" localSheetId="0" hidden="1">'Sec-CNC Schedule'!$A$528:$Q$2399</definedName>
    <definedName name="Z_5DCB0052_542C_4B91_86F3_247EA0123CC5_.wvu.FilterData" localSheetId="0" hidden="1">'Sec-CNC Schedule'!$A$528:$U$2525</definedName>
    <definedName name="Z_5DE0924D_A164_4DCB_AE1B_71AE80DBF532_.wvu.FilterData" localSheetId="0" hidden="1">'Sec-CNC Schedule'!$A$527:$U$2523</definedName>
    <definedName name="Z_5DE423B8_D08D_4FEB_84F2_5D9F90768AC4_.wvu.FilterData" localSheetId="0" hidden="1">'Sec-CNC Schedule'!$A$527:$U$2523</definedName>
    <definedName name="Z_5DEE8973_0950_40E7_AED9_52316E412176_.wvu.FilterData" localSheetId="0" hidden="1">'Sec-CNC Schedule'!$A$528:$O$2399</definedName>
    <definedName name="Z_5E59FEC7_F636_4A3A_999A_FE9C0EFC2799_.wvu.FilterData" localSheetId="0" hidden="1">'Sec-CNC Schedule'!$A$527:$U$528</definedName>
    <definedName name="Z_5E6964B6_02FA_4995_A939_7A082633AB13_.wvu.FilterData" localSheetId="0" hidden="1">'Sec-CNC Schedule'!$A$528:$Q$2399</definedName>
    <definedName name="Z_5E73C13D_9E16_444A_9C4E_714148C311A3_.wvu.FilterData" localSheetId="0" hidden="1">'Sec-CNC Schedule'!$A$528:$O$2399</definedName>
    <definedName name="Z_5E83603A_BA99_4504_BBFE_DE070EFFF2E8_.wvu.FilterData" localSheetId="0" hidden="1">'Sec-CNC Schedule'!$A$528:$Q$2399</definedName>
    <definedName name="Z_5E9271A5_E55E_4D7B_8F3D_3D38DB8D425E_.wvu.FilterData" localSheetId="0" hidden="1">'Sec-CNC Schedule'!$A$528:$Q$2399</definedName>
    <definedName name="Z_5EEE1424_0E29_42B6_A7CE_32277B323472_.wvu.FilterData" localSheetId="0" hidden="1">'Sec-CNC Schedule'!$A$527:$U$528</definedName>
    <definedName name="Z_5EF74E1F_8766_4B82_85B1_1E8FCCE16E0A_.wvu.FilterData" localSheetId="0" hidden="1">'Sec-CNC Schedule'!$A$528:$Q$2399</definedName>
    <definedName name="Z_5EFD2342_3E9E_4303_94B4_44209CA237A8_.wvu.FilterData" localSheetId="0" hidden="1">'Sec-CNC Schedule'!$A$528:$Q$2399</definedName>
    <definedName name="Z_5F02BB3C_294A_463E_886D_2651D7A95AF9_.wvu.FilterData" localSheetId="0" hidden="1">'Sec-CNC Schedule'!$A$528:$U$2525</definedName>
    <definedName name="Z_5F0303FE_1AF0_4A70_9AF8_FD034E406E73_.wvu.FilterData" localSheetId="0" hidden="1">'Sec-CNC Schedule'!$A$528:$U$2525</definedName>
    <definedName name="Z_5F208C95_37B5_420C_927D_6E81577D6C67_.wvu.FilterData" localSheetId="0" hidden="1">'Sec-CNC Schedule'!$A$528:$U$2525</definedName>
    <definedName name="Z_5F349861_1845_487F_83A7_ABD986F346DF_.wvu.FilterData" localSheetId="0" hidden="1">'Sec-CNC Schedule'!$A$528:$Q$2399</definedName>
    <definedName name="Z_5F539DF7_199F_4AB3_B69C_91EE7707A4D4_.wvu.FilterData" localSheetId="0" hidden="1">'Sec-CNC Schedule'!$A$527:$U$528</definedName>
    <definedName name="Z_5F8F533C_D6A4_4383_A6DE_E07DFF0A902D_.wvu.FilterData" localSheetId="0" hidden="1">'Sec-CNC Schedule'!$A$528:$Q$2399</definedName>
    <definedName name="Z_5FA1ADDA_5035_4DDC_AA06_738A9F06B9DC_.wvu.FilterData" localSheetId="0" hidden="1">'Sec-CNC Schedule'!$A$528:$Q$2399</definedName>
    <definedName name="Z_5FA52E56_1C25_4BA4_A1FE_B25ADE865FCD_.wvu.FilterData" localSheetId="0" hidden="1">'Sec-CNC Schedule'!$A$528:$U$2525</definedName>
    <definedName name="Z_5FAE8D35_6698_4B76_AA73_F0CD3CDB33A9_.wvu.FilterData" localSheetId="0" hidden="1">'Sec-CNC Schedule'!$A$528:$U$2524</definedName>
    <definedName name="Z_5FDA3BE9_D531_427D_830D_F45853C50428_.wvu.FilterData" localSheetId="0" hidden="1">'Sec-CNC Schedule'!$A$527:$U$2523</definedName>
    <definedName name="Z_5FE8C983_7419_434C_9FAE_8D90FEB60587_.wvu.FilterData" localSheetId="0" hidden="1">'Sec-CNC Schedule'!$A$527:$U$528</definedName>
    <definedName name="Z_5FFD581D_4AE0_4C39_8FB1_36A433A8D433_.wvu.FilterData" localSheetId="0" hidden="1">'Sec-CNC Schedule'!$A$528:$U$2399</definedName>
    <definedName name="Z_60322F27_F9AC_4533_98BA_9FA7BF4748D7_.wvu.FilterData" localSheetId="0" hidden="1">'Sec-CNC Schedule'!$A$528:$U$2524</definedName>
    <definedName name="Z_60339E98_E164_452C_A673_5DB0785F98BD_.wvu.FilterData" localSheetId="0" hidden="1">'Sec-CNC Schedule'!$A$528:$O$2399</definedName>
    <definedName name="Z_60486D93_9FD0_4653_8283_0C8999D3E129_.wvu.FilterData" localSheetId="0" hidden="1">'Sec-CNC Schedule'!$A$528:$Q$2399</definedName>
    <definedName name="Z_60EA0965_0C7C_4E61_A84E_1132F2B6DBF3_.wvu.FilterData" localSheetId="0" hidden="1">'Sec-CNC Schedule'!$A$528:$U$2525</definedName>
    <definedName name="Z_60FA0D7B_18E3_479B_BCA4_01427FD8FE0C_.wvu.FilterData" localSheetId="0" hidden="1">'Sec-CNC Schedule'!$A$527:$U$528</definedName>
    <definedName name="Z_61055FE2_1AF7_4003_93F8_E1539F46CB98_.wvu.FilterData" localSheetId="0" hidden="1">'Sec-CNC Schedule'!$A$527:$S$2523</definedName>
    <definedName name="Z_6131CAFC_C3F1_41EF_903C_E8B49452EAD6_.wvu.FilterData" localSheetId="0" hidden="1">'Sec-CNC Schedule'!$A$528:$Q$2399</definedName>
    <definedName name="Z_6175FEFF_2E4A_4C86_8648_E54494E0845B_.wvu.FilterData" localSheetId="0" hidden="1">'Sec-CNC Schedule'!$A$528:$Q$2399</definedName>
    <definedName name="Z_6176DD65_A91A_47ED_8935_10DB400C28D4_.wvu.FilterData" localSheetId="3" hidden="1">'Material Bar Weights'!$A$1:$C$437</definedName>
    <definedName name="Z_6176DD65_A91A_47ED_8935_10DB400C28D4_.wvu.FilterData" localSheetId="0" hidden="1">'Sec-CNC Schedule'!$A$527:$U$2523</definedName>
    <definedName name="Z_6176DD65_A91A_47ED_8935_10DB400C28D4_.wvu.PrintArea" localSheetId="0" hidden="1">'Sec-CNC Schedule'!$A$426:$K$444</definedName>
    <definedName name="Z_618C2034_7641_41D2_9224_5D478428491A_.wvu.FilterData" localSheetId="0" hidden="1">'Sec-CNC Schedule'!$A$528:$Q$2399</definedName>
    <definedName name="Z_61B9AC13_36A5_4E3F_A2F9_BE3389228D00_.wvu.FilterData" localSheetId="0" hidden="1">'Sec-CNC Schedule'!$A$528:$O$2399</definedName>
    <definedName name="Z_61ECFE03_692F_4171_90A9_0B833C3333AD_.wvu.FilterData" localSheetId="0" hidden="1">'Sec-CNC Schedule'!$A$528:$O$2399</definedName>
    <definedName name="Z_61F05DB3_BA55_4D8F_B5BE_717C25C23755_.wvu.FilterData" localSheetId="0" hidden="1">'Sec-CNC Schedule'!$A$528:$Q$2399</definedName>
    <definedName name="Z_622A2EF8_4BAF_4D6A_95B3_C23F9136EC10_.wvu.FilterData" localSheetId="0" hidden="1">'Sec-CNC Schedule'!$A$528:$U$2525</definedName>
    <definedName name="Z_6257B07D_CED4_4678_9CB8_6F6E3D368791_.wvu.FilterData" localSheetId="0" hidden="1">'Sec-CNC Schedule'!$A$527:$U$2523</definedName>
    <definedName name="Z_62A2BD8B_296A_4E3F_9735_705BC56F0FBB_.wvu.FilterData" localSheetId="0" hidden="1">'Sec-CNC Schedule'!$A$527:$U$528</definedName>
    <definedName name="Z_62A96A4E_B7F8_469D_8EF9_C7ADA59F36D9_.wvu.FilterData" localSheetId="0" hidden="1">'Sec-CNC Schedule'!$A$527:$U$528</definedName>
    <definedName name="Z_62DD616D_7D7C_4BE9_BA90_106A29CE4A33_.wvu.FilterData" localSheetId="0" hidden="1">'Sec-CNC Schedule'!$A$528:$Q$2523</definedName>
    <definedName name="Z_62F2ED2E_696B_443A_88F7_468D531A3C72_.wvu.FilterData" localSheetId="0" hidden="1">'Sec-CNC Schedule'!$A$527:$U$528</definedName>
    <definedName name="Z_62FCA980_C3DB_410A_B8D8_B5E4926160B8_.wvu.FilterData" localSheetId="0" hidden="1">'Sec-CNC Schedule'!$A$528:$O$2399</definedName>
    <definedName name="Z_630D2391_5175_498B_91FB_E3ED923C8A86_.wvu.FilterData" localSheetId="0" hidden="1">'Sec-CNC Schedule'!$A$527:$U$528</definedName>
    <definedName name="Z_630E69B9_20BD_4211_BC4A_B435A023E506_.wvu.FilterData" localSheetId="0" hidden="1">'Sec-CNC Schedule'!$A$528:$Q$2523</definedName>
    <definedName name="Z_63165DAB_E8A9_4A3A_AF37_45DB12EE87D9_.wvu.FilterData" localSheetId="0" hidden="1">'Sec-CNC Schedule'!$A$527:$U$2523</definedName>
    <definedName name="Z_6316F07A_DE0E_4458_B721_CA1937D46335_.wvu.FilterData" localSheetId="0" hidden="1">'Sec-CNC Schedule'!$A$528:$U$2525</definedName>
    <definedName name="Z_6367061E_4A90_4B3E_B70F_F3D2631DE2F9_.wvu.FilterData" localSheetId="0" hidden="1">'Sec-CNC Schedule'!$A$528:$Q$2399</definedName>
    <definedName name="Z_6385FC47_32E6_404D_ABE1_4D23BFE9AA30_.wvu.FilterData" localSheetId="0" hidden="1">'Sec-CNC Schedule'!$A$528:$Q$2399</definedName>
    <definedName name="Z_63895687_D7C4_4C42_A1DA_10610499BFD2_.wvu.FilterData" localSheetId="0" hidden="1">'Sec-CNC Schedule'!$A$528:$U$2525</definedName>
    <definedName name="Z_638C96DD_08CD_43DD_860E_A0439CAF9082_.wvu.FilterData" localSheetId="0" hidden="1">'Sec-CNC Schedule'!$A$528:$U$2524</definedName>
    <definedName name="Z_63AEF030_0E17_4F52_81C3_A57C63520480_.wvu.FilterData" localSheetId="0" hidden="1">'Sec-CNC Schedule'!$A$528:$U$2525</definedName>
    <definedName name="Z_63B8344D_A55B_496E_B02F_65FC2D2C72C6_.wvu.FilterData" localSheetId="0" hidden="1">'Sec-CNC Schedule'!$A$528:$Q$2399</definedName>
    <definedName name="Z_63D629EA_E128_47E9_BD8F_64D8611EFA21_.wvu.FilterData" localSheetId="0" hidden="1">'Sec-CNC Schedule'!$A$527:$U$2523</definedName>
    <definedName name="Z_63D94F05_FEB4_4B77_AEF2_D7C401563F6B_.wvu.FilterData" localSheetId="0" hidden="1">'Sec-CNC Schedule'!$A$528:$U$2525</definedName>
    <definedName name="Z_63EB0F2A_B9FD_49D5_87E0_EACD70956E28_.wvu.FilterData" localSheetId="0" hidden="1">'Sec-CNC Schedule'!$A$528:$Q$2399</definedName>
    <definedName name="Z_6418DAC0_CAE6_4BE2_9153_DAA0665431A3_.wvu.FilterData" localSheetId="0" hidden="1">'Sec-CNC Schedule'!$A$528:$O$2399</definedName>
    <definedName name="Z_6423626F_B206_40BE_AE8F_A9E416551B1A_.wvu.FilterData" localSheetId="0" hidden="1">'Sec-CNC Schedule'!$A$528:$O$2399</definedName>
    <definedName name="Z_64340BC0_EE8B_4145_855C_5FA46FEE5534_.wvu.FilterData" localSheetId="0" hidden="1">'Sec-CNC Schedule'!$A$528:$Q$2523</definedName>
    <definedName name="Z_64366BF1_332A_4EBB_9297_DDE32921B1CE_.wvu.FilterData" localSheetId="0" hidden="1">'Sec-CNC Schedule'!$A$528:$U$2524</definedName>
    <definedName name="Z_64366DD0_500B_4692_82F7_5142D115E6AC_.wvu.FilterData" localSheetId="0" hidden="1">'Sec-CNC Schedule'!$A$528:$Q$2399</definedName>
    <definedName name="Z_643966A5_3C5E_44D8_AD78_852BAF7978F5_.wvu.FilterData" localSheetId="0" hidden="1">'Sec-CNC Schedule'!$A$528:$Q$2399</definedName>
    <definedName name="Z_644C6B22_3239_49FE_84BF_795AE58A82B7_.wvu.FilterData" localSheetId="0" hidden="1">'Sec-CNC Schedule'!$A$528:$Q$2523</definedName>
    <definedName name="Z_645CB70D_9350_4F5D_B7D6_10DE215B17AB_.wvu.FilterData" localSheetId="0" hidden="1">'Sec-CNC Schedule'!$A$528:$U$2524</definedName>
    <definedName name="Z_6484491E_5811_423E_8AA6_9DECA7CBC868_.wvu.FilterData" localSheetId="0" hidden="1">'Sec-CNC Schedule'!$A$528:$U$2525</definedName>
    <definedName name="Z_648947AA_0403_4254_9416_31077A97085B_.wvu.FilterData" localSheetId="0" hidden="1">'Sec-CNC Schedule'!$A$528:$Q$2399</definedName>
    <definedName name="Z_64896A5E_45AD_4360_9B05_B01BF0682639_.wvu.FilterData" localSheetId="0" hidden="1">'Sec-CNC Schedule'!$A$527:$U$528</definedName>
    <definedName name="Z_64A7E56C_5E2E_41D4_8BDC_D7E5BBBC0F0A_.wvu.FilterData" localSheetId="0" hidden="1">'Sec-CNC Schedule'!$A$528:$Q$2399</definedName>
    <definedName name="Z_64AB8F70_855D_43B8_A0F9_1A86F75F397F_.wvu.FilterData" localSheetId="0" hidden="1">'Sec-CNC Schedule'!$A$528:$U$2525</definedName>
    <definedName name="Z_64B3F8C2_FFBA_42F3_9276_E9FE00382DAE_.wvu.FilterData" localSheetId="0" hidden="1">'Sec-CNC Schedule'!$A$527:$U$2523</definedName>
    <definedName name="Z_64C032F1_45C1_46F1_AF5C_AD1A001E1A10_.wvu.FilterData" localSheetId="0" hidden="1">'Sec-CNC Schedule'!$A$527:$U$528</definedName>
    <definedName name="Z_64E12BC1_5B26_4582_8528_CD65FDEEF11A_.wvu.FilterData" localSheetId="0" hidden="1">'Sec-CNC Schedule'!$A$527:$U$2523</definedName>
    <definedName name="Z_64FD4C2D_6FF4_43D3_9F3F_DAABEEF301E0_.wvu.FilterData" localSheetId="0" hidden="1">'Sec-CNC Schedule'!$A$528:$Q$2523</definedName>
    <definedName name="Z_6508CCDB_063B_4B98_8AC2_38FA2C2793EE_.wvu.FilterData" localSheetId="0" hidden="1">'Sec-CNC Schedule'!$A$528:$O$2399</definedName>
    <definedName name="Z_650DC86A_A320_4931_A826_B272AE323FCC_.wvu.FilterData" localSheetId="0" hidden="1">'Sec-CNC Schedule'!$A$528:$U$2525</definedName>
    <definedName name="Z_650EF20E_F2D7_4A9F_A806_DC4D2EC43398_.wvu.FilterData" localSheetId="0" hidden="1">'Sec-CNC Schedule'!$A$528:$U$2525</definedName>
    <definedName name="Z_65155EA8_6788_41DA_B1B2_B7A0883D4B27_.wvu.FilterData" localSheetId="0" hidden="1">'Sec-CNC Schedule'!$A$527:$U$2523</definedName>
    <definedName name="Z_656D81DE_541A_4715_8A6D_441876B8FCC6_.wvu.FilterData" localSheetId="0" hidden="1">'Sec-CNC Schedule'!$A$528:$Q$2399</definedName>
    <definedName name="Z_6570446F_03B3_4794_BD93_859A1907A610_.wvu.FilterData" localSheetId="0" hidden="1">'Sec-CNC Schedule'!$A$528:$U$2524</definedName>
    <definedName name="Z_65717484_0DAB_44E6_8E99_D6B38C2A26BD_.wvu.FilterData" localSheetId="0" hidden="1">'Sec-CNC Schedule'!$A$528:$Q$2399</definedName>
    <definedName name="Z_6577781A_B339_4DE0_9831_AB420F4548F3_.wvu.FilterData" localSheetId="0" hidden="1">'Sec-CNC Schedule'!$A$528:$Q$2399</definedName>
    <definedName name="Z_65E8E4BF_ED29_46CB_B1E1_F8B18BD6EBFD_.wvu.FilterData" localSheetId="0" hidden="1">'Sec-CNC Schedule'!$A$528:$U$2525</definedName>
    <definedName name="Z_65EB3F2C_A4D7_4FD6_BF57_CD53A969B567_.wvu.FilterData" localSheetId="0" hidden="1">'Sec-CNC Schedule'!$A$528:$Q$2523</definedName>
    <definedName name="Z_6616515C_DCBE_4E42_8160_E9A1F7FE3DF8_.wvu.FilterData" localSheetId="0" hidden="1">'Sec-CNC Schedule'!$A$528:$U$2399</definedName>
    <definedName name="Z_661DF588_4F16_4744_8058_7A47E3CE7A96_.wvu.FilterData" localSheetId="0" hidden="1">'Sec-CNC Schedule'!$A$527:$U$528</definedName>
    <definedName name="Z_6622EBDA_0A36_454F_ABF3_6CEEC67EB872_.wvu.FilterData" localSheetId="0" hidden="1">'Sec-CNC Schedule'!$A$528:$Q$2399</definedName>
    <definedName name="Z_662EF575_F70B_49D4_9C98_44E1EECD1D7B_.wvu.FilterData" localSheetId="0" hidden="1">'Sec-CNC Schedule'!$A$528:$Q$2399</definedName>
    <definedName name="Z_66341A40_5D1B_4EAF_9869_082BB492FC26_.wvu.FilterData" localSheetId="0" hidden="1">'Sec-CNC Schedule'!$A$528:$O$2399</definedName>
    <definedName name="Z_663577B9_74CC_4B87_BDF2_86CD40F760F7_.wvu.FilterData" localSheetId="0" hidden="1">'Sec-CNC Schedule'!$A$527:$U$2523</definedName>
    <definedName name="Z_665A13EC_9A11_4338_9D50_EE69EC191B97_.wvu.FilterData" localSheetId="0" hidden="1">'Sec-CNC Schedule'!$A$528:$Q$2523</definedName>
    <definedName name="Z_66BEED6F_3E65_472E_97AD_FF05CB03F423_.wvu.FilterData" localSheetId="0" hidden="1">'Sec-CNC Schedule'!$A$528:$U$2525</definedName>
    <definedName name="Z_66DF45E0_7BC5_4FD9_BB09_E56FF5623FA8_.wvu.FilterData" localSheetId="0" hidden="1">'Sec-CNC Schedule'!$A$527:$U$528</definedName>
    <definedName name="Z_66F56EA0_2D67_40C2_8AC1_9EF53940E9A4_.wvu.FilterData" localSheetId="0" hidden="1">'Sec-CNC Schedule'!$A$527:$U$528</definedName>
    <definedName name="Z_671CB23F_150D_438C_AFED_DC78389854B4_.wvu.FilterData" localSheetId="0" hidden="1">'Sec-CNC Schedule'!$A$527:$U$528</definedName>
    <definedName name="Z_67806536_AE94_4E46_AD45_D66EFBA90397_.wvu.FilterData" localSheetId="0" hidden="1">'Sec-CNC Schedule'!$A$528:$U$2525</definedName>
    <definedName name="Z_67921322_1EF4_4B72_95B9_9EFB88F6722C_.wvu.FilterData" localSheetId="0" hidden="1">'Sec-CNC Schedule'!$A$528:$Q$2399</definedName>
    <definedName name="Z_67A1BAFF_0F21_4B3F_9344_DA20E1340FE5_.wvu.FilterData" localSheetId="0" hidden="1">'Sec-CNC Schedule'!$A$528:$Q$2399</definedName>
    <definedName name="Z_67C6DC3E_2A73_4B52_9285_B0EC14FFD7A1_.wvu.FilterData" localSheetId="0" hidden="1">'Sec-CNC Schedule'!$A$528:$U$2525</definedName>
    <definedName name="Z_67CA3132_425D_475A_BDFB_224BB1A51481_.wvu.FilterData" localSheetId="0" hidden="1">'Sec-CNC Schedule'!$A$528:$Q$2399</definedName>
    <definedName name="Z_67E18CA5_D0CA_43DF_BEB4_AD3A0CFBD73D_.wvu.FilterData" localSheetId="0" hidden="1">'Sec-CNC Schedule'!$A$528:$U$2525</definedName>
    <definedName name="Z_67EBD864_D10E_4BDA_963E_32D31AECD620_.wvu.FilterData" localSheetId="0" hidden="1">'Sec-CNC Schedule'!$A$527:$U$2523</definedName>
    <definedName name="Z_67EF88E7_1D89_479C_87F5_A036A2CFC7B6_.wvu.FilterData" localSheetId="0" hidden="1">'Sec-CNC Schedule'!$A$527:$U$2523</definedName>
    <definedName name="Z_683B974F_6F7B_4407_AA0A_CF7349D74BE5_.wvu.FilterData" localSheetId="0" hidden="1">'Sec-CNC Schedule'!$A$528:$Q$2399</definedName>
    <definedName name="Z_68485EF7_C57D_4A80_B814_26B44E133931_.wvu.FilterData" localSheetId="0" hidden="1">'Sec-CNC Schedule'!$A$528:$Q$2399</definedName>
    <definedName name="Z_689246FD_CC9A_49E2_9006_1CC1C876FE96_.wvu.FilterData" localSheetId="0" hidden="1">'Sec-CNC Schedule'!$A$527:$U$2523</definedName>
    <definedName name="Z_68A8C73F_1F34_4B97_AE06_D05094196A6A_.wvu.FilterData" localSheetId="0" hidden="1">'Sec-CNC Schedule'!$A$527:$U$2523</definedName>
    <definedName name="Z_68D7E396_046D_4515_B78E_93BC1CDA4606_.wvu.FilterData" localSheetId="0" hidden="1">'Sec-CNC Schedule'!$A$528:$Q$2399</definedName>
    <definedName name="Z_690E5EE7_BC9E_4189_86FB_E466F1E3A57C_.wvu.FilterData" localSheetId="0" hidden="1">'Sec-CNC Schedule'!$A$527:$U$2523</definedName>
    <definedName name="Z_692F4336_9C4B_4D28_91A8_03D3CB39785B_.wvu.FilterData" localSheetId="0" hidden="1">'Sec-CNC Schedule'!$A$527:$U$528</definedName>
    <definedName name="Z_694BED32_D672_43D3_8023_520FECA55606_.wvu.FilterData" localSheetId="0" hidden="1">'Sec-CNC Schedule'!$A$528:$Q$2399</definedName>
    <definedName name="Z_69940884_DC09_4B5F_8283_37445B72BD05_.wvu.FilterData" localSheetId="0" hidden="1">'Sec-CNC Schedule'!$A$527:$U$528</definedName>
    <definedName name="Z_699FC27D_F3C1_4BA7_A9D1_5AB7A14B64C0_.wvu.FilterData" localSheetId="0" hidden="1">'Sec-CNC Schedule'!$A$527:$U$528</definedName>
    <definedName name="Z_69AFD14C_3358_4BB7_BB94_E79E9A20740B_.wvu.FilterData" localSheetId="0" hidden="1">'Sec-CNC Schedule'!$A$528:$U$2524</definedName>
    <definedName name="Z_69CA3D44_9AAF_4A3A_8C8F_E4349290D9C8_.wvu.FilterData" localSheetId="0" hidden="1">'Sec-CNC Schedule'!$A$527:$U$2523</definedName>
    <definedName name="Z_6A0074DC_7B58_4C08_9775_4D561C0603B0_.wvu.FilterData" localSheetId="0" hidden="1">'Sec-CNC Schedule'!$A$528:$O$2399</definedName>
    <definedName name="Z_6A01FD7C_48ED_43D1_8CC1_226122F275F2_.wvu.FilterData" localSheetId="0" hidden="1">'Sec-CNC Schedule'!$A$528:$Q$2399</definedName>
    <definedName name="Z_6A1CAF8A_4632_4C16_9A9F_E8E8A78F4E3D_.wvu.FilterData" localSheetId="0" hidden="1">'Sec-CNC Schedule'!$A$528:$Q$2399</definedName>
    <definedName name="Z_6ABA7FCA_367F_417E_824A_9912649B20F3_.wvu.FilterData" localSheetId="0" hidden="1">'Sec-CNC Schedule'!$A$527:$U$2523</definedName>
    <definedName name="Z_6AEB0FDD_316C_4481_8255_CBAE491F33FA_.wvu.FilterData" localSheetId="0" hidden="1">'Sec-CNC Schedule'!$A$528:$Q$2399</definedName>
    <definedName name="Z_6AF8C9CE_F0C8_4EA6_AA88_761D3054DEF4_.wvu.FilterData" localSheetId="0" hidden="1">'Sec-CNC Schedule'!$A$528:$Q$2399</definedName>
    <definedName name="Z_6B2CA809_8EC6_49BC_9D4C_BCBB0368763D_.wvu.FilterData" localSheetId="0" hidden="1">'Sec-CNC Schedule'!$A$528:$O$2399</definedName>
    <definedName name="Z_6BB4D8A7_AAA7_479F_8C27_2564729D34AD_.wvu.FilterData" localSheetId="0" hidden="1">'Sec-CNC Schedule'!$A$527:$U$2523</definedName>
    <definedName name="Z_6BBCE74C_AC2F_49F4_A21E_B9DBBC0BB457_.wvu.FilterData" localSheetId="0" hidden="1">'Sec-CNC Schedule'!$A$527:$U$2523</definedName>
    <definedName name="Z_6BC59B3A_74CD_42B6_8B2B_16DA76604AFC_.wvu.FilterData" localSheetId="0" hidden="1">'Sec-CNC Schedule'!$A$527:$U$528</definedName>
    <definedName name="Z_6C12CD2D_2697_42AE_BCD5_76468D13E7F7_.wvu.FilterData" localSheetId="0" hidden="1">'Sec-CNC Schedule'!$A$528:$Q$2399</definedName>
    <definedName name="Z_6C149AB0_AFDE_4244_A1FB_8D1833C2BC18_.wvu.FilterData" localSheetId="0" hidden="1">'Sec-CNC Schedule'!$A$527:$S$2523</definedName>
    <definedName name="Z_6C5ABD2A_EFCF_4F52_B5D1_E50382EF2921_.wvu.FilterData" localSheetId="0" hidden="1">'Sec-CNC Schedule'!$A$528:$U$2524</definedName>
    <definedName name="Z_6C99AFC7_A139_4AC2_A2AA_E312B265FAC5_.wvu.FilterData" localSheetId="0" hidden="1">'Sec-CNC Schedule'!$A$527:$U$2523</definedName>
    <definedName name="Z_6C9EB333_0AD2_40D0_986E_1705CDDDD5E6_.wvu.FilterData" localSheetId="0" hidden="1">'Sec-CNC Schedule'!$A$528:$U$2524</definedName>
    <definedName name="Z_6CA4ECAD_D358_46E0_9F7B_6E268E1D8501_.wvu.FilterData" localSheetId="0" hidden="1">'Sec-CNC Schedule'!$A$528:$U$2525</definedName>
    <definedName name="Z_6CB49DEC_9A98_40BB_82F1_34EA89D15543_.wvu.FilterData" localSheetId="0" hidden="1">'Sec-CNC Schedule'!$A$527:$U$2523</definedName>
    <definedName name="Z_6CB82C33_B78E_41AB_BC2F_957A8F06EA10_.wvu.FilterData" localSheetId="0" hidden="1">'Sec-CNC Schedule'!$A$528:$Q$2399</definedName>
    <definedName name="Z_6CB9932B_A388_4577_976C_5B6CB394CFD3_.wvu.FilterData" localSheetId="0" hidden="1">'Sec-CNC Schedule'!$A$527:$U$528</definedName>
    <definedName name="Z_6CCE81E2_9DDF_4834_956D_3A8763D1F66D_.wvu.FilterData" localSheetId="0" hidden="1">'Sec-CNC Schedule'!$A$527:$U$528</definedName>
    <definedName name="Z_6CF900B9_C778_4C16_B021_ECBCBE661425_.wvu.FilterData" localSheetId="0" hidden="1">'Sec-CNC Schedule'!$A$528:$O$2399</definedName>
    <definedName name="Z_6D0AC593_98D5_4C7C_9B00_B95A04552E24_.wvu.FilterData" localSheetId="0" hidden="1">'Sec-CNC Schedule'!$A$528:$U$2525</definedName>
    <definedName name="Z_6D14CC58_88C0_483A_948A_2201346FC3AD_.wvu.FilterData" localSheetId="0" hidden="1">'Sec-CNC Schedule'!$A$528:$Q$2399</definedName>
    <definedName name="Z_6D1B526C_F4A3_437C_B4B4_89B107C06027_.wvu.FilterData" localSheetId="0" hidden="1">'Sec-CNC Schedule'!$A$527:$U$2523</definedName>
    <definedName name="Z_6D3847D3_BD8E_4D6B_8B6B_8713B5DA6ECF_.wvu.FilterData" localSheetId="0" hidden="1">'Sec-CNC Schedule'!$A$527:$U$2523</definedName>
    <definedName name="Z_6DC277BF_F2FB_43F2_A8CB_D39B84D1D12C_.wvu.FilterData" localSheetId="0" hidden="1">'Sec-CNC Schedule'!$A$527:$U$528</definedName>
    <definedName name="Z_6DE378C1_FACB_4284_9095_D83D70431033_.wvu.FilterData" localSheetId="0" hidden="1">'Sec-CNC Schedule'!$A$528:$U$2525</definedName>
    <definedName name="Z_6DF17AB4_B52C_4BAE_AEB6_CD3F4FBF9912_.wvu.FilterData" localSheetId="0" hidden="1">'Sec-CNC Schedule'!$A$528:$Q$2523</definedName>
    <definedName name="Z_6DF2FDEB_8D76_463B_9411_40E20E923FB8_.wvu.FilterData" localSheetId="0" hidden="1">'Sec-CNC Schedule'!$A$527:$U$528</definedName>
    <definedName name="Z_6DF8D3DB_9DFC_434A_B224_2AAA9CFAEEED_.wvu.FilterData" localSheetId="0" hidden="1">'Sec-CNC Schedule'!$A$528:$O$2399</definedName>
    <definedName name="Z_6DFEC59A_CF06_4D09_8D6F_16704FFD47E8_.wvu.FilterData" localSheetId="0" hidden="1">'Sec-CNC Schedule'!$A$528:$U$2525</definedName>
    <definedName name="Z_6E282B7E_C290_4171_BBDF_B18E74EC6F9D_.wvu.FilterData" localSheetId="0" hidden="1">'Sec-CNC Schedule'!$A$527:$U$2523</definedName>
    <definedName name="Z_6E525908_E58E_4E53_835F_D200FFBABE90_.wvu.FilterData" localSheetId="0" hidden="1">'Sec-CNC Schedule'!$A$528:$Q$2523</definedName>
    <definedName name="Z_6E607C7C_CFC2_4932_9C84_263B1CE8884E_.wvu.FilterData" localSheetId="3" hidden="1">'Material Bar Weights'!$A$1:$C$437</definedName>
    <definedName name="Z_6E607C7C_CFC2_4932_9C84_263B1CE8884E_.wvu.FilterData" localSheetId="0" hidden="1">'Sec-CNC Schedule'!$A$528:$Q$2523</definedName>
    <definedName name="Z_6E78EAE0_3F4B_40E6_9916_2E8CFA9AE9A7_.wvu.FilterData" localSheetId="0" hidden="1">'Sec-CNC Schedule'!$A$528:$Q$2399</definedName>
    <definedName name="Z_6E868728_5C06_442F_B509_885D40824D8A_.wvu.FilterData" localSheetId="0" hidden="1">'Sec-CNC Schedule'!$A$527:$U$528</definedName>
    <definedName name="Z_6E878CF1_909C_4B61_8070_CAB855CFFDA3_.wvu.FilterData" localSheetId="0" hidden="1">'Sec-CNC Schedule'!$A$528:$U$2525</definedName>
    <definedName name="Z_6E9E6815_3EBF_41E3_BF37_CE1D4A2B65FC_.wvu.FilterData" localSheetId="0" hidden="1">'Sec-CNC Schedule'!$A$528:$U$2525</definedName>
    <definedName name="Z_6EB63B14_1EFD_46BB_890F_E86930823A92_.wvu.FilterData" localSheetId="0" hidden="1">'Sec-CNC Schedule'!$A$528:$Q$2399</definedName>
    <definedName name="Z_6F182265_7587_42D9_B759_AA7A18301893_.wvu.FilterData" localSheetId="0" hidden="1">'Sec-CNC Schedule'!$A$528:$O$2399</definedName>
    <definedName name="Z_6F2201F0_5781_42A1_9DBD_BFF34DDBEC04_.wvu.FilterData" localSheetId="0" hidden="1">'Sec-CNC Schedule'!$A$527:$U$2523</definedName>
    <definedName name="Z_6F3897FA_4D60_4F0B_9BC7_F8EF89AF6BBB_.wvu.FilterData" localSheetId="0" hidden="1">'Sec-CNC Schedule'!$A$527:$U$2523</definedName>
    <definedName name="Z_6F4213B5_4CFD_49E1_9A19_55E43E27EA9A_.wvu.FilterData" localSheetId="0" hidden="1">'Sec-CNC Schedule'!$A$527:$S$2523</definedName>
    <definedName name="Z_6F5B4ED6_5490_4DD9_B460_D37EF310F153_.wvu.FilterData" localSheetId="0" hidden="1">'Sec-CNC Schedule'!$A$528:$U$2525</definedName>
    <definedName name="Z_6F66F957_BE5E_46B3_BD93_ADBD7A97E787_.wvu.FilterData" localSheetId="0" hidden="1">'Sec-CNC Schedule'!$A$528:$Q$2399</definedName>
    <definedName name="Z_6F838B1A_7D03_4A2F_9AC6_A828B49433D7_.wvu.FilterData" localSheetId="0" hidden="1">'Sec-CNC Schedule'!$A$528:$U$2525</definedName>
    <definedName name="Z_6F9CB2E3_283A_42FB_8E76_D16648F38DC4_.wvu.FilterData" localSheetId="0" hidden="1">'Sec-CNC Schedule'!$A$528:$U$2524</definedName>
    <definedName name="Z_6FA81B47_2FD6_42D1_8C23_B951DBB939AA_.wvu.FilterData" localSheetId="0" hidden="1">'Sec-CNC Schedule'!$A$528:$U$2525</definedName>
    <definedName name="Z_6FCA1291_430E_480E_A985_5D3BE329AA85_.wvu.FilterData" localSheetId="0" hidden="1">'Sec-CNC Schedule'!$A$528:$U$2524</definedName>
    <definedName name="Z_6FD47640_FE23_4FB6_820F_129E1B451EE1_.wvu.FilterData" localSheetId="0" hidden="1">'Sec-CNC Schedule'!$A$528:$Q$2399</definedName>
    <definedName name="Z_6FECA82C_E5E2_41DD_A15B_26835CD93B3A_.wvu.FilterData" localSheetId="0" hidden="1">'Sec-CNC Schedule'!$A$527:$U$2523</definedName>
    <definedName name="Z_706D2B16_3896_473E_B2E6_43DE82CF8C76_.wvu.FilterData" localSheetId="0" hidden="1">'Sec-CNC Schedule'!$A$527:$U$528</definedName>
    <definedName name="Z_7094094F_BFE5_4DE3_A690_85CB2A978D33_.wvu.FilterData" localSheetId="0" hidden="1">'Sec-CNC Schedule'!$A$527:$U$2523</definedName>
    <definedName name="Z_709AB62D_36AF_459D_A7A5_37B589C66F2F_.wvu.FilterData" localSheetId="0" hidden="1">'Sec-CNC Schedule'!$A$528:$Q$2523</definedName>
    <definedName name="Z_70A5EA1F_B7EC_4F1A_A650_7503F6FF4591_.wvu.FilterData" localSheetId="0" hidden="1">'Sec-CNC Schedule'!$A$527:$U$2523</definedName>
    <definedName name="Z_70F6D308_C4C6_4C68_B488_81D528B1017D_.wvu.FilterData" localSheetId="0" hidden="1">'Sec-CNC Schedule'!$A$528:$U$2525</definedName>
    <definedName name="Z_71293D48_195D_41CB_B947_32392364164F_.wvu.FilterData" localSheetId="0" hidden="1">'Sec-CNC Schedule'!$A$528:$U$2525</definedName>
    <definedName name="Z_71458B45_EF1A_4476_99EA_AE889C85C537_.wvu.FilterData" localSheetId="0" hidden="1">'Sec-CNC Schedule'!$A$528:$U$2524</definedName>
    <definedName name="Z_715AB63E_F39A_4A95_81A0_4005C77F7414_.wvu.FilterData" localSheetId="0" hidden="1">'Sec-CNC Schedule'!$A$528:$Q$2523</definedName>
    <definedName name="Z_716BF94B_F704_479E_8A35_1069EE138E31_.wvu.FilterData" localSheetId="0" hidden="1">'Sec-CNC Schedule'!$A$527:$U$2523</definedName>
    <definedName name="Z_71A78262_21CE_442A_BBE2_DFEE826E75FA_.wvu.FilterData" localSheetId="0" hidden="1">'Sec-CNC Schedule'!$A$528:$U$2525</definedName>
    <definedName name="Z_71AB4430_27EA_4695_84E8_73E6AC08D380_.wvu.FilterData" localSheetId="0" hidden="1">'Sec-CNC Schedule'!$A$528:$Q$2523</definedName>
    <definedName name="Z_71AE3940_CC8D_4198_A928_EB8F0A7C46FF_.wvu.FilterData" localSheetId="0" hidden="1">'Sec-CNC Schedule'!$A$528:$O$2399</definedName>
    <definedName name="Z_71BB5456_795E_428F_AC17_EEC4AC3B4205_.wvu.FilterData" localSheetId="0" hidden="1">'Sec-CNC Schedule'!$A$527:$U$2523</definedName>
    <definedName name="Z_71CB7711_8B69_4AEC_8720_8B923BF92EAC_.wvu.FilterData" localSheetId="0" hidden="1">'Sec-CNC Schedule'!$A$528:$U$2525</definedName>
    <definedName name="Z_71FFE1F7_5EB2_49BF_8F36_883C1F4FDD33_.wvu.FilterData" localSheetId="0" hidden="1">'Sec-CNC Schedule'!$A$527:$U$2523</definedName>
    <definedName name="Z_72096F2C_2CF0_4C1F_9A29_520A5E03E1EF_.wvu.FilterData" localSheetId="0" hidden="1">'Sec-CNC Schedule'!$A$527:$U$528</definedName>
    <definedName name="Z_720F0C9B_C609_4E0C_853E_7FB70E19628E_.wvu.FilterData" localSheetId="0" hidden="1">'Sec-CNC Schedule'!$A$528:$U$2524</definedName>
    <definedName name="Z_722ECE63_1B41_47EF_852A_DDB603CBDEC8_.wvu.FilterData" localSheetId="0" hidden="1">'Sec-CNC Schedule'!$A$528:$U$2525</definedName>
    <definedName name="Z_723B7E80_9055_4EA9_AD01_FD62E303C8E8_.wvu.FilterData" localSheetId="0" hidden="1">'Sec-CNC Schedule'!$A$528:$U$2525</definedName>
    <definedName name="Z_72585702_28B3_48AB_9377_E670DA5FEF35_.wvu.FilterData" localSheetId="0" hidden="1">'Sec-CNC Schedule'!$A$528:$U$2525</definedName>
    <definedName name="Z_725F47DA_89FC_4C96_B726_241E2CD06FAB_.wvu.FilterData" localSheetId="0" hidden="1">'Sec-CNC Schedule'!$A$528:$O$2399</definedName>
    <definedName name="Z_72605AB5_54D3_4099_895B_87D0F2B0D4C2_.wvu.FilterData" localSheetId="0" hidden="1">'Sec-CNC Schedule'!$A$528:$U$2399</definedName>
    <definedName name="Z_72974918_66B3_4B28_9619_83A71DE9A5EA_.wvu.FilterData" localSheetId="0" hidden="1">'Sec-CNC Schedule'!$A$528:$Q$2399</definedName>
    <definedName name="Z_729BBC35_3F4F_4477_8518_D84CBAB315EA_.wvu.FilterData" localSheetId="0" hidden="1">'Sec-CNC Schedule'!$A$528:$U$2525</definedName>
    <definedName name="Z_72C15FED_576E_457C_99B8_4D6B929C4EB2_.wvu.FilterData" localSheetId="0" hidden="1">'Sec-CNC Schedule'!$A$528:$U$2525</definedName>
    <definedName name="Z_72D87FB6_9724_437C_BF55_A27D3FE7F841_.wvu.FilterData" localSheetId="0" hidden="1">'Sec-CNC Schedule'!$A$527:$U$2523</definedName>
    <definedName name="Z_72DB2000_786F_43E3_A19A_287936CFA9A7_.wvu.FilterData" localSheetId="0" hidden="1">'Sec-CNC Schedule'!$A$527:$U$2523</definedName>
    <definedName name="Z_730047B1_9BDC_4F44_A51C_4814488E8B8A_.wvu.FilterData" localSheetId="0" hidden="1">'Sec-CNC Schedule'!$A$528:$U$2525</definedName>
    <definedName name="Z_7304FE9A_CB50_4B17_8BA0_91F591F3F14D_.wvu.FilterData" localSheetId="0" hidden="1">'Sec-CNC Schedule'!$A$527:$U$528</definedName>
    <definedName name="Z_733B8870_EC82_4FEE_9B85_B0EDDF79D699_.wvu.FilterData" localSheetId="0" hidden="1">'Sec-CNC Schedule'!$A$527:$U$528</definedName>
    <definedName name="Z_73483513_554F_4FAF_8C17_88BADB2371AE_.wvu.FilterData" localSheetId="0" hidden="1">'Sec-CNC Schedule'!$A$527:$U$2523</definedName>
    <definedName name="Z_736A509D_CD9C_4C4B_B30B_0C26616CA814_.wvu.FilterData" localSheetId="0" hidden="1">'Sec-CNC Schedule'!$A$528:$Q$2399</definedName>
    <definedName name="Z_736A509D_CD9C_4C4B_B30B_0C26616CA814_.wvu.PrintArea" localSheetId="0" hidden="1">'Sec-CNC Schedule'!$A$1:$W$2031</definedName>
    <definedName name="Z_739D0BEC_9BA7_4CA4_AC3C_0E47261CE8CF_.wvu.FilterData" localSheetId="0" hidden="1">'Sec-CNC Schedule'!$A$528:$Q$2523</definedName>
    <definedName name="Z_73C4FA9A_677D_4C28_88AC_EB15A2210227_.wvu.FilterData" localSheetId="0" hidden="1">'Sec-CNC Schedule'!$A$527:$U$528</definedName>
    <definedName name="Z_73C6476A_4188_46A6_8DFE_EAB2B8B08042_.wvu.FilterData" localSheetId="0" hidden="1">'Sec-CNC Schedule'!$A$528:$U$2524</definedName>
    <definedName name="Z_74108BA6_14B4_4A7A_99D5_8A7717B6AB20_.wvu.FilterData" localSheetId="0" hidden="1">'Sec-CNC Schedule'!$A$527:$U$528</definedName>
    <definedName name="Z_74319662_1567_43A8_874C_F9FD2420E2D6_.wvu.FilterData" localSheetId="0" hidden="1">'Sec-CNC Schedule'!$A$528:$Q$2523</definedName>
    <definedName name="Z_743B5C36_387B_46EB_B74E_A855DC82424D_.wvu.FilterData" localSheetId="0" hidden="1">'Sec-CNC Schedule'!$A$528:$U$2525</definedName>
    <definedName name="Z_744E26A8_B6EB_4DA4_ADF0_781AA25BBD83_.wvu.FilterData" localSheetId="0" hidden="1">'Sec-CNC Schedule'!$A$528:$U$2524</definedName>
    <definedName name="Z_746B9467_AA4C_4CFE_ACFD_16CA0DBD655A_.wvu.FilterData" localSheetId="0" hidden="1">'Sec-CNC Schedule'!$A$528:$U$2399</definedName>
    <definedName name="Z_7479F289_B56C_4286_A1B1_796CE0C5C9FD_.wvu.FilterData" localSheetId="0" hidden="1">'Sec-CNC Schedule'!$A$528:$O$2399</definedName>
    <definedName name="Z_7485CAA6_162A_4CEA_B69C_CFD39AF01E49_.wvu.FilterData" localSheetId="0" hidden="1">'Sec-CNC Schedule'!$A$527:$U$2523</definedName>
    <definedName name="Z_74B20E3A_28F4_4B18_B557_382A5D34B226_.wvu.FilterData" localSheetId="0" hidden="1">'Sec-CNC Schedule'!$A$528:$Q$2399</definedName>
    <definedName name="Z_74C8447D_7AFB_4C8F_8E52_67541081DEC5_.wvu.FilterData" localSheetId="0" hidden="1">'Sec-CNC Schedule'!$A$528:$U$2525</definedName>
    <definedName name="Z_74D30D99_8E26_439C_8B31_87E8ADCF93FD_.wvu.FilterData" localSheetId="0" hidden="1">'Sec-CNC Schedule'!$A$527:$S$2523</definedName>
    <definedName name="Z_753FF651_E4AF_4B2C_ACA4_6C334F4FC9E1_.wvu.FilterData" localSheetId="0" hidden="1">'Sec-CNC Schedule'!$A$527:$U$2523</definedName>
    <definedName name="Z_75794FF8_075D_4F6E_81F8_C4E1759EA704_.wvu.FilterData" localSheetId="0" hidden="1">'Sec-CNC Schedule'!$A$527:$S$2523</definedName>
    <definedName name="Z_757AF661_2616_4E04_A738_0DD9DF2CF622_.wvu.FilterData" localSheetId="0" hidden="1">'Sec-CNC Schedule'!$A$527:$U$528</definedName>
    <definedName name="Z_7591A3E3_D75B_45EB_B4C3_65503CCA0F08_.wvu.FilterData" localSheetId="0" hidden="1">'Sec-CNC Schedule'!$A$527:$U$2523</definedName>
    <definedName name="Z_7592D61B_D781_476A_8807_DB8680C3D8F3_.wvu.FilterData" localSheetId="0" hidden="1">'Sec-CNC Schedule'!$A$528:$Q$2523</definedName>
    <definedName name="Z_75951EC9_137F_405A_8C6E_4579A31E312E_.wvu.FilterData" localSheetId="0" hidden="1">'Sec-CNC Schedule'!$A$528:$Q$2399</definedName>
    <definedName name="Z_75968D9B_614A_451A_B6D1_88C83BA2379B_.wvu.FilterData" localSheetId="0" hidden="1">'Sec-CNC Schedule'!$A$528:$U$2525</definedName>
    <definedName name="Z_75C66D4E_D556_45D1_B84F_C2F794335B7E_.wvu.FilterData" localSheetId="0" hidden="1">'Sec-CNC Schedule'!$A$527:$U$528</definedName>
    <definedName name="Z_75C9AAC6_385A_4DF6_ACF0_AF9C387A5157_.wvu.FilterData" localSheetId="0" hidden="1">'Sec-CNC Schedule'!$A$528:$Q$2399</definedName>
    <definedName name="Z_75DDD0A9_2509_4052_843E_6656DE65E8FA_.wvu.FilterData" localSheetId="0" hidden="1">'Sec-CNC Schedule'!$A$527:$U$2523</definedName>
    <definedName name="Z_760A3FA7_E979_4CB3_AC45_D27344F9C091_.wvu.FilterData" localSheetId="0" hidden="1">'Sec-CNC Schedule'!$A$527:$U$528</definedName>
    <definedName name="Z_764F7464_8587_4B97_B912_20A6F960207D_.wvu.FilterData" localSheetId="0" hidden="1">'Sec-CNC Schedule'!$A$527:$U$528</definedName>
    <definedName name="Z_7651966D_DB2A_4026_BDE6_88A09B107C99_.wvu.FilterData" localSheetId="0" hidden="1">'Sec-CNC Schedule'!$A$527:$U$2523</definedName>
    <definedName name="Z_7665583D_ACB6_4777_A070_601724B95C93_.wvu.FilterData" localSheetId="0" hidden="1">'Sec-CNC Schedule'!$A$527:$U$528</definedName>
    <definedName name="Z_767B2B72_D8B9_45E1_AAE9_4D642EC50E41_.wvu.FilterData" localSheetId="0" hidden="1">'Sec-CNC Schedule'!$A$528:$U$2525</definedName>
    <definedName name="Z_769C7F14_A808_4158_952B_C2446A9C2B4F_.wvu.FilterData" localSheetId="0" hidden="1">'Sec-CNC Schedule'!$A$527:$U$528</definedName>
    <definedName name="Z_77020451_D8A9_4C96_81B7_397482AA4DCE_.wvu.FilterData" localSheetId="0" hidden="1">'Sec-CNC Schedule'!$A$527:$U$528</definedName>
    <definedName name="Z_77905446_7928_499E_B2A1_F00F41F01500_.wvu.FilterData" localSheetId="0" hidden="1">'Sec-CNC Schedule'!$A$528:$Q$2399</definedName>
    <definedName name="Z_77B9B1DB_F843_4D5F_8866_966D3407A642_.wvu.FilterData" localSheetId="0" hidden="1">'Sec-CNC Schedule'!$A$527:$U$2523</definedName>
    <definedName name="Z_77BC086C_EAAC_4CA7_B797_ACEDBF90930A_.wvu.FilterData" localSheetId="0" hidden="1">'Sec-CNC Schedule'!$A$527:$U$528</definedName>
    <definedName name="Z_77D26771_E575_4FA9_9687_A586F0EC5C54_.wvu.FilterData" localSheetId="0" hidden="1">'Sec-CNC Schedule'!$A$527:$U$2523</definedName>
    <definedName name="Z_77D4F09F_A109_458F_A251_E5C071FFC5E6_.wvu.FilterData" localSheetId="0" hidden="1">'Sec-CNC Schedule'!$A$528:$Q$2523</definedName>
    <definedName name="Z_77DFFAC2_45A4_4CF0_BA4E_F01B95E393CB_.wvu.FilterData" localSheetId="0" hidden="1">'Sec-CNC Schedule'!$A$528:$Q$2399</definedName>
    <definedName name="Z_77F8864C_2A13_4F69_B15D_A759C588CD0D_.wvu.FilterData" localSheetId="0" hidden="1">'Sec-CNC Schedule'!$A$528:$Q$2399</definedName>
    <definedName name="Z_77F8CC5D_DEB8_403F_976A_08A78DC2FD46_.wvu.FilterData" localSheetId="0" hidden="1">'Sec-CNC Schedule'!$A$527:$U$2523</definedName>
    <definedName name="Z_78049870_3E8F_498B_9141_8DF27F13F0A2_.wvu.FilterData" localSheetId="0" hidden="1">'Sec-CNC Schedule'!$A$528:$Q$2399</definedName>
    <definedName name="Z_78251144_177C_43A1_BCE3_8AB4F1DFC6E7_.wvu.FilterData" localSheetId="0" hidden="1">'Sec-CNC Schedule'!$A$528:$Q$2399</definedName>
    <definedName name="Z_783D56EC_1A98_4EB6_A247_8A59B5B2814F_.wvu.FilterData" localSheetId="0" hidden="1">'Sec-CNC Schedule'!$A$528:$O$2399</definedName>
    <definedName name="Z_7864A3F8_08EA_4C74_A5E5_5CFE3188B62B_.wvu.FilterData" localSheetId="0" hidden="1">'Sec-CNC Schedule'!$A$528:$Q$2399</definedName>
    <definedName name="Z_78A22290_BBF3_4F77_8E02_154715982418_.wvu.FilterData" localSheetId="0" hidden="1">'Sec-CNC Schedule'!$A$528:$U$2525</definedName>
    <definedName name="Z_78DBF293_78F4_496D_ACCA_9A027371F7A1_.wvu.FilterData" localSheetId="0" hidden="1">'Sec-CNC Schedule'!$A$528:$U$2525</definedName>
    <definedName name="Z_78FDCC4A_6613_4F7E_8D73_860986CFAB3B_.wvu.FilterData" localSheetId="0" hidden="1">'Sec-CNC Schedule'!$A$527:$U$2523</definedName>
    <definedName name="Z_79191AD0_FD08_41EA_BD55_E869CA789351_.wvu.FilterData" localSheetId="0" hidden="1">'Sec-CNC Schedule'!$A$527:$U$528</definedName>
    <definedName name="Z_7919A122_2046_4734_8EEB_657AAF005271_.wvu.FilterData" localSheetId="0" hidden="1">'Sec-CNC Schedule'!$A$528:$Q$2399</definedName>
    <definedName name="Z_791BCF69_B668_47D0_84DE_ECB8AE8F9663_.wvu.FilterData" localSheetId="0" hidden="1">'Sec-CNC Schedule'!$A$527:$U$2523</definedName>
    <definedName name="Z_794FDCA7_4BEC_4C73_9B52_CAAD61139013_.wvu.FilterData" localSheetId="0" hidden="1">'Sec-CNC Schedule'!$A$528:$Q$2399</definedName>
    <definedName name="Z_797E4BF8_71F7_491A_B83E_EE71BA09AD3E_.wvu.FilterData" localSheetId="0" hidden="1">'Sec-CNC Schedule'!$A$528:$U$2525</definedName>
    <definedName name="Z_799AF1C7_6A4D_4200_B51C_9994D2850071_.wvu.FilterData" localSheetId="0" hidden="1">'Sec-CNC Schedule'!$A$528:$Q$2399</definedName>
    <definedName name="Z_79A503BB_ABB7_40C6_ADC8_ECC2CC6F5FD0_.wvu.FilterData" localSheetId="0" hidden="1">'Sec-CNC Schedule'!$A$527:$U$2523</definedName>
    <definedName name="Z_79C0AAEE_E56A_4B14_BEC6_5BEA179F2AED_.wvu.FilterData" localSheetId="0" hidden="1">'Sec-CNC Schedule'!$A$527:$U$2523</definedName>
    <definedName name="Z_79C77E30_48E0_4615_81A9_F2C2E6746988_.wvu.FilterData" localSheetId="0" hidden="1">'Sec-CNC Schedule'!$A$528:$Q$2399</definedName>
    <definedName name="Z_79DB5C74_E258_4DFE_AC3E_6A140A5616AD_.wvu.FilterData" localSheetId="0" hidden="1">'Sec-CNC Schedule'!$A$527:$U$2523</definedName>
    <definedName name="Z_79E128D8_C18C_484C_BC28_6C9019373831_.wvu.FilterData" localSheetId="0" hidden="1">'Sec-CNC Schedule'!$A$528:$U$2525</definedName>
    <definedName name="Z_79E7A982_139C_4299_B1A0_CD1DAB9D1620_.wvu.FilterData" localSheetId="0" hidden="1">'Sec-CNC Schedule'!$A$528:$U$2525</definedName>
    <definedName name="Z_79FDD7DE_6508_4128_B535_83D846FD27CE_.wvu.FilterData" localSheetId="0" hidden="1">'Sec-CNC Schedule'!$A$527:$U$2523</definedName>
    <definedName name="Z_79FE3C4F_8DF9_46F8_A06E_7E79EFEB7D46_.wvu.FilterData" localSheetId="0" hidden="1">'Sec-CNC Schedule'!$A$527:$U$528</definedName>
    <definedName name="Z_7A2D56BA_936E_42A1_B317_66DC51AC2ACE_.wvu.FilterData" localSheetId="0" hidden="1">'Sec-CNC Schedule'!$A$528:$Q$2399</definedName>
    <definedName name="Z_7A6E2202_A9F7_48A9_B377_80BFE47EC016_.wvu.FilterData" localSheetId="0" hidden="1">'Sec-CNC Schedule'!$A$528:$Q$2399</definedName>
    <definedName name="Z_7A6E6702_C14F_4706_9958_88D76F1AB84C_.wvu.FilterData" localSheetId="0" hidden="1">'Sec-CNC Schedule'!$A$527:$U$2523</definedName>
    <definedName name="Z_7AE0FDBA_AB13_40AA_B42E_DFDF4BFE4EF9_.wvu.FilterData" localSheetId="0" hidden="1">'Sec-CNC Schedule'!$A$528:$Q$2399</definedName>
    <definedName name="Z_7AF5A229_FE66_4D27_8C46_EE6C79C7E0B5_.wvu.FilterData" localSheetId="0" hidden="1">'Sec-CNC Schedule'!$A$528:$Q$2399</definedName>
    <definedName name="Z_7B452FA2_5C03_453F_8C17_1DA4F344714E_.wvu.FilterData" localSheetId="0" hidden="1">'Sec-CNC Schedule'!$A$528:$O$2399</definedName>
    <definedName name="Z_7B601263_174C_48E4_996C_4E3D78B9F6B3_.wvu.FilterData" localSheetId="0" hidden="1">'Sec-CNC Schedule'!$A$528:$U$2524</definedName>
    <definedName name="Z_7B8D77E4_60E4_45C9_A10F_8DC7A1958D37_.wvu.FilterData" localSheetId="0" hidden="1">'Sec-CNC Schedule'!$A$527:$U$2523</definedName>
    <definedName name="Z_7BA8920F_4B65_4F78_8ABB_65503DD8A693_.wvu.FilterData" localSheetId="0" hidden="1">'Sec-CNC Schedule'!$A$528:$U$2525</definedName>
    <definedName name="Z_7C0CF103_3B39_495B_A213_280DE85B8A47_.wvu.FilterData" localSheetId="0" hidden="1">'Sec-CNC Schedule'!$A$528:$U$2525</definedName>
    <definedName name="Z_7C66D579_E999_4B19_BCFA_9DF8AE42A48B_.wvu.FilterData" localSheetId="0" hidden="1">'Sec-CNC Schedule'!$A$528:$Q$2399</definedName>
    <definedName name="Z_7C6D8464_41F4_4673_81F7_0B0D5E4FA4B8_.wvu.FilterData" localSheetId="0" hidden="1">'Sec-CNC Schedule'!$A$528:$O$2399</definedName>
    <definedName name="Z_7C98F60B_CF15_4539_8962_78186D5916BF_.wvu.FilterData" localSheetId="0" hidden="1">'Sec-CNC Schedule'!$A$528:$Q$2399</definedName>
    <definedName name="Z_7CB69E01_3A3D_4CE8_B512_AAA85B2BF25E_.wvu.FilterData" localSheetId="0" hidden="1">'Sec-CNC Schedule'!$A$528:$U$2399</definedName>
    <definedName name="Z_7CD4A29D_2E61_49EA_9697_D26D4AA57127_.wvu.FilterData" localSheetId="0" hidden="1">'Sec-CNC Schedule'!$A$528:$Q$2399</definedName>
    <definedName name="Z_7CE3CB7C_066D_4952_AB55_9C20E7EC9A62_.wvu.FilterData" localSheetId="0" hidden="1">'Sec-CNC Schedule'!$A$527:$U$528</definedName>
    <definedName name="Z_7CFC52FE_EFDA_4BB6_BF01_AE63EC800598_.wvu.FilterData" localSheetId="0" hidden="1">'Sec-CNC Schedule'!$A$527:$U$2523</definedName>
    <definedName name="Z_7D30B129_70B1_487B_845A_E28F0D923E5B_.wvu.FilterData" localSheetId="0" hidden="1">'Sec-CNC Schedule'!$A$528:$Q$2399</definedName>
    <definedName name="Z_7D48F964_039A_4665_BD3C_75C7F6A088B6_.wvu.FilterData" localSheetId="0" hidden="1">'Sec-CNC Schedule'!$A$527:$U$2523</definedName>
    <definedName name="Z_7D5C0FC2_4AFA_435F_AAF6_FE3EDC1B7AAD_.wvu.FilterData" localSheetId="0" hidden="1">'Sec-CNC Schedule'!$A$528:$Q$2399</definedName>
    <definedName name="Z_7D7A175E_DA6F_4806_B32D_0C081DABE722_.wvu.FilterData" localSheetId="0" hidden="1">'Sec-CNC Schedule'!$A$528:$O$2399</definedName>
    <definedName name="Z_7D89771A_FF7F_4772_890E_FDD2C6013B13_.wvu.FilterData" localSheetId="0" hidden="1">'Sec-CNC Schedule'!$A$528:$Q$2399</definedName>
    <definedName name="Z_7D8D413F_72D1_4695_88E8_88607FFACC92_.wvu.FilterData" localSheetId="0" hidden="1">'Sec-CNC Schedule'!$A$528:$Q$2399</definedName>
    <definedName name="Z_7D98DF6C_774F_4662_8130_E22A57EA5EC9_.wvu.FilterData" localSheetId="0" hidden="1">'Sec-CNC Schedule'!$A$528:$U$2524</definedName>
    <definedName name="Z_7DC3E09D_78F5_44B1_901D_10578C48F1F2_.wvu.FilterData" localSheetId="0" hidden="1">'Sec-CNC Schedule'!$A$527:$U$2523</definedName>
    <definedName name="Z_7DD64370_4F1C_47FF_B99C_EB3F9E2A9604_.wvu.FilterData" localSheetId="0" hidden="1">'Sec-CNC Schedule'!$A$527:$S$2523</definedName>
    <definedName name="Z_7DEACB8F_8DF5_4F5D_8761_71110209C4CA_.wvu.FilterData" localSheetId="0" hidden="1">'Sec-CNC Schedule'!$A$528:$Q$2399</definedName>
    <definedName name="Z_7E04E4DB_950D_4AF3_96E7_2497616477C6_.wvu.FilterData" localSheetId="0" hidden="1">'Sec-CNC Schedule'!$A$527:$U$2523</definedName>
    <definedName name="Z_7E1CE851_0898_45B6_8BB9_92F1F56736C1_.wvu.FilterData" localSheetId="0" hidden="1">'Sec-CNC Schedule'!$A$528:$U$2524</definedName>
    <definedName name="Z_7E87049E_4602_4B59_A105_893DDE1908FA_.wvu.FilterData" localSheetId="0" hidden="1">'Sec-CNC Schedule'!$A$528:$Q$2399</definedName>
    <definedName name="Z_7EA3DC77_8587_48C8_B741_7B37251EF440_.wvu.FilterData" localSheetId="0" hidden="1">'Sec-CNC Schedule'!$A$528:$Q$2399</definedName>
    <definedName name="Z_7EA9810E_CDDE_4939_8642_FD4545FF9F2F_.wvu.FilterData" localSheetId="0" hidden="1">'Sec-CNC Schedule'!$A$528:$Q$2399</definedName>
    <definedName name="Z_7EC7E2E2_C0FC_4BA4_91E1_8955B6B93048_.wvu.FilterData" localSheetId="0" hidden="1">'Sec-CNC Schedule'!$A$528:$O$2399</definedName>
    <definedName name="Z_7EDCC431_F62B_4F46_9143_AAC46D27F8F3_.wvu.FilterData" localSheetId="0" hidden="1">'Sec-CNC Schedule'!$A$528:$U$2525</definedName>
    <definedName name="Z_7F21AE26_7BAA_4F14_9716_2F4571925211_.wvu.FilterData" localSheetId="0" hidden="1">'Sec-CNC Schedule'!$A$528:$Q$2399</definedName>
    <definedName name="Z_7F2991E9_1540_4FBB_A448_172E9A6D07BC_.wvu.FilterData" localSheetId="0" hidden="1">'Sec-CNC Schedule'!$A$528:$U$2524</definedName>
    <definedName name="Z_7F54BF8E_DE9D_4864_A7ED_6D9E688CD734_.wvu.FilterData" localSheetId="0" hidden="1">'Sec-CNC Schedule'!$A$528:$Q$2523</definedName>
    <definedName name="Z_7F6A94C1_A99C_431A_90A1_F69AF0C4CDC5_.wvu.FilterData" localSheetId="0" hidden="1">'Sec-CNC Schedule'!$A$527:$U$528</definedName>
    <definedName name="Z_7F6BDABB_A9D9_4862_B56C_85C907B1C345_.wvu.FilterData" localSheetId="0" hidden="1">'Sec-CNC Schedule'!$A$528:$O$2399</definedName>
    <definedName name="Z_7F926F85_F7B9_4AAC_B654_81F6C981FEC1_.wvu.FilterData" localSheetId="0" hidden="1">'Sec-CNC Schedule'!$A$528:$U$2525</definedName>
    <definedName name="Z_7F96859A_4148_46AD_9D41_3F92BB4A6957_.wvu.FilterData" localSheetId="0" hidden="1">'Sec-CNC Schedule'!$A$528:$Q$2399</definedName>
    <definedName name="Z_7F9AF2B5_72D5_4F5D_BC63_3C0BBF64D4B3_.wvu.FilterData" localSheetId="0" hidden="1">'Sec-CNC Schedule'!$A$527:$U$2523</definedName>
    <definedName name="Z_7FC19F2B_643F_4CB6_A565_6300C20D99FE_.wvu.FilterData" localSheetId="0" hidden="1">'Sec-CNC Schedule'!$A$528:$Q$2399</definedName>
    <definedName name="Z_7FC7FD25_A547_4018_80DB_AB4B07E2A95C_.wvu.FilterData" localSheetId="0" hidden="1">'Sec-CNC Schedule'!$A$528:$U$2525</definedName>
    <definedName name="Z_7FD305CA_4A22_4F97_9DE1_F452DBE574EB_.wvu.FilterData" localSheetId="0" hidden="1">'Sec-CNC Schedule'!$A$528:$Q$2399</definedName>
    <definedName name="Z_7FD48891_4071_4C37_ABDC_1233B61F9FFE_.wvu.FilterData" localSheetId="0" hidden="1">'Sec-CNC Schedule'!$A$528:$Q$2399</definedName>
    <definedName name="Z_7FDF63D0_3D4C_46F5_AEFD_D35E83684637_.wvu.FilterData" localSheetId="0" hidden="1">'Sec-CNC Schedule'!$A$528:$Q$2399</definedName>
    <definedName name="Z_7FF234A0_A76B_435B_90C8_49B709430EA1_.wvu.FilterData" localSheetId="0" hidden="1">'Sec-CNC Schedule'!$A$528:$Q$2399</definedName>
    <definedName name="Z_8021291A_DB90_458B_A033_904805A8B2BA_.wvu.FilterData" localSheetId="0" hidden="1">'Sec-CNC Schedule'!$A$528:$Q$2523</definedName>
    <definedName name="Z_803418E3_D8BD_4539_A11E_397F9D1D9756_.wvu.FilterData" localSheetId="0" hidden="1">'Sec-CNC Schedule'!$A$528:$U$2524</definedName>
    <definedName name="Z_8039FB25_E8B5_49A4_8DD1_5C0B4FD6A540_.wvu.FilterData" localSheetId="0" hidden="1">'Sec-CNC Schedule'!$A$528:$Q$2399</definedName>
    <definedName name="Z_804A8017_4FAD_4B57_8DC7_7B82902497EC_.wvu.FilterData" localSheetId="0" hidden="1">'Sec-CNC Schedule'!$A$527:$U$2523</definedName>
    <definedName name="Z_8074C934_AD47_4FDF_9505_ACF5CDAC0672_.wvu.FilterData" localSheetId="0" hidden="1">'Sec-CNC Schedule'!$A$528:$U$2524</definedName>
    <definedName name="Z_80A266BF_ABDE_470B_BBFE_1D1ACA1624C5_.wvu.FilterData" localSheetId="0" hidden="1">'Sec-CNC Schedule'!$A$528:$Q$2399</definedName>
    <definedName name="Z_80C6523E_4151_46A0_8F41_9B5326B36374_.wvu.FilterData" localSheetId="0" hidden="1">'Sec-CNC Schedule'!$A$527:$U$528</definedName>
    <definedName name="Z_80E815B7_51CA_4C99_9EDB_0CED392728EE_.wvu.FilterData" localSheetId="0" hidden="1">'Sec-CNC Schedule'!$A$527:$U$2523</definedName>
    <definedName name="Z_80FA591D_A64B_4D9B_A3D5_A82070C4DC30_.wvu.FilterData" localSheetId="0" hidden="1">'Sec-CNC Schedule'!$A$528:$Q$2399</definedName>
    <definedName name="Z_8104B780_EE44_4C7A_84F2_B8C98F1F5E93_.wvu.FilterData" localSheetId="0" hidden="1">'Sec-CNC Schedule'!$A$528:$U$2524</definedName>
    <definedName name="Z_813186D7_8DBA_4F99_B888_0EE176DBF1CD_.wvu.FilterData" localSheetId="0" hidden="1">'Sec-CNC Schedule'!$A$528:$Q$2399</definedName>
    <definedName name="Z_81BC99CE_E2AC_4DB0_BB71_161A87E85F77_.wvu.FilterData" localSheetId="0" hidden="1">'Sec-CNC Schedule'!$A$528:$Q$2399</definedName>
    <definedName name="Z_81C66FA9_DA1C_4951_915B_92D2EDA476A0_.wvu.FilterData" localSheetId="0" hidden="1">'Sec-CNC Schedule'!$A$528:$Q$2399</definedName>
    <definedName name="Z_81CCD0CC_3AD1_4FE8_BB28_6304F1716E73_.wvu.FilterData" localSheetId="0" hidden="1">'Sec-CNC Schedule'!$A$527:$U$2523</definedName>
    <definedName name="Z_81D430D2_1808_4FEA_B4D1_9F414F00A03F_.wvu.FilterData" localSheetId="0" hidden="1">'Sec-CNC Schedule'!$A$527:$U$2523</definedName>
    <definedName name="Z_81D6FBC6_927D_403C_86C0_00049E3F34A3_.wvu.FilterData" localSheetId="0" hidden="1">'Sec-CNC Schedule'!$A$528:$U$2399</definedName>
    <definedName name="Z_81F08789_B6FA_48A7_A968_8544E3033F0F_.wvu.FilterData" localSheetId="0" hidden="1">'Sec-CNC Schedule'!$A$527:$U$2523</definedName>
    <definedName name="Z_81F230DC_A855_4685_82C3_E24071D6D345_.wvu.FilterData" localSheetId="0" hidden="1">'Sec-CNC Schedule'!$A$527:$U$2523</definedName>
    <definedName name="Z_81FFD442_B54F_496B_9AD9_A3B6C5E3DCDF_.wvu.FilterData" localSheetId="0" hidden="1">'Sec-CNC Schedule'!$A$528:$O$2399</definedName>
    <definedName name="Z_82019FEC_024C_4212_A936_7C1372897E1C_.wvu.FilterData" localSheetId="0" hidden="1">'Sec-CNC Schedule'!$A$528:$Q$2523</definedName>
    <definedName name="Z_820FBC59_FE52_4DF1_9147_66AD35BBE013_.wvu.FilterData" localSheetId="0" hidden="1">'Sec-CNC Schedule'!$A$527:$U$528</definedName>
    <definedName name="Z_823ABDB2_F774_4088_B657_1B8EB72BE055_.wvu.FilterData" localSheetId="0" hidden="1">'Sec-CNC Schedule'!$A$528:$U$2525</definedName>
    <definedName name="Z_82422C72_281C_4F7D_A3C9_191DAF2EA6E8_.wvu.FilterData" localSheetId="0" hidden="1">'Sec-CNC Schedule'!$A$528:$Q$2523</definedName>
    <definedName name="Z_82492528_2C4F_4E24_84F1_594CFCD17C6C_.wvu.FilterData" localSheetId="0" hidden="1">'Sec-CNC Schedule'!$A$528:$Q$2399</definedName>
    <definedName name="Z_824DDE0B_79E0_4520_84A7_30BCB5E17108_.wvu.FilterData" localSheetId="0" hidden="1">'Sec-CNC Schedule'!$A$528:$Q$2523</definedName>
    <definedName name="Z_827B2465_50F3_4959_8973_05C1E17EB294_.wvu.FilterData" localSheetId="0" hidden="1">'Sec-CNC Schedule'!$A$527:$U$2523</definedName>
    <definedName name="Z_82A8FB37_B867_4CF6_A8C7_3A668F123C4A_.wvu.FilterData" localSheetId="0" hidden="1">'Sec-CNC Schedule'!$A$528:$Q$2399</definedName>
    <definedName name="Z_82C76CA9_6D20_4A3B_A7C1_C2911CC82763_.wvu.FilterData" localSheetId="0" hidden="1">'Sec-CNC Schedule'!$A$528:$Q$2399</definedName>
    <definedName name="Z_82D6E880_513D_4CF7_BED8_01E700C68BB1_.wvu.FilterData" localSheetId="0" hidden="1">'Sec-CNC Schedule'!$A$528:$Q$2399</definedName>
    <definedName name="Z_82FC20AB_1431_450A_9967_CD673E9FA70F_.wvu.FilterData" localSheetId="0" hidden="1">'Sec-CNC Schedule'!$A$528:$Q$2399</definedName>
    <definedName name="Z_834030AC_5074_441F_8327_0EC682238E08_.wvu.FilterData" localSheetId="0" hidden="1">'Sec-CNC Schedule'!$A$528:$Q$2399</definedName>
    <definedName name="Z_835B5FF7_FEC2_4A23_96A6_79AFA18FE2C8_.wvu.FilterData" localSheetId="0" hidden="1">'Sec-CNC Schedule'!$A$528:$U$2525</definedName>
    <definedName name="Z_8372F24C_50CF_4E78_A49A_E8A546CDBED4_.wvu.FilterData" localSheetId="0" hidden="1">'Sec-CNC Schedule'!$A$528:$Q$2523</definedName>
    <definedName name="Z_839731E6_282E_42F3_BB50_88CBE1AAF1E5_.wvu.FilterData" localSheetId="0" hidden="1">'Sec-CNC Schedule'!$A$528:$Q$2523</definedName>
    <definedName name="Z_839909E4_4B42_43F6_ABA2_FF195AE3954E_.wvu.FilterData" localSheetId="0" hidden="1">'Sec-CNC Schedule'!$A$528:$Q$2399</definedName>
    <definedName name="Z_83A254AA_C53C_4942_A597_5B2A1B778713_.wvu.FilterData" localSheetId="0" hidden="1">'Sec-CNC Schedule'!$A$528:$Q$2523</definedName>
    <definedName name="Z_83A283B7_57E3_4FD1_942D_4BEDE1538967_.wvu.FilterData" localSheetId="0" hidden="1">'Sec-CNC Schedule'!$A$528:$Q$2399</definedName>
    <definedName name="Z_83C676CD_DA02_47FA_8BEE_F30FB933E55F_.wvu.FilterData" localSheetId="0" hidden="1">'Sec-CNC Schedule'!$A$528:$O$2399</definedName>
    <definedName name="Z_83DD09FC_A226_4D87_8C21_2B363E6FF6F6_.wvu.FilterData" localSheetId="0" hidden="1">'Sec-CNC Schedule'!$A$528:$Q$2523</definedName>
    <definedName name="Z_83F23D47_9AB1_40D1_8FC4_7047621BE03B_.wvu.FilterData" localSheetId="0" hidden="1">'Sec-CNC Schedule'!$A$528:$U$2525</definedName>
    <definedName name="Z_83FD6EB4_4576_4E59_817B_26D8D6FCF4FB_.wvu.FilterData" localSheetId="0" hidden="1">'Sec-CNC Schedule'!$A$527:$U$528</definedName>
    <definedName name="Z_841408DB_2968_4E77_960D_B935D52DAC58_.wvu.FilterData" localSheetId="0" hidden="1">'Sec-CNC Schedule'!$A$528:$Q$2399</definedName>
    <definedName name="Z_84305F88_2EB1_4699_92C9_34BAFED2BD3C_.wvu.FilterData" localSheetId="0" hidden="1">'Sec-CNC Schedule'!$A$527:$U$528</definedName>
    <definedName name="Z_843D5C57_0149_4A0D_959E_AC4739F046C4_.wvu.FilterData" localSheetId="0" hidden="1">'Sec-CNC Schedule'!$A$528:$U$2524</definedName>
    <definedName name="Z_84B7C041_FB45_4A38_AA03_F06C18D66CDF_.wvu.FilterData" localSheetId="0" hidden="1">'Sec-CNC Schedule'!$A$527:$U$2523</definedName>
    <definedName name="Z_84BFB6D7_9B36_4530_8E5D_A5AC322CBF86_.wvu.FilterData" localSheetId="0" hidden="1">'Sec-CNC Schedule'!$A$528:$Q$2399</definedName>
    <definedName name="Z_84EA05A6_5390_4BA3_9288_BA7CBFE2EDD1_.wvu.FilterData" localSheetId="0" hidden="1">'Sec-CNC Schedule'!$A$528:$Q$2399</definedName>
    <definedName name="Z_84FBEB71_7B4C_4D5F_879F_3228FF17565E_.wvu.FilterData" localSheetId="0" hidden="1">'Sec-CNC Schedule'!$A$527:$U$2523</definedName>
    <definedName name="Z_853150C2_29A3_409E_B106_E7C656AD4E00_.wvu.FilterData" localSheetId="0" hidden="1">'Sec-CNC Schedule'!$A$528:$U$2524</definedName>
    <definedName name="Z_85E36D95_7BE1_4DC4_A9D8_B9EB0E0CEAA6_.wvu.FilterData" localSheetId="0" hidden="1">'Sec-CNC Schedule'!$A$528:$O$2399</definedName>
    <definedName name="Z_860B1B8B_DDAC_44A4_B1A9_48363A898AAA_.wvu.FilterData" localSheetId="0" hidden="1">'Sec-CNC Schedule'!$A$528:$U$2525</definedName>
    <definedName name="Z_8619A3B6_9FC9_4BC4_8B62_CB162067BF0A_.wvu.FilterData" localSheetId="0" hidden="1">'Sec-CNC Schedule'!$A$528:$Q$2399</definedName>
    <definedName name="Z_8668DECF_7362_4A65_860B_BECC7D7D1272_.wvu.FilterData" localSheetId="0" hidden="1">'Sec-CNC Schedule'!$A$527:$S$2523</definedName>
    <definedName name="Z_8669E73D_152D_4687_AE31_DD269F6B0284_.wvu.FilterData" localSheetId="0" hidden="1">'Sec-CNC Schedule'!$A$527:$U$2523</definedName>
    <definedName name="Z_86707C18_3B6C_4CDD_A651_F77381DECD7D_.wvu.FilterData" localSheetId="0" hidden="1">'Sec-CNC Schedule'!$A$528:$Q$2523</definedName>
    <definedName name="Z_869CA878_9534_4051_B831_AC8E0D50FF9B_.wvu.FilterData" localSheetId="0" hidden="1">'Sec-CNC Schedule'!$A$528:$Q$2399</definedName>
    <definedName name="Z_86C80BC6_9A2A_4DF6_A947_EC35F937B430_.wvu.FilterData" localSheetId="0" hidden="1">'Sec-CNC Schedule'!$A$528:$U$2524</definedName>
    <definedName name="Z_874F1C9E_3ABA_4547_B2F0_259000258EDE_.wvu.FilterData" localSheetId="0" hidden="1">'Sec-CNC Schedule'!$A$528:$Q$2523</definedName>
    <definedName name="Z_875470ED_FF62_4EB1_921C_046AC2240307_.wvu.FilterData" localSheetId="0" hidden="1">'Sec-CNC Schedule'!$A$528:$U$2525</definedName>
    <definedName name="Z_8768886C_0D22_483E_B0F4_0FEBBC79AD72_.wvu.FilterData" localSheetId="0" hidden="1">'Sec-CNC Schedule'!$A$528:$U$2525</definedName>
    <definedName name="Z_8778F3DE_0168_41A4_96E2_8C197C67285A_.wvu.FilterData" localSheetId="0" hidden="1">'Sec-CNC Schedule'!$A$528:$O$2399</definedName>
    <definedName name="Z_87999F6D_4614_4A86_A8F1_B7C0FB8F18D8_.wvu.FilterData" localSheetId="0" hidden="1">'Sec-CNC Schedule'!$A$528:$Q$2399</definedName>
    <definedName name="Z_87D7B3C9_1A03_4986_8627_8646E5E8C784_.wvu.FilterData" localSheetId="0" hidden="1">'Sec-CNC Schedule'!$A$527:$U$2523</definedName>
    <definedName name="Z_880ACA8D_4838_47D2_A32B_A6608650C407_.wvu.FilterData" localSheetId="0" hidden="1">'Sec-CNC Schedule'!$A$527:$U$528</definedName>
    <definedName name="Z_88101599_A583_4625_A306_7EF422EC04F8_.wvu.FilterData" localSheetId="0" hidden="1">'Sec-CNC Schedule'!$A$527:$U$2523</definedName>
    <definedName name="Z_881CF8C7_969C_4A2C_9E36_AE1F9DFB8288_.wvu.FilterData" localSheetId="0" hidden="1">'Sec-CNC Schedule'!$A$527:$U$528</definedName>
    <definedName name="Z_88243FAC_B60D_4E3E_9E32_AD82789235C5_.wvu.FilterData" localSheetId="0" hidden="1">'Sec-CNC Schedule'!$A$528:$Q$2399</definedName>
    <definedName name="Z_887ECAD3_6EB4_4647_A0D3_AF35B213E001_.wvu.FilterData" localSheetId="0" hidden="1">'Sec-CNC Schedule'!$A$528:$O$2399</definedName>
    <definedName name="Z_88B2E741_E9C3_4793_B3C2_7477849D7EAB_.wvu.FilterData" localSheetId="0" hidden="1">'Sec-CNC Schedule'!$A$528:$Q$2399</definedName>
    <definedName name="Z_88BC8836_57E7_41B2_A36A_6D8B32609EF0_.wvu.FilterData" localSheetId="0" hidden="1">'Sec-CNC Schedule'!$A$527:$U$528</definedName>
    <definedName name="Z_88C47812_FD7D_4B8B_9922_E522412E4874_.wvu.FilterData" localSheetId="0" hidden="1">'Sec-CNC Schedule'!$A$527:$U$528</definedName>
    <definedName name="Z_88D45D15_E1C2_4E46_BB0D_A3C2F9ECB4E8_.wvu.FilterData" localSheetId="0" hidden="1">'Sec-CNC Schedule'!$A$528:$U$2525</definedName>
    <definedName name="Z_88D5D227_9948_4A82_BE41_675E14193CB5_.wvu.FilterData" localSheetId="0" hidden="1">'Sec-CNC Schedule'!$A$527:$U$528</definedName>
    <definedName name="Z_88D62C2D_8E14_4882_B9D2_B733EC0D83E9_.wvu.FilterData" localSheetId="0" hidden="1">'Sec-CNC Schedule'!$A$527:$U$528</definedName>
    <definedName name="Z_88E958CB_87F9_4DBA_AAB4_6B5ED146403A_.wvu.FilterData" localSheetId="0" hidden="1">'Sec-CNC Schedule'!$A$528:$Q$2399</definedName>
    <definedName name="Z_88F47270_884A_47ED_A978_2416ABE4C7AF_.wvu.FilterData" localSheetId="0" hidden="1">'Sec-CNC Schedule'!$A$527:$U$528</definedName>
    <definedName name="Z_8914B43C_CE38_4B37_9361_55C037A9B845_.wvu.FilterData" localSheetId="0" hidden="1">'Sec-CNC Schedule'!$A$528:$Q$2399</definedName>
    <definedName name="Z_89196711_E3A4_45EA_9528_091FFD00144E_.wvu.FilterData" localSheetId="0" hidden="1">'Sec-CNC Schedule'!$A$528:$Q$2399</definedName>
    <definedName name="Z_893F2900_DCA5_4880_8B72_703ADBA91459_.wvu.FilterData" localSheetId="0" hidden="1">'Sec-CNC Schedule'!$A$528:$O$2399</definedName>
    <definedName name="Z_894BB4E8_6CE6_483C_9B1D_2E36BF514367_.wvu.FilterData" localSheetId="0" hidden="1">'Sec-CNC Schedule'!$A$528:$Q$2399</definedName>
    <definedName name="Z_896333DB_BA51_42B5_BED8_19E745707173_.wvu.FilterData" localSheetId="3" hidden="1">'Material Bar Weights'!$A$1:$C$437</definedName>
    <definedName name="Z_896333DB_BA51_42B5_BED8_19E745707173_.wvu.FilterData" localSheetId="0" hidden="1">'Sec-CNC Schedule'!$A$528:$Q$2523</definedName>
    <definedName name="Z_896333DB_BA51_42B5_BED8_19E745707173_.wvu.PrintArea" localSheetId="0" hidden="1">'Sec-CNC Schedule'!$A$1:$T$510</definedName>
    <definedName name="Z_89687457_BF4E_44EC_BF35_C3E5322CE5A4_.wvu.FilterData" localSheetId="0" hidden="1">'Sec-CNC Schedule'!$A$527:$U$528</definedName>
    <definedName name="Z_8974D51F_5C47_402A_84CF_5A79059C4936_.wvu.FilterData" localSheetId="0" hidden="1">'Sec-CNC Schedule'!$A$528:$Q$2399</definedName>
    <definedName name="Z_89942F21_CC81_4345_B45A_88B8987BFEFB_.wvu.FilterData" localSheetId="0" hidden="1">'Sec-CNC Schedule'!$A$528:$O$2399</definedName>
    <definedName name="Z_89978817_A5FA_48B8_86F1_A643C55A2041_.wvu.FilterData" localSheetId="0" hidden="1">'Sec-CNC Schedule'!$A$528:$Q$2399</definedName>
    <definedName name="Z_899B4E73_29A3_46DC_B999_3DE4065DB07C_.wvu.FilterData" localSheetId="0" hidden="1">'Sec-CNC Schedule'!$A$528:$Q$2399</definedName>
    <definedName name="Z_89B5CF9E_7982_4F6A_A66E_03A99BFB2377_.wvu.FilterData" localSheetId="0" hidden="1">'Sec-CNC Schedule'!$A$528:$U$2524</definedName>
    <definedName name="Z_89DC1893_0BA0_46D1_A4E2_7C5826F8896B_.wvu.FilterData" localSheetId="0" hidden="1">'Sec-CNC Schedule'!$A$527:$U$2523</definedName>
    <definedName name="Z_89DD8142_FA90_46BE_9A0D_3C57A45A321F_.wvu.FilterData" localSheetId="0" hidden="1">'Sec-CNC Schedule'!$A$528:$Q$2399</definedName>
    <definedName name="Z_89F593C2_AAA2_4E7B_A93E_FA4266113AF6_.wvu.FilterData" localSheetId="0" hidden="1">'Sec-CNC Schedule'!$A$527:$U$528</definedName>
    <definedName name="Z_8A1A5A24_4B07_4D39_85BA_835E9E40B85F_.wvu.FilterData" localSheetId="0" hidden="1">'Sec-CNC Schedule'!$A$528:$U$2525</definedName>
    <definedName name="Z_8A231AB6_A75F_46CA_A1D2_EAC67E2B5132_.wvu.FilterData" localSheetId="0" hidden="1">'Sec-CNC Schedule'!$A$527:$U$528</definedName>
    <definedName name="Z_8A3BA36B_CBF7_4824_A81A_3A54C5866609_.wvu.FilterData" localSheetId="0" hidden="1">'Sec-CNC Schedule'!$A$528:$O$2399</definedName>
    <definedName name="Z_8A3CF733_28BD_4684_A584_22F06A40F8AD_.wvu.FilterData" localSheetId="0" hidden="1">'Sec-CNC Schedule'!$A$528:$U$2524</definedName>
    <definedName name="Z_8A589783_FF40_444B_A72B_44F8F075E9C4_.wvu.FilterData" localSheetId="0" hidden="1">'Sec-CNC Schedule'!$A$528:$Q$2523</definedName>
    <definedName name="Z_8A63FD11_F092_4532_8869_C4BA10DEB6A1_.wvu.FilterData" localSheetId="0" hidden="1">'Sec-CNC Schedule'!$A$528:$U$2399</definedName>
    <definedName name="Z_8A8C95FE_62B6_4E16_BF6A_8E65C89CAF0C_.wvu.FilterData" localSheetId="0" hidden="1">'Sec-CNC Schedule'!$A$528:$Q$2399</definedName>
    <definedName name="Z_8AD715D1_73D9_4EA8_AC67_BE75F6732350_.wvu.FilterData" localSheetId="0" hidden="1">'Sec-CNC Schedule'!$A$527:$U$528</definedName>
    <definedName name="Z_8AF393FE_7D4A_428C_870B_34D1444F2794_.wvu.FilterData" localSheetId="0" hidden="1">'Sec-CNC Schedule'!$A$528:$Q$2399</definedName>
    <definedName name="Z_8B1D3119_C0DF_4929_B650_4F5F35358AC5_.wvu.FilterData" localSheetId="0" hidden="1">'Sec-CNC Schedule'!$A$527:$U$528</definedName>
    <definedName name="Z_8B38408A_9917_4467_860F_DE446270D9E9_.wvu.FilterData" localSheetId="0" hidden="1">'Sec-CNC Schedule'!$A$528:$Q$2523</definedName>
    <definedName name="Z_8B4F83C0_5F3B_447C_B7B7_001A3537C86E_.wvu.FilterData" localSheetId="0" hidden="1">'Sec-CNC Schedule'!$A$528:$U$2525</definedName>
    <definedName name="Z_8B5C069B_AD47_4CA1_85CD_A9FA16108D4A_.wvu.FilterData" localSheetId="0" hidden="1">'Sec-CNC Schedule'!$A$528:$Q$2399</definedName>
    <definedName name="Z_8B7B31F9_D07E_4A51_85BD_9DBC25F3FBA4_.wvu.FilterData" localSheetId="0" hidden="1">'Sec-CNC Schedule'!$A$528:$U$2525</definedName>
    <definedName name="Z_8B85008E_085F_42D1_8F7B_1A3D04635DA7_.wvu.FilterData" localSheetId="0" hidden="1">'Sec-CNC Schedule'!$A$528:$Q$2523</definedName>
    <definedName name="Z_8B89CC47_63B6_4E61_A6C6_0EB6656A4739_.wvu.FilterData" localSheetId="0" hidden="1">'Sec-CNC Schedule'!$A$527:$U$528</definedName>
    <definedName name="Z_8B93976E_DDAF_4910_953C_AB8B2900846E_.wvu.FilterData" localSheetId="0" hidden="1">'Sec-CNC Schedule'!$A$528:$O$2399</definedName>
    <definedName name="Z_8BA691C0_7EE8_4E68_A046_A39264D7B067_.wvu.FilterData" localSheetId="0" hidden="1">'Sec-CNC Schedule'!$A$528:$U$2524</definedName>
    <definedName name="Z_8BB2BFA0_BC0E_401F_AFF6_8D29CC247F4B_.wvu.FilterData" localSheetId="0" hidden="1">'Sec-CNC Schedule'!$A$528:$U$2525</definedName>
    <definedName name="Z_8BCE6155_752D_45F7_BF9A_942DBAA688C2_.wvu.FilterData" localSheetId="0" hidden="1">'Sec-CNC Schedule'!$A$528:$U$2399</definedName>
    <definedName name="Z_8BE736F3_4382_42DA_A4A5_CEFD7DD0F7FC_.wvu.FilterData" localSheetId="0" hidden="1">'Sec-CNC Schedule'!$A$527:$U$2523</definedName>
    <definedName name="Z_8BEC3AB7_56AD_470D_97E9_E7C42BB35D85_.wvu.FilterData" localSheetId="0" hidden="1">'Sec-CNC Schedule'!$A$528:$O$2399</definedName>
    <definedName name="Z_8C03F8CB_9858_4BE1_964A_298599037A05_.wvu.FilterData" localSheetId="0" hidden="1">'Sec-CNC Schedule'!$A$527:$S$2523</definedName>
    <definedName name="Z_8C0A4DB5_486B_4742_B225_676A3E081B90_.wvu.FilterData" localSheetId="0" hidden="1">'Sec-CNC Schedule'!$A$528:$U$2525</definedName>
    <definedName name="Z_8C20504C_3073_4EF1_AB77_73AB8D7E36A3_.wvu.FilterData" localSheetId="0" hidden="1">'Sec-CNC Schedule'!$A$527:$U$2523</definedName>
    <definedName name="Z_8C721F64_87F4_41D6_978F_866948657EC5_.wvu.FilterData" localSheetId="0" hidden="1">'Sec-CNC Schedule'!$A$528:$Q$2399</definedName>
    <definedName name="Z_8C74C7BD_F4D3_4E69_99CE_272B3D28E465_.wvu.FilterData" localSheetId="0" hidden="1">'Sec-CNC Schedule'!$A$527:$U$528</definedName>
    <definedName name="Z_8C7FF6C1_0D28_4A3B_8D48_2997971C6F16_.wvu.FilterData" localSheetId="0" hidden="1">'Sec-CNC Schedule'!$A$528:$U$2525</definedName>
    <definedName name="Z_8C820546_9288_4F7A_9E5B_FC13A513BBA7_.wvu.FilterData" localSheetId="0" hidden="1">'Sec-CNC Schedule'!$A$528:$O$2399</definedName>
    <definedName name="Z_8CBBDA3F_C6C8_45F0_BC28_1D39AB239C65_.wvu.FilterData" localSheetId="0" hidden="1">'Sec-CNC Schedule'!$A$527:$U$2523</definedName>
    <definedName name="Z_8CE79D2A_3191_45E2_855F_9571F0F273C4_.wvu.FilterData" localSheetId="0" hidden="1">'Sec-CNC Schedule'!$A$527:$S$2523</definedName>
    <definedName name="Z_8CFB6891_FC8E_48F5_BBD5_E97B127D8DB8_.wvu.FilterData" localSheetId="0" hidden="1">'Sec-CNC Schedule'!$A$528:$U$2524</definedName>
    <definedName name="Z_8D110D4C_6989_48A9_935F_515E795F62CB_.wvu.FilterData" localSheetId="0" hidden="1">'Sec-CNC Schedule'!$A$528:$O$2399</definedName>
    <definedName name="Z_8D316EC8_388E_46C7_93DE_2222AF41A1EF_.wvu.FilterData" localSheetId="0" hidden="1">'Sec-CNC Schedule'!$A$528:$U$2525</definedName>
    <definedName name="Z_8D3E04F8_B7BA_4062_B699_526ECD98E711_.wvu.FilterData" localSheetId="0" hidden="1">'Sec-CNC Schedule'!$A$528:$Q$2399</definedName>
    <definedName name="Z_8D5BBB4A_ECD5_469D_A66E_41EFD900104A_.wvu.FilterData" localSheetId="0" hidden="1">'Sec-CNC Schedule'!$A$528:$Q$2399</definedName>
    <definedName name="Z_8D74A1AD_7A7C_488B_B0C1_DD4D8716EB48_.wvu.FilterData" localSheetId="0" hidden="1">'Sec-CNC Schedule'!$A$528:$Q$2399</definedName>
    <definedName name="Z_8D8D0A13_F6E3_4BD7_96C3_88AFBC1FF0D5_.wvu.FilterData" localSheetId="0" hidden="1">'Sec-CNC Schedule'!$A$528:$Q$2399</definedName>
    <definedName name="Z_8D95FA42_607D_466D_9E2D_99DC7CD5591F_.wvu.FilterData" localSheetId="0" hidden="1">'Sec-CNC Schedule'!$A$527:$U$2523</definedName>
    <definedName name="Z_8DAC9804_A29D_43F2_9F78_6802FB2A8CD3_.wvu.FilterData" localSheetId="0" hidden="1">'Sec-CNC Schedule'!$A$528:$Q$2399</definedName>
    <definedName name="Z_8DD3C50E_437C_42FD_B770_7A88E8341E04_.wvu.FilterData" localSheetId="0" hidden="1">'Sec-CNC Schedule'!$A$527:$U$528</definedName>
    <definedName name="Z_8DD52418_A825_4837_A073_0A87149FE855_.wvu.FilterData" localSheetId="0" hidden="1">'Sec-CNC Schedule'!$A$528:$Q$2399</definedName>
    <definedName name="Z_8DE55DA5_3049_437C_8EB7_9B7A6FA0B407_.wvu.FilterData" localSheetId="0" hidden="1">'Sec-CNC Schedule'!$A$528:$O$2399</definedName>
    <definedName name="Z_8DED1D6B_BC47_4005_9B24_99C1B448610A_.wvu.FilterData" localSheetId="0" hidden="1">'Sec-CNC Schedule'!$A$528:$U$2525</definedName>
    <definedName name="Z_8DFEE635_88C4_4332_854F_61FD57E9A983_.wvu.FilterData" localSheetId="0" hidden="1">'Sec-CNC Schedule'!$A$528:$U$2525</definedName>
    <definedName name="Z_8E5AED0E_599B_45E7_9F40_9346BC0C7515_.wvu.FilterData" localSheetId="0" hidden="1">'Sec-CNC Schedule'!$A$527:$U$528</definedName>
    <definedName name="Z_8E64B47A_9BC3_4C3D_806B_357477849AF0_.wvu.FilterData" localSheetId="0" hidden="1">'Sec-CNC Schedule'!$A$528:$O$2399</definedName>
    <definedName name="Z_8EA56B90_9381_4095_A901_6144D4086125_.wvu.FilterData" localSheetId="0" hidden="1">'Sec-CNC Schedule'!$A$528:$U$2525</definedName>
    <definedName name="Z_8F009D82_67BB_44CB_BFDF_078F52B33ED7_.wvu.FilterData" localSheetId="0" hidden="1">'Sec-CNC Schedule'!$A$528:$U$2525</definedName>
    <definedName name="Z_8F133604_E0E6_4440_A0D3_9303B3F81E71_.wvu.FilterData" localSheetId="0" hidden="1">'Sec-CNC Schedule'!$A$527:$U$528</definedName>
    <definedName name="Z_8F1E53D7_3D2A_4380_A42E_8AC5EA4FFE9E_.wvu.FilterData" localSheetId="0" hidden="1">'Sec-CNC Schedule'!$A$528:$U$2525</definedName>
    <definedName name="Z_8F1EE6F5_93C5_4740_BDC8_F1CF43994437_.wvu.FilterData" localSheetId="0" hidden="1">'Sec-CNC Schedule'!$A$528:$O$2399</definedName>
    <definedName name="Z_8F41FAFC_0291_42B1_B2E9_7877C8E452CA_.wvu.FilterData" localSheetId="0" hidden="1">'Sec-CNC Schedule'!$A$527:$U$2523</definedName>
    <definedName name="Z_8F590026_1511_462E_8A3C_EE32D9694A68_.wvu.FilterData" localSheetId="0" hidden="1">'Sec-CNC Schedule'!$A$527:$U$2523</definedName>
    <definedName name="Z_8F9E83BC_1449_4ABF_B537_E054262BC110_.wvu.FilterData" localSheetId="0" hidden="1">'Sec-CNC Schedule'!$A$528:$Q$2399</definedName>
    <definedName name="Z_8FDEFB66_489C_4525_BAA9_E5513EDFAF63_.wvu.FilterData" localSheetId="0" hidden="1">'Sec-CNC Schedule'!$A$527:$U$2523</definedName>
    <definedName name="Z_8FF8041A_9CD9_4D2A_AF03_CEB942E5000A_.wvu.FilterData" localSheetId="0" hidden="1">'Sec-CNC Schedule'!$A$527:$U$2523</definedName>
    <definedName name="Z_8FFE0750_560C_4BC3_96E5_E534EBC3BE68_.wvu.FilterData" localSheetId="0" hidden="1">'Sec-CNC Schedule'!$A$528:$Q$2399</definedName>
    <definedName name="Z_8FFE332A_17AD_46B3_A9CE_D68000465778_.wvu.FilterData" localSheetId="0" hidden="1">'Sec-CNC Schedule'!$A$527:$U$2523</definedName>
    <definedName name="Z_902E0CCA_1298_4B17_8050_FA8ED7418F6F_.wvu.FilterData" localSheetId="0" hidden="1">'Sec-CNC Schedule'!$A$528:$Q$2399</definedName>
    <definedName name="Z_9034DA18_E9D0_484D_9AB3_186FF46E1BA5_.wvu.FilterData" localSheetId="0" hidden="1">'Sec-CNC Schedule'!$A$528:$U$2524</definedName>
    <definedName name="Z_903F2CEC_C403_47FD_B327_69C8D677987C_.wvu.FilterData" localSheetId="0" hidden="1">'Sec-CNC Schedule'!$A$527:$U$528</definedName>
    <definedName name="Z_906B7BAF_DA57_4D77_8424_6489359C6795_.wvu.FilterData" localSheetId="0" hidden="1">'Sec-CNC Schedule'!$A$527:$U$528</definedName>
    <definedName name="Z_90704DFE_BD3C_4343_ADB3_39F051F23C29_.wvu.FilterData" localSheetId="0" hidden="1">'Sec-CNC Schedule'!$A$528:$Q$2399</definedName>
    <definedName name="Z_90D29297_7375_466C_AEC2_33DDECD8D8B1_.wvu.FilterData" localSheetId="0" hidden="1">'Sec-CNC Schedule'!$A$528:$Q$2399</definedName>
    <definedName name="Z_90D37FF1_D3BA_44F6_8987_8F726ADD2A5E_.wvu.FilterData" localSheetId="0" hidden="1">'Sec-CNC Schedule'!$A$528:$Q$2399</definedName>
    <definedName name="Z_90FBFB3B_A587_4621_BB39_419F1242E484_.wvu.FilterData" localSheetId="0" hidden="1">'Sec-CNC Schedule'!$A$527:$U$2523</definedName>
    <definedName name="Z_9104092B_24F4_44A7_B528_E83431D7B23E_.wvu.FilterData" localSheetId="0" hidden="1">'Sec-CNC Schedule'!$A$528:$U$2525</definedName>
    <definedName name="Z_91053C56_988E_47A8_847F_7FF79B2B7A80_.wvu.FilterData" localSheetId="0" hidden="1">'Sec-CNC Schedule'!$A$527:$U$528</definedName>
    <definedName name="Z_910F0526_5BF5_48EA_955A_16E256342F8B_.wvu.FilterData" localSheetId="0" hidden="1">'Sec-CNC Schedule'!$A$528:$O$2399</definedName>
    <definedName name="Z_91190F69_8948_4623_9C32_4816DCD9D70F_.wvu.FilterData" localSheetId="0" hidden="1">'Sec-CNC Schedule'!$A$527:$U$2523</definedName>
    <definedName name="Z_91326435_6567_475B_A9EC_428C7E877863_.wvu.FilterData" localSheetId="0" hidden="1">'Sec-CNC Schedule'!$A$527:$U$2523</definedName>
    <definedName name="Z_916A29B2_E269_416C_85DD_22569AE6E4C9_.wvu.FilterData" localSheetId="0" hidden="1">'Sec-CNC Schedule'!$A$527:$U$528</definedName>
    <definedName name="Z_917D3B98_8F94_4FAE_BEA9_EA44D8D4BD63_.wvu.FilterData" localSheetId="0" hidden="1">'Sec-CNC Schedule'!$A$528:$O$2399</definedName>
    <definedName name="Z_91979D49_E75A_4B57_879D_C479214BA953_.wvu.FilterData" localSheetId="0" hidden="1">'Sec-CNC Schedule'!$A$528:$Q$2399</definedName>
    <definedName name="Z_91A4AF9E_9F6E_4699_8B0C_3FDE9DADC2EB_.wvu.FilterData" localSheetId="0" hidden="1">'Sec-CNC Schedule'!$A$527:$U$2523</definedName>
    <definedName name="Z_91CAF978_9222_4A47_A8A1_13E3904510C5_.wvu.FilterData" localSheetId="0" hidden="1">'Sec-CNC Schedule'!$A$528:$U$2525</definedName>
    <definedName name="Z_9207889E_3884_41BB_9981_4220540A9D54_.wvu.FilterData" localSheetId="0" hidden="1">'Sec-CNC Schedule'!$A$528:$U$2525</definedName>
    <definedName name="Z_921DB585_2B35_49B2_B3F6_EE70C87B32DA_.wvu.FilterData" localSheetId="0" hidden="1">'Sec-CNC Schedule'!$A$528:$Q$2399</definedName>
    <definedName name="Z_92323E8E_A5E8_44B4_A54C_0DA1D44E2D69_.wvu.FilterData" localSheetId="0" hidden="1">'Sec-CNC Schedule'!$A$527:$U$2523</definedName>
    <definedName name="Z_92404E0E_8D52_4AE4_8A29_B7A95F3CDB34_.wvu.FilterData" localSheetId="0" hidden="1">'Sec-CNC Schedule'!$A$528:$U$2525</definedName>
    <definedName name="Z_92447C67_E82E_4CEA_BB20_84F235CBE091_.wvu.FilterData" localSheetId="0" hidden="1">'Sec-CNC Schedule'!$A$527:$U$2523</definedName>
    <definedName name="Z_9258CB31_5D0D_44E5_839C_6A60A487F6A2_.wvu.FilterData" localSheetId="0" hidden="1">'Sec-CNC Schedule'!$A$527:$U$2523</definedName>
    <definedName name="Z_92651EAA_2BFC_4885_A579_D6F34E5A38D6_.wvu.FilterData" localSheetId="0" hidden="1">'Sec-CNC Schedule'!$A$528:$Q$2399</definedName>
    <definedName name="Z_929F8C4B_D220_4C19_8588_09046A3CC986_.wvu.FilterData" localSheetId="0" hidden="1">'Sec-CNC Schedule'!$A$527:$U$528</definedName>
    <definedName name="Z_92A94CD1_C577_4A6C_BBE6_E8B4A0B49DD1_.wvu.FilterData" localSheetId="0" hidden="1">'Sec-CNC Schedule'!$A$527:$U$2523</definedName>
    <definedName name="Z_92E8CB09_E206_4A58_B824_E1A5C0C5EAD1_.wvu.FilterData" localSheetId="0" hidden="1">'Sec-CNC Schedule'!$A$527:$U$2523</definedName>
    <definedName name="Z_93699E9A_BE1E_439B_B250_4EB4121F573B_.wvu.FilterData" localSheetId="0" hidden="1">'Sec-CNC Schedule'!$A$527:$S$2523</definedName>
    <definedName name="Z_937C7D0E_5303_445F_9F29_23D6AFF4BD26_.wvu.FilterData" localSheetId="0" hidden="1">'Sec-CNC Schedule'!$A$527:$S$2523</definedName>
    <definedName name="Z_939FFA6E_ED27_45F6_ABBE_340D407B760F_.wvu.FilterData" localSheetId="0" hidden="1">'Sec-CNC Schedule'!$A$528:$Q$2399</definedName>
    <definedName name="Z_93A9A4C5_08A4_4720_9E78_2C33129823AA_.wvu.FilterData" localSheetId="0" hidden="1">'Sec-CNC Schedule'!$A$527:$U$528</definedName>
    <definedName name="Z_93BEF5A2_850D_440C_A994_F373C6B48E68_.wvu.FilterData" localSheetId="0" hidden="1">'Sec-CNC Schedule'!$A$528:$Q$2399</definedName>
    <definedName name="Z_93D3EF12_0EC1_402B_8329_F40340E59591_.wvu.FilterData" localSheetId="0" hidden="1">'Sec-CNC Schedule'!$A$528:$U$2399</definedName>
    <definedName name="Z_93E61628_EBA1_4604_92FE_E4DA78391678_.wvu.FilterData" localSheetId="0" hidden="1">'Sec-CNC Schedule'!$A$527:$U$2523</definedName>
    <definedName name="Z_93F46AF8_43AA_4787_B4A6_29CF5F8A23AF_.wvu.FilterData" localSheetId="0" hidden="1">'Sec-CNC Schedule'!$A$528:$U$2525</definedName>
    <definedName name="Z_942BA0BC_20AB_4371_8B1C_377D16F97B41_.wvu.FilterData" localSheetId="0" hidden="1">'Sec-CNC Schedule'!$A$528:$U$2524</definedName>
    <definedName name="Z_9449F83C_018A_472F_831C_9669C1C03888_.wvu.FilterData" localSheetId="0" hidden="1">'Sec-CNC Schedule'!$A$528:$U$2524</definedName>
    <definedName name="Z_944F0FD9_8204_48A7_9C1B_7E5AEF7F74D6_.wvu.FilterData" localSheetId="0" hidden="1">'Sec-CNC Schedule'!$A$528:$Q$2399</definedName>
    <definedName name="Z_945815B7_E4FE_41F5_BD11_A5CDF4F2619B_.wvu.FilterData" localSheetId="0" hidden="1">'Sec-CNC Schedule'!$A$527:$U$528</definedName>
    <definedName name="Z_9468B976_31E0_4E20_8259_BD8B39C8447F_.wvu.FilterData" localSheetId="0" hidden="1">'Sec-CNC Schedule'!$A$528:$Q$2523</definedName>
    <definedName name="Z_94716E36_03EB_45CA_9AAD_25FDE4DB2F10_.wvu.FilterData" localSheetId="0" hidden="1">'Sec-CNC Schedule'!$A$527:$U$528</definedName>
    <definedName name="Z_9473D244_129A_4076_8E10_BB02CE2061BA_.wvu.FilterData" localSheetId="0" hidden="1">'Sec-CNC Schedule'!$A$528:$U$2525</definedName>
    <definedName name="Z_947F639E_950F_4598_8493_344B43CECEC9_.wvu.FilterData" localSheetId="0" hidden="1">'Sec-CNC Schedule'!$A$527:$U$2523</definedName>
    <definedName name="Z_9498069B_CF3E_4629_91D0_174AB7D19BC6_.wvu.FilterData" localSheetId="0" hidden="1">'Sec-CNC Schedule'!$A$528:$U$2524</definedName>
    <definedName name="Z_951B0ECE_95E9_49C0_923D_91DD4574B42B_.wvu.FilterData" localSheetId="0" hidden="1">'Sec-CNC Schedule'!$A$528:$Q$2399</definedName>
    <definedName name="Z_95643D37_8ED2_4E22_A238_988D3B8FA3A2_.wvu.FilterData" localSheetId="0" hidden="1">'Sec-CNC Schedule'!$A$528:$Q$2523</definedName>
    <definedName name="Z_956CB32A_03D0_4D76_AF72_C058829AB219_.wvu.FilterData" localSheetId="0" hidden="1">'Sec-CNC Schedule'!$A$528:$O$2399</definedName>
    <definedName name="Z_95856827_6747_46FA_B72D_BC368F595E11_.wvu.FilterData" localSheetId="0" hidden="1">'Sec-CNC Schedule'!$A$528:$U$2525</definedName>
    <definedName name="Z_95A15776_C5AF_4FF3_9805_0F5C3D239B2C_.wvu.FilterData" localSheetId="0" hidden="1">'Sec-CNC Schedule'!$A$527:$U$528</definedName>
    <definedName name="Z_95C020ED_554F_4520_A503_F4D71BBD63D6_.wvu.FilterData" localSheetId="0" hidden="1">'Sec-CNC Schedule'!$A$527:$U$2523</definedName>
    <definedName name="Z_95D6E6CB_1995_4C39_9F42_F44997DE4958_.wvu.FilterData" localSheetId="0" hidden="1">'Sec-CNC Schedule'!$A$528:$Q$2399</definedName>
    <definedName name="Z_95E096B2_1BBA_40AC_A573_4E67989C7CAF_.wvu.FilterData" localSheetId="0" hidden="1">'Sec-CNC Schedule'!$A$527:$U$528</definedName>
    <definedName name="Z_96076A0E_6DDF_4CEF_8DC3_2A9E59E4DF55_.wvu.FilterData" localSheetId="0" hidden="1">'Sec-CNC Schedule'!$A$528:$U$2524</definedName>
    <definedName name="Z_9608639F_843B_48DE_B5E6_ED740EA55756_.wvu.FilterData" localSheetId="0" hidden="1">'Sec-CNC Schedule'!$A$527:$U$2523</definedName>
    <definedName name="Z_96129317_D6D0_4CFE_AF87_0B8D5DD8F0BF_.wvu.FilterData" localSheetId="0" hidden="1">'Sec-CNC Schedule'!$A$528:$Q$2399</definedName>
    <definedName name="Z_962C084B_8544_47F0_9E34_35AFC75C403C_.wvu.FilterData" localSheetId="0" hidden="1">'Sec-CNC Schedule'!$A$528:$O$2399</definedName>
    <definedName name="Z_96611418_429C_4FA3_9BF8_7DADF5F56F49_.wvu.FilterData" localSheetId="0" hidden="1">'Sec-CNC Schedule'!$A$527:$U$2523</definedName>
    <definedName name="Z_96985A59_3339_4ED7_A261_2CF9EC0C9288_.wvu.FilterData" localSheetId="0" hidden="1">'Sec-CNC Schedule'!$A$528:$U$2525</definedName>
    <definedName name="Z_96A2F58B_58A5_41DC_A574_C3F2743923FF_.wvu.FilterData" localSheetId="0" hidden="1">'Sec-CNC Schedule'!$A$527:$U$528</definedName>
    <definedName name="Z_96CF9CD9_6A96_482B_9968_BFC3BCA6B014_.wvu.FilterData" localSheetId="0" hidden="1">'Sec-CNC Schedule'!$A$528:$U$2525</definedName>
    <definedName name="Z_96D96F55_55C3_47F7_8C1A_ADE50FE6DA06_.wvu.FilterData" localSheetId="0" hidden="1">'Sec-CNC Schedule'!$A$528:$Q$2523</definedName>
    <definedName name="Z_96DAE2EC_4FCC_4A2D_A120_5F9DFCE1C652_.wvu.FilterData" localSheetId="0" hidden="1">'Sec-CNC Schedule'!$A$528:$Q$2399</definedName>
    <definedName name="Z_96DE60FD_B7DA_4D05_83AE_8A075044F2E1_.wvu.FilterData" localSheetId="0" hidden="1">'Sec-CNC Schedule'!$A$527:$U$528</definedName>
    <definedName name="Z_96E84DEF_ADC7_4125_B158_551CA3DCE354_.wvu.FilterData" localSheetId="0" hidden="1">'Sec-CNC Schedule'!$A$528:$Q$2399</definedName>
    <definedName name="Z_970DBE2F_1786_48A6_82FE_6269D2A55EF9_.wvu.FilterData" localSheetId="0" hidden="1">'Sec-CNC Schedule'!$A$528:$U$2525</definedName>
    <definedName name="Z_9711B2B5_F31A_4924_904A_8A63D5E56989_.wvu.FilterData" localSheetId="0" hidden="1">'Sec-CNC Schedule'!$A$528:$U$2525</definedName>
    <definedName name="Z_973FB290_993D_4626_A701_121A7E6B80F0_.wvu.FilterData" localSheetId="0" hidden="1">'Sec-CNC Schedule'!$A$527:$U$528</definedName>
    <definedName name="Z_976030C8_FD4A_458F_83AA_975FB194C66C_.wvu.FilterData" localSheetId="0" hidden="1">'Sec-CNC Schedule'!$A$528:$U$2524</definedName>
    <definedName name="Z_97750BED_1561_4930_BAA1_BD27F2B2CD9C_.wvu.FilterData" localSheetId="0" hidden="1">'Sec-CNC Schedule'!$A$528:$Q$2399</definedName>
    <definedName name="Z_977560FB_E13D_48F7_934B_E837A08A9EDB_.wvu.FilterData" localSheetId="0" hidden="1">'Sec-CNC Schedule'!$A$527:$U$2523</definedName>
    <definedName name="Z_97BCD0BD_4E9A_45A9_9B0D_44268785ABD7_.wvu.FilterData" localSheetId="0" hidden="1">'Sec-CNC Schedule'!$A$528:$U$2524</definedName>
    <definedName name="Z_97D243F4_092A_49A4_8D98_B0B6335CDD71_.wvu.FilterData" localSheetId="0" hidden="1">'Sec-CNC Schedule'!$A$528:$U$2525</definedName>
    <definedName name="Z_983D716C_6FBE_4904_8100_C96E3A2DB948_.wvu.FilterData" localSheetId="0" hidden="1">'Sec-CNC Schedule'!$A$528:$Q$2399</definedName>
    <definedName name="Z_98A56D41_FE50_49E8_AFF5_542E75FF7AA6_.wvu.FilterData" localSheetId="0" hidden="1">'Sec-CNC Schedule'!$A$528:$U$2524</definedName>
    <definedName name="Z_98A71230_7775_4963_A007_774B52B8B958_.wvu.FilterData" localSheetId="0" hidden="1">'Sec-CNC Schedule'!$A$528:$U$2525</definedName>
    <definedName name="Z_98BE6C43_D780_4DA6_8E9C_F96062D77683_.wvu.FilterData" localSheetId="0" hidden="1">'Sec-CNC Schedule'!$A$528:$U$2525</definedName>
    <definedName name="Z_991B409C_937A_4766_8126_DC41B0E478A0_.wvu.FilterData" localSheetId="0" hidden="1">'Sec-CNC Schedule'!$A$528:$Q$2399</definedName>
    <definedName name="Z_995B11E9_632E_470E_B523_15327A1A7144_.wvu.FilterData" localSheetId="0" hidden="1">'Sec-CNC Schedule'!$A$528:$Q$2399</definedName>
    <definedName name="Z_99A6B058_5ED2_40A2_B6B2_1010220671B1_.wvu.FilterData" localSheetId="0" hidden="1">'Sec-CNC Schedule'!$A$528:$U$2399</definedName>
    <definedName name="Z_99AA244A_08EC_4080_8B28_7EFC0FC5CD06_.wvu.FilterData" localSheetId="0" hidden="1">'Sec-CNC Schedule'!$A$528:$U$2525</definedName>
    <definedName name="Z_99C16192_F945_4559_9EBF_7AAD10017A8A_.wvu.FilterData" localSheetId="0" hidden="1">'Sec-CNC Schedule'!$A$528:$U$2524</definedName>
    <definedName name="Z_99CE9861_70A0_4808_AD5A_F7017D6E52A7_.wvu.FilterData" localSheetId="0" hidden="1">'Sec-CNC Schedule'!$A$528:$O$2399</definedName>
    <definedName name="Z_99F9885F_59F6_44CB_97E5_538A34E80932_.wvu.FilterData" localSheetId="0" hidden="1">'Sec-CNC Schedule'!$A$528:$U$2525</definedName>
    <definedName name="Z_9A7423C3_6B81_451B_8193_1A0F4A051AEA_.wvu.FilterData" localSheetId="0" hidden="1">'Sec-CNC Schedule'!$A$527:$U$2523</definedName>
    <definedName name="Z_9A84F56C_3673_4786_8DD8_CDEFDCAED4B0_.wvu.FilterData" localSheetId="0" hidden="1">'Sec-CNC Schedule'!$A$528:$Q$2399</definedName>
    <definedName name="Z_9AB120C8_7208_4709_AEF9_E0B7F9B7EDF5_.wvu.FilterData" localSheetId="0" hidden="1">'Sec-CNC Schedule'!$A$527:$U$528</definedName>
    <definedName name="Z_9AD9BB4B_2B77_45F9_8958_69446F1B9968_.wvu.FilterData" localSheetId="0" hidden="1">'Sec-CNC Schedule'!$A$528:$Q$2399</definedName>
    <definedName name="Z_9ADAB795_FEFF_4439_9808_91FBF88918C8_.wvu.FilterData" localSheetId="0" hidden="1">'Sec-CNC Schedule'!$A$527:$U$2523</definedName>
    <definedName name="Z_9ADE585F_4BF7_4049_8575_500409EA4582_.wvu.FilterData" localSheetId="0" hidden="1">'Sec-CNC Schedule'!$A$528:$O$2399</definedName>
    <definedName name="Z_9B16FFDC_54E7_490D_BFCB_F03ADF5E39F6_.wvu.FilterData" localSheetId="0" hidden="1">'Sec-CNC Schedule'!$A$528:$Q$2399</definedName>
    <definedName name="Z_9B4793BD_D704_43C0_8E38_C571A8D06AB5_.wvu.FilterData" localSheetId="0" hidden="1">'Sec-CNC Schedule'!$A$528:$Q$2399</definedName>
    <definedName name="Z_9B4AAAF6_1D4D_4117_B305_A4EDF694F536_.wvu.FilterData" localSheetId="0" hidden="1">'Sec-CNC Schedule'!$A$527:$U$528</definedName>
    <definedName name="Z_9B8957D0_0297_4079_982F_8798CF0AB0E5_.wvu.FilterData" localSheetId="0" hidden="1">'Sec-CNC Schedule'!$A$528:$U$2524</definedName>
    <definedName name="Z_9BB5BC80_69BE_4ED8_BBCD_E88A90F5248E_.wvu.FilterData" localSheetId="0" hidden="1">'Sec-CNC Schedule'!$A$528:$Q$2399</definedName>
    <definedName name="Z_9BC9764A_50DF_4EFE_B34D_46379447F395_.wvu.FilterData" localSheetId="0" hidden="1">'Sec-CNC Schedule'!$A$527:$S$2523</definedName>
    <definedName name="Z_9C1158AA_C65B_4382_900F_F0022DA35331_.wvu.FilterData" localSheetId="0" hidden="1">'Sec-CNC Schedule'!$A$528:$Q$2523</definedName>
    <definedName name="Z_9C2EF55F_A284_41FF_85AD_23C4FCB14226_.wvu.FilterData" localSheetId="0" hidden="1">'Sec-CNC Schedule'!$A$528:$Q$2399</definedName>
    <definedName name="Z_9C41318F_1710_4FC9_8DE4_D8276210EC61_.wvu.FilterData" localSheetId="0" hidden="1">'Sec-CNC Schedule'!$A$528:$Q$2399</definedName>
    <definedName name="Z_9C6428A6_97BB_4092_89D5_89806D7B18B3_.wvu.FilterData" localSheetId="0" hidden="1">'Sec-CNC Schedule'!$A$527:$U$2523</definedName>
    <definedName name="Z_9C7D5B6A_6C5E_421B_896D_761C87340048_.wvu.FilterData" localSheetId="0" hidden="1">'Sec-CNC Schedule'!$A$528:$Q$2399</definedName>
    <definedName name="Z_9C89AD4F_08B5_4E1E_BBFD_E1AAAFCC002B_.wvu.FilterData" localSheetId="0" hidden="1">'Sec-CNC Schedule'!$A$528:$Q$2399</definedName>
    <definedName name="Z_9C9B8840_386E_4407_9CCD_96D030E856EE_.wvu.FilterData" localSheetId="0" hidden="1">'Sec-CNC Schedule'!$A$528:$Q$2399</definedName>
    <definedName name="Z_9CA7B593_B818_4B4A_9104_6A88B98F2379_.wvu.FilterData" localSheetId="0" hidden="1">'Sec-CNC Schedule'!$A$528:$Q$2399</definedName>
    <definedName name="Z_9CB287D5_73CE_4E4E_B226_2BDDC892B7D7_.wvu.FilterData" localSheetId="0" hidden="1">'Sec-CNC Schedule'!$A$528:$Q$2399</definedName>
    <definedName name="Z_9CBA49B3_28A8_4787_B4AC_E82B8F1C2B72_.wvu.FilterData" localSheetId="0" hidden="1">'Sec-CNC Schedule'!$A$527:$U$2523</definedName>
    <definedName name="Z_9D23507E_E2EC_4ABF_A394_98C61A8F1C05_.wvu.FilterData" localSheetId="0" hidden="1">'Sec-CNC Schedule'!$A$528:$U$2525</definedName>
    <definedName name="Z_9D33F573_48B3_45DB_B51F_09E8857C6AD1_.wvu.FilterData" localSheetId="0" hidden="1">'Sec-CNC Schedule'!$A$528:$Q$2399</definedName>
    <definedName name="Z_9D468808_65AE_4183_BAEE_200DEE300588_.wvu.FilterData" localSheetId="0" hidden="1">'Sec-CNC Schedule'!$A$527:$S$2523</definedName>
    <definedName name="Z_9D606C17_B3F3_40CB_9952_39B9BE70E1DE_.wvu.FilterData" localSheetId="0" hidden="1">'Sec-CNC Schedule'!$A$528:$U$2524</definedName>
    <definedName name="Z_9D7E0F86_46BC_42A7_9501_E2B26286D83F_.wvu.FilterData" localSheetId="0" hidden="1">'Sec-CNC Schedule'!$A$528:$O$2399</definedName>
    <definedName name="Z_9DBA2247_C55F_42E6_ACD5_F4F1B2179701_.wvu.FilterData" localSheetId="0" hidden="1">'Sec-CNC Schedule'!$A$528:$O$2399</definedName>
    <definedName name="Z_9DCD2F6A_8173_448A_8301_4D4242746BDF_.wvu.FilterData" localSheetId="0" hidden="1">'Sec-CNC Schedule'!$A$528:$O$2399</definedName>
    <definedName name="Z_9DD82461_2864_4D24_8374_E15083515173_.wvu.FilterData" localSheetId="0" hidden="1">'Sec-CNC Schedule'!$A$528:$Q$2399</definedName>
    <definedName name="Z_9E0C28B1_C317_436D_B01A_A404E8A50972_.wvu.FilterData" localSheetId="0" hidden="1">'Sec-CNC Schedule'!$A$527:$U$2523</definedName>
    <definedName name="Z_9E177501_B791_45B8_A07C_9D4E32893A2A_.wvu.FilterData" localSheetId="0" hidden="1">'Sec-CNC Schedule'!$A$527:$S$2523</definedName>
    <definedName name="Z_9E1F8052_040D_4EF4_AEBF_153ED9352AF3_.wvu.FilterData" localSheetId="0" hidden="1">'Sec-CNC Schedule'!$A$528:$Q$2399</definedName>
    <definedName name="Z_9E38FC28_8F54_4D48_9DE5_A500B0B16EC1_.wvu.FilterData" localSheetId="0" hidden="1">'Sec-CNC Schedule'!$A$528:$Q$2399</definedName>
    <definedName name="Z_9E7F7D28_C514_41AB_B221_8735334B0EEF_.wvu.FilterData" localSheetId="0" hidden="1">'Sec-CNC Schedule'!$A$527:$U$2523</definedName>
    <definedName name="Z_9E958B0F_4834_4B3D_996B_A3277A25E2A7_.wvu.FilterData" localSheetId="0" hidden="1">'Sec-CNC Schedule'!$A$528:$U$2525</definedName>
    <definedName name="Z_9EA1BFB9_08B8_4BCB_A107_D63607040934_.wvu.FilterData" localSheetId="0" hidden="1">'Sec-CNC Schedule'!$A$528:$Q$2523</definedName>
    <definedName name="Z_9EE0D184_ED3F_4B6F_8477_346EC38192A1_.wvu.FilterData" localSheetId="0" hidden="1">'Sec-CNC Schedule'!$A$528:$U$2524</definedName>
    <definedName name="Z_9EE0FC4E_0933_4B54_ACB7_FD9732846AB9_.wvu.FilterData" localSheetId="0" hidden="1">'Sec-CNC Schedule'!$A$528:$U$2525</definedName>
    <definedName name="Z_9EF1034C_6FA6_4C21_9C41_60FCBE3F7A9D_.wvu.FilterData" localSheetId="0" hidden="1">'Sec-CNC Schedule'!$A$527:$U$528</definedName>
    <definedName name="Z_9F00B2E1_9F1D_415E_8149_5D88321B4928_.wvu.FilterData" localSheetId="0" hidden="1">'Sec-CNC Schedule'!$A$528:$O$2399</definedName>
    <definedName name="Z_9F1DFF92_5608_434D_A3A3_4747384A8FFB_.wvu.FilterData" localSheetId="0" hidden="1">'Sec-CNC Schedule'!$A$528:$Q$2399</definedName>
    <definedName name="Z_9F258F65_2C4F_4B4D_8B79_6B09BF2F5EC1_.wvu.FilterData" localSheetId="0" hidden="1">'Sec-CNC Schedule'!$A$527:$U$528</definedName>
    <definedName name="Z_9F410D6F_D56E_4A74_B6EF_1E3D7BCF1141_.wvu.FilterData" localSheetId="0" hidden="1">'Sec-CNC Schedule'!$A$528:$Q$2399</definedName>
    <definedName name="Z_9F672044_8337_41B0_B69B_9809B63E691C_.wvu.FilterData" localSheetId="0" hidden="1">'Sec-CNC Schedule'!$A$527:$U$2523</definedName>
    <definedName name="Z_9F6DA7DC_3AFF_4F41_8000_B0E336B9320D_.wvu.FilterData" localSheetId="0" hidden="1">'Sec-CNC Schedule'!$A$527:$U$2523</definedName>
    <definedName name="Z_9F76A951_4974_412E_899B_E3C832D1E88B_.wvu.FilterData" localSheetId="0" hidden="1">'Sec-CNC Schedule'!$A$527:$U$2523</definedName>
    <definedName name="Z_9F940A04_992D_4A83_B4C5_3EF46B8C473F_.wvu.FilterData" localSheetId="0" hidden="1">'Sec-CNC Schedule'!$A$528:$U$2525</definedName>
    <definedName name="Z_9FAD87A6_072B_4F50_ACE9_374ED7E6E299_.wvu.FilterData" localSheetId="0" hidden="1">'Sec-CNC Schedule'!$A$528:$Q$2399</definedName>
    <definedName name="Z_9FBC6921_40A0_42C0_88C2_09CD556F7BFA_.wvu.FilterData" localSheetId="0" hidden="1">'Sec-CNC Schedule'!$A$527:$U$528</definedName>
    <definedName name="Z_9FD1FDBF_B798_4DE5_B22C_A75C3F7CF624_.wvu.FilterData" localSheetId="0" hidden="1">'Sec-CNC Schedule'!$A$528:$O$2399</definedName>
    <definedName name="Z_9FE18656_FD05_433B_8F35_E0D23D576C42_.wvu.FilterData" localSheetId="0" hidden="1">'Sec-CNC Schedule'!$A$528:$Q$2523</definedName>
    <definedName name="Z_9FF62333_AD42_45FF_905D_5E45586B576A_.wvu.FilterData" localSheetId="0" hidden="1">'Sec-CNC Schedule'!$A$527:$U$528</definedName>
    <definedName name="Z_A01946AB_6C3F_4899_8DD7_AE2FD17C6DD6_.wvu.FilterData" localSheetId="0" hidden="1">'Sec-CNC Schedule'!$A$527:$U$528</definedName>
    <definedName name="Z_A026C593_67A0_4316_A903_8B8ED26D70EB_.wvu.FilterData" localSheetId="0" hidden="1">'Sec-CNC Schedule'!$A$528:$Q$2523</definedName>
    <definedName name="Z_A02ECF7C_84F5_493D_83F1_275833C86AEC_.wvu.FilterData" localSheetId="0" hidden="1">'Sec-CNC Schedule'!$A$528:$U$2524</definedName>
    <definedName name="Z_A070D7C5_34A9_4BCD_B23C_949D294CBA8C_.wvu.FilterData" localSheetId="0" hidden="1">'Sec-CNC Schedule'!$A$527:$S$2523</definedName>
    <definedName name="Z_A07B1B1B_13BB_420E_ABE9_F98C7CDEA192_.wvu.FilterData" localSheetId="0" hidden="1">'Sec-CNC Schedule'!$A$528:$O$2399</definedName>
    <definedName name="Z_A07CEA31_E94E_4B86_ABC6_A0EEBF7C07AA_.wvu.FilterData" localSheetId="0" hidden="1">'Sec-CNC Schedule'!$A$528:$U$2524</definedName>
    <definedName name="Z_A07F9524_B5B5_44EB_8806_4C32AC286A3C_.wvu.FilterData" localSheetId="0" hidden="1">'Sec-CNC Schedule'!$A$528:$Q$2399</definedName>
    <definedName name="Z_A094A9C7_7457_4CF9_AD06_E801BDACF698_.wvu.FilterData" localSheetId="0" hidden="1">'Sec-CNC Schedule'!$A$528:$U$2524</definedName>
    <definedName name="Z_A1422BE4_3A4E_48B9_ABD7_23DAEF3E4569_.wvu.FilterData" localSheetId="0" hidden="1">'Sec-CNC Schedule'!$A$528:$U$2525</definedName>
    <definedName name="Z_A17B134A_5EDA_49E4_93C3_76E7183AC918_.wvu.FilterData" localSheetId="0" hidden="1">'Sec-CNC Schedule'!$A$527:$S$2523</definedName>
    <definedName name="Z_A17C5CC5_D09E_4245_BBF8_7250DE6278CC_.wvu.FilterData" localSheetId="0" hidden="1">'Sec-CNC Schedule'!$A$528:$Q$2399</definedName>
    <definedName name="Z_A1833F46_4A2B_4E22_9873_BA5C12BF3667_.wvu.FilterData" localSheetId="0" hidden="1">'Sec-CNC Schedule'!$A$528:$U$2525</definedName>
    <definedName name="Z_A1909FDD_85CC_47E3_ABC1_187A16CC5BA3_.wvu.FilterData" localSheetId="0" hidden="1">'Sec-CNC Schedule'!$A$528:$Q$2399</definedName>
    <definedName name="Z_A19320EA_74B7_4630_A0A4_BFCE652E6CF2_.wvu.FilterData" localSheetId="0" hidden="1">'Sec-CNC Schedule'!$A$528:$U$2525</definedName>
    <definedName name="Z_A1BB9291_893A_497F_9536_929EE2C42693_.wvu.FilterData" localSheetId="0" hidden="1">'Sec-CNC Schedule'!$A$528:$U$2525</definedName>
    <definedName name="Z_A1D72787_5441_451E_8550_64C0A3429ED3_.wvu.FilterData" localSheetId="0" hidden="1">'Sec-CNC Schedule'!$A$527:$U$2523</definedName>
    <definedName name="Z_A1F4842C_6029_4FD2_840A_0923656FB4B0_.wvu.FilterData" localSheetId="0" hidden="1">'Sec-CNC Schedule'!$A$528:$U$2525</definedName>
    <definedName name="Z_A1F82F37_E2A8_4487_86FE_593036CD2CB0_.wvu.FilterData" localSheetId="0" hidden="1">'Sec-CNC Schedule'!$A$528:$Q$2399</definedName>
    <definedName name="Z_A25556AF_818F_4600_ACC2_C2DDF0B85E56_.wvu.FilterData" localSheetId="0" hidden="1">'Sec-CNC Schedule'!$A$528:$Q$2399</definedName>
    <definedName name="Z_A2752A43_C648_43DB_BEBB_F835AB7DA579_.wvu.FilterData" localSheetId="0" hidden="1">'Sec-CNC Schedule'!$A$528:$U$2524</definedName>
    <definedName name="Z_A2979452_2DC7_492F_81F6_7C30B3CEDA41_.wvu.FilterData" localSheetId="0" hidden="1">'Sec-CNC Schedule'!$A$528:$U$2525</definedName>
    <definedName name="Z_A304E8D5_5B3F_4FCD_93A1_48DF59B60354_.wvu.FilterData" localSheetId="0" hidden="1">'Sec-CNC Schedule'!$A$528:$Q$2523</definedName>
    <definedName name="Z_A3154391_2231_4204_B986_FFFE18D4FA3E_.wvu.FilterData" localSheetId="0" hidden="1">'Sec-CNC Schedule'!$A$527:$U$528</definedName>
    <definedName name="Z_A349FE91_1F79_4996_86CA_802857B658B8_.wvu.FilterData" localSheetId="0" hidden="1">'Sec-CNC Schedule'!$A$527:$U$2523</definedName>
    <definedName name="Z_A3642513_7DB5_4725_8B71_347F5D1BCDAB_.wvu.FilterData" localSheetId="0" hidden="1">'Sec-CNC Schedule'!$A$528:$U$2525</definedName>
    <definedName name="Z_A36BEF57_093A_4C87_842B_553841C0966B_.wvu.FilterData" localSheetId="0" hidden="1">'Sec-CNC Schedule'!$A$528:$Q$2399</definedName>
    <definedName name="Z_A371A4D2_1170_49F2_9BF0_FB67934CDC4D_.wvu.FilterData" localSheetId="0" hidden="1">'Sec-CNC Schedule'!$A$527:$U$2523</definedName>
    <definedName name="Z_A3804D3F_F2E4_4D31_A2EB_7BE10C24933B_.wvu.FilterData" localSheetId="0" hidden="1">'Sec-CNC Schedule'!$A$528:$Q$2399</definedName>
    <definedName name="Z_A38CAE8D_D8A0_440B_B3D7_84E271CD0D95_.wvu.FilterData" localSheetId="0" hidden="1">'Sec-CNC Schedule'!$A$528:$U$2525</definedName>
    <definedName name="Z_A390BBE1_B385_44FF_AC3B_A42756243490_.wvu.FilterData" localSheetId="0" hidden="1">'Sec-CNC Schedule'!$A$528:$Q$2399</definedName>
    <definedName name="Z_A3B6CA06_DC7C_4E8A_93AC_A80EB73EE7B2_.wvu.FilterData" localSheetId="0" hidden="1">'Sec-CNC Schedule'!$A$528:$Q$2399</definedName>
    <definedName name="Z_A3E659E8_1594_4257_8A4A_21D32E05DE85_.wvu.FilterData" localSheetId="0" hidden="1">'Sec-CNC Schedule'!$A$527:$U$528</definedName>
    <definedName name="Z_A3EB7347_6E5A_49D6_A8F9_AD40F6E60A8E_.wvu.FilterData" localSheetId="0" hidden="1">'Sec-CNC Schedule'!$A$528:$Q$2399</definedName>
    <definedName name="Z_A3F298A9_BF32_467F_A5AA_86497428BDC1_.wvu.FilterData" localSheetId="0" hidden="1">'Sec-CNC Schedule'!$A$528:$O$2399</definedName>
    <definedName name="Z_A43F7E7B_823B_48C1_8E07_E688B83B299E_.wvu.FilterData" localSheetId="0" hidden="1">'Sec-CNC Schedule'!$A$527:$U$2523</definedName>
    <definedName name="Z_A456167F_8742_4D5F_9D1E_FE4E2BD45237_.wvu.FilterData" localSheetId="0" hidden="1">'Sec-CNC Schedule'!$A$528:$Q$2523</definedName>
    <definedName name="Z_A47EEE4A_1B34_4239_8A63_671E55456CCF_.wvu.FilterData" localSheetId="0" hidden="1">'Sec-CNC Schedule'!$A$528:$Q$2399</definedName>
    <definedName name="Z_A47FC9ED_D00A_4A2B_932E_98955D1F430F_.wvu.FilterData" localSheetId="0" hidden="1">'Sec-CNC Schedule'!$A$527:$U$528</definedName>
    <definedName name="Z_A48E06F2_AE3E_435D_821A_FA08730C13B5_.wvu.FilterData" localSheetId="0" hidden="1">'Sec-CNC Schedule'!$A$528:$U$2524</definedName>
    <definedName name="Z_A49138BA_E666_4800_AB81_1CE0DF560349_.wvu.FilterData" localSheetId="0" hidden="1">'Sec-CNC Schedule'!$A$528:$Q$2399</definedName>
    <definedName name="Z_A49A3A8A_AAA3_42FD_8421_92BBA42F1284_.wvu.FilterData" localSheetId="0" hidden="1">'Sec-CNC Schedule'!$A$528:$O$2399</definedName>
    <definedName name="Z_A4F58860_4439_4060_825E_8A27893186F7_.wvu.FilterData" localSheetId="0" hidden="1">'Sec-CNC Schedule'!$A$528:$O$2399</definedName>
    <definedName name="Z_A5310C99_E0F7_4B59_871A_2BCB2BAD722C_.wvu.FilterData" localSheetId="0" hidden="1">'Sec-CNC Schedule'!$A$528:$Q$2399</definedName>
    <definedName name="Z_A54FA932_4A23_4AF9_B183_B470A1B6B50B_.wvu.FilterData" localSheetId="0" hidden="1">'Sec-CNC Schedule'!$A$527:$U$2523</definedName>
    <definedName name="Z_A5A6746B_9794_41BC_B4F8_5C002F0A377F_.wvu.FilterData" localSheetId="0" hidden="1">'Sec-CNC Schedule'!$A$527:$U$2523</definedName>
    <definedName name="Z_A5AC3B39_C304_43F6_81ED_494E11E93779_.wvu.FilterData" localSheetId="0" hidden="1">'Sec-CNC Schedule'!$A$527:$U$528</definedName>
    <definedName name="Z_A5CC3335_206E_46D1_BC9D_180680E349A4_.wvu.FilterData" localSheetId="0" hidden="1">'Sec-CNC Schedule'!$A$528:$U$2525</definedName>
    <definedName name="Z_A5E61562_E718_4E72_AFB9_CBE252502439_.wvu.FilterData" localSheetId="0" hidden="1">'Sec-CNC Schedule'!$A$528:$Q$2399</definedName>
    <definedName name="Z_A5F58896_85C1_47FD_A3C5_0AB7187303DD_.wvu.FilterData" localSheetId="0" hidden="1">'Sec-CNC Schedule'!$A$527:$U$528</definedName>
    <definedName name="Z_A5F6A09E_FE15_46CD_9E22_7CE8274443B0_.wvu.FilterData" localSheetId="0" hidden="1">'Sec-CNC Schedule'!$A$528:$U$2524</definedName>
    <definedName name="Z_A61FD8A3_1C7A_4249_9B3D_D3928DB369F6_.wvu.FilterData" localSheetId="0" hidden="1">'Sec-CNC Schedule'!$A$528:$Q$2399</definedName>
    <definedName name="Z_A63AF079_F444_41C8_8DA8_BAB9B866DB33_.wvu.FilterData" localSheetId="0" hidden="1">'Sec-CNC Schedule'!$A$528:$U$2524</definedName>
    <definedName name="Z_A6430D7A_5601_47FD_9C5D_5BBE28388211_.wvu.FilterData" localSheetId="0" hidden="1">'Sec-CNC Schedule'!$A$528:$Q$2399</definedName>
    <definedName name="Z_A64F0558_44BC_4D76_BBBA_1E74BDD017E9_.wvu.FilterData" localSheetId="0" hidden="1">'Sec-CNC Schedule'!$A$528:$Q$2399</definedName>
    <definedName name="Z_A672936B_A5CB_4EED_BC7E_0BDABF0E3781_.wvu.FilterData" localSheetId="0" hidden="1">'Sec-CNC Schedule'!$A$528:$Q$2399</definedName>
    <definedName name="Z_A6754F7E_DE86_480B_8A81_D6DB4F4447A4_.wvu.FilterData" localSheetId="0" hidden="1">'Sec-CNC Schedule'!$A$527:$U$2523</definedName>
    <definedName name="Z_A685493B_CBF7_4A47_8776_A8B673D3DBAF_.wvu.FilterData" localSheetId="0" hidden="1">'Sec-CNC Schedule'!$A$528:$Q$2399</definedName>
    <definedName name="Z_A68FE087_6DE8_4959_8DD4_E49C25C945A9_.wvu.FilterData" localSheetId="0" hidden="1">'Sec-CNC Schedule'!$A$528:$U$2525</definedName>
    <definedName name="Z_A6BDF2F3_BF12_4922_80DE_FCA39F851A42_.wvu.FilterData" localSheetId="0" hidden="1">'Sec-CNC Schedule'!$A$528:$U$2525</definedName>
    <definedName name="Z_A6C15596_196D_4212_AE23_9CEF9D4E9D14_.wvu.FilterData" localSheetId="0" hidden="1">'Sec-CNC Schedule'!$A$528:$U$2524</definedName>
    <definedName name="Z_A6C88316_BB07_4D53_BEE1_E3FBA9C69BB0_.wvu.FilterData" localSheetId="0" hidden="1">'Sec-CNC Schedule'!$A$528:$U$2525</definedName>
    <definedName name="Z_A7050C00_D2C4_422E_ADA1_9BC4C1581D3C_.wvu.FilterData" localSheetId="0" hidden="1">'Sec-CNC Schedule'!$A$528:$Q$2399</definedName>
    <definedName name="Z_A72AD4C9_E934_48DA_9773_D1B1B6F50761_.wvu.FilterData" localSheetId="0" hidden="1">'Sec-CNC Schedule'!$A$528:$U$2524</definedName>
    <definedName name="Z_A72DB9CF_C1CE_4F57_9E61_67F3A44379C7_.wvu.FilterData" localSheetId="0" hidden="1">'Sec-CNC Schedule'!$A$528:$Q$2399</definedName>
    <definedName name="Z_A79DADAF_DE1F_487D_AB2D_A050AD15F6DE_.wvu.FilterData" localSheetId="0" hidden="1">'Sec-CNC Schedule'!$A$528:$Q$2399</definedName>
    <definedName name="Z_A7A75DD3_D19E_4884_8EA6_514707D5374E_.wvu.FilterData" localSheetId="0" hidden="1">'Sec-CNC Schedule'!$A$528:$U$2525</definedName>
    <definedName name="Z_A7CFC32C_B8B6_4A40_8CE7_ECAECB652072_.wvu.FilterData" localSheetId="0" hidden="1">'Sec-CNC Schedule'!$A$528:$U$2525</definedName>
    <definedName name="Z_A7EFE34E_2324_4BB2_89A1_F6E8CFF1E9B4_.wvu.FilterData" localSheetId="0" hidden="1">'Sec-CNC Schedule'!$A$528:$Q$2399</definedName>
    <definedName name="Z_A7F99648_C6F7_4890_B38D_F22D8177F0CC_.wvu.FilterData" localSheetId="0" hidden="1">'Sec-CNC Schedule'!$A$527:$U$2523</definedName>
    <definedName name="Z_A81F43C3_E06C_487A_85DA_5B32015CDB2D_.wvu.FilterData" localSheetId="0" hidden="1">'Sec-CNC Schedule'!$A$527:$U$528</definedName>
    <definedName name="Z_A882FEE1_D488_4B9C_8910_40A471FD8C8F_.wvu.FilterData" localSheetId="0" hidden="1">'Sec-CNC Schedule'!$A$527:$U$528</definedName>
    <definedName name="Z_A89EAD8E_E735_4AF2_9FD8_0FC87926C1A1_.wvu.FilterData" localSheetId="0" hidden="1">'Sec-CNC Schedule'!$A$528:$U$2525</definedName>
    <definedName name="Z_A94D1CFF_583D_4358_B6C3_8948181F0259_.wvu.FilterData" localSheetId="0" hidden="1">'Sec-CNC Schedule'!$A$528:$U$2525</definedName>
    <definedName name="Z_A94D27BF_47AC_4813_8E27_227224A4FF62_.wvu.FilterData" localSheetId="0" hidden="1">'Sec-CNC Schedule'!$A$527:$U$2523</definedName>
    <definedName name="Z_A96DE04E_C9DA_4963_8734_EB3F1899933F_.wvu.FilterData" localSheetId="0" hidden="1">'Sec-CNC Schedule'!$A$528:$Q$2523</definedName>
    <definedName name="Z_A9A84653_A56D_42F7_8333_2E8FB38F2FCB_.wvu.FilterData" localSheetId="0" hidden="1">'Sec-CNC Schedule'!$A$528:$Q$2399</definedName>
    <definedName name="Z_AA209B2D_2990_4C9C_9B63_B561442E8DA0_.wvu.FilterData" localSheetId="0" hidden="1">'Sec-CNC Schedule'!$A$528:$Q$2399</definedName>
    <definedName name="Z_AA305F0A_BE3F_464F_BD09_CF1B1138CF6F_.wvu.FilterData" localSheetId="0" hidden="1">'Sec-CNC Schedule'!$A$528:$U$2525</definedName>
    <definedName name="Z_AA34D2D7_B186_4C7F_BFEF_FEE5AAD3AB7D_.wvu.FilterData" localSheetId="0" hidden="1">'Sec-CNC Schedule'!$A$528:$U$2399</definedName>
    <definedName name="Z_AA706B8F_948D_4DDB_B940_4E13FAC3655C_.wvu.FilterData" localSheetId="0" hidden="1">'Sec-CNC Schedule'!$A$528:$Q$2399</definedName>
    <definedName name="Z_AA8751B7_FEA8_4E8B_B81D_26C3791DDF5F_.wvu.FilterData" localSheetId="0" hidden="1">'Sec-CNC Schedule'!$A$528:$U$2525</definedName>
    <definedName name="Z_AA914D40_62B7_455F_965E_F22589ABD95E_.wvu.FilterData" localSheetId="0" hidden="1">'Sec-CNC Schedule'!$A$528:$Q$2399</definedName>
    <definedName name="Z_AAA551E9_2B4C_4F2A_AEC4_7E425DE32E14_.wvu.FilterData" localSheetId="0" hidden="1">'Sec-CNC Schedule'!$A$528:$U$2525</definedName>
    <definedName name="Z_AABDBD32_2789_41F1_914D_0CAFB03603AC_.wvu.FilterData" localSheetId="0" hidden="1">'Sec-CNC Schedule'!$A$528:$Q$2399</definedName>
    <definedName name="Z_AAC81530_DEA3_49F1_9D5B_2E92D19ED22D_.wvu.FilterData" localSheetId="0" hidden="1">'Sec-CNC Schedule'!$A$528:$Q$2399</definedName>
    <definedName name="Z_AB00FCA0_B5C9_4830_9404_1E2E1F9EDB98_.wvu.FilterData" localSheetId="0" hidden="1">'Sec-CNC Schedule'!$A$528:$Q$2399</definedName>
    <definedName name="Z_AB020CEF_A92F_49F2_BFCE_DE41E32057B0_.wvu.FilterData" localSheetId="0" hidden="1">'Sec-CNC Schedule'!$A$528:$U$2525</definedName>
    <definedName name="Z_AB1C9E70_F369_4B1D_B45A_23F8BD9C21E2_.wvu.FilterData" localSheetId="0" hidden="1">'Sec-CNC Schedule'!$A$527:$S$2523</definedName>
    <definedName name="Z_AB376627_5E2E_42B5_8537_711A269AF1CB_.wvu.FilterData" localSheetId="0" hidden="1">'Sec-CNC Schedule'!$A$528:$Q$2399</definedName>
    <definedName name="Z_AB60B553_1670_462C_A4BC_438271B10E0D_.wvu.FilterData" localSheetId="0" hidden="1">'Sec-CNC Schedule'!$A$527:$U$2523</definedName>
    <definedName name="Z_AB84D723_8B9C_4F60_A66C_605B5EF956C2_.wvu.FilterData" localSheetId="0" hidden="1">'Sec-CNC Schedule'!$A$528:$U$2525</definedName>
    <definedName name="Z_AB857599_455C_43A1_8141_F91261343248_.wvu.FilterData" localSheetId="0" hidden="1">'Sec-CNC Schedule'!$A$527:$S$2523</definedName>
    <definedName name="Z_ABA07979_E216_4711_9001_7DD764AB0A8B_.wvu.FilterData" localSheetId="0" hidden="1">'Sec-CNC Schedule'!$A$528:$U$2524</definedName>
    <definedName name="Z_ABBDB18C_8EF4_4B8C_8883_B82E1F162C19_.wvu.Cols" localSheetId="0" hidden="1">'Sec-CNC Schedule'!#REF!</definedName>
    <definedName name="Z_ABBDB18C_8EF4_4B8C_8883_B82E1F162C19_.wvu.FilterData" localSheetId="0" hidden="1">'Sec-CNC Schedule'!$A$528:$U$2525</definedName>
    <definedName name="Z_ABBDB18C_8EF4_4B8C_8883_B82E1F162C19_.wvu.PrintArea" localSheetId="0" hidden="1">'Sec-CNC Schedule'!$A$1:$T$318</definedName>
    <definedName name="Z_ABC153AC_5F78_4732_93F0_2F51A6A97400_.wvu.FilterData" localSheetId="0" hidden="1">'Sec-CNC Schedule'!$A$527:$U$528</definedName>
    <definedName name="Z_ABC7B3C3_D01E_4F22_BB99_4419C4192BA3_.wvu.FilterData" localSheetId="0" hidden="1">'Sec-CNC Schedule'!$A$527:$U$528</definedName>
    <definedName name="Z_ABE1D114_3611_4B85_A316_492C8EA14231_.wvu.FilterData" localSheetId="0" hidden="1">'Sec-CNC Schedule'!$A$527:$U$2523</definedName>
    <definedName name="Z_AC285EDA_1735_40CB_9E61_29C73952CB90_.wvu.FilterData" localSheetId="0" hidden="1">'Sec-CNC Schedule'!$A$528:$O$2399</definedName>
    <definedName name="Z_AC45815F_9C8C_4B84_BC6E_9427DA726DFE_.wvu.FilterData" localSheetId="0" hidden="1">'Sec-CNC Schedule'!$A$528:$U$2525</definedName>
    <definedName name="Z_AC4ECCBC_4AE6_4A98_AC59_0CABA33DEC46_.wvu.FilterData" localSheetId="0" hidden="1">'Sec-CNC Schedule'!$A$528:$O$2399</definedName>
    <definedName name="Z_AC5E1DD7_CB93_443F_80AB_632E326E619B_.wvu.FilterData" localSheetId="0" hidden="1">'Sec-CNC Schedule'!$A$528:$Q$2399</definedName>
    <definedName name="Z_AC744CEC_A09E_41DA_A8E8_ED0703EFFFA6_.wvu.FilterData" localSheetId="0" hidden="1">'Sec-CNC Schedule'!$A$528:$U$2525</definedName>
    <definedName name="Z_AC74C759_C715_49F8_BA42_D331091E1A48_.wvu.FilterData" localSheetId="0" hidden="1">'Sec-CNC Schedule'!$A$527:$U$2523</definedName>
    <definedName name="Z_AC872DDA_ACC1_48E4_8AC5_C35CC98F0B26_.wvu.FilterData" localSheetId="0" hidden="1">'Sec-CNC Schedule'!$A$527:$U$528</definedName>
    <definedName name="Z_ACB22545_111E_48E3_AB56_8CB89617B786_.wvu.FilterData" localSheetId="0" hidden="1">'Sec-CNC Schedule'!$A$528:$Q$2399</definedName>
    <definedName name="Z_ACBCA608_1026_4EC9_8714_0E838D3C1D18_.wvu.FilterData" localSheetId="0" hidden="1">'Sec-CNC Schedule'!$A$527:$U$528</definedName>
    <definedName name="Z_ACF550C9_9980_4B02_8996_60F2F480375E_.wvu.FilterData" localSheetId="0" hidden="1">'Sec-CNC Schedule'!$A$527:$U$528</definedName>
    <definedName name="Z_ACFD0220_5C4C_4BD7_BE54_293FEF573B22_.wvu.FilterData" localSheetId="0" hidden="1">'Sec-CNC Schedule'!$A$527:$U$2523</definedName>
    <definedName name="Z_AD03BB72_B189_4C2F_B5ED_F9F091C483D8_.wvu.FilterData" localSheetId="0" hidden="1">'Sec-CNC Schedule'!$A$528:$U$2525</definedName>
    <definedName name="Z_AD082458_7DE2_4935_A56D_4941F4A030FF_.wvu.FilterData" localSheetId="0" hidden="1">'Sec-CNC Schedule'!$A$528:$U$2525</definedName>
    <definedName name="Z_AD20EE21_A743_47F3_B5EE_C65A5998BDE9_.wvu.FilterData" localSheetId="0" hidden="1">'Sec-CNC Schedule'!$A$528:$U$2525</definedName>
    <definedName name="Z_AD2EFE7F_BAC5_44AE_995F_4A2FD8784DFC_.wvu.FilterData" localSheetId="0" hidden="1">'Sec-CNC Schedule'!$A$528:$Q$2399</definedName>
    <definedName name="Z_AD40BA52_B20A_42AD_92AD_53EDD9B20351_.wvu.FilterData" localSheetId="0" hidden="1">'Sec-CNC Schedule'!$A$528:$O$2399</definedName>
    <definedName name="Z_AD4442D9_4AFA_402E_9EC4_0C10DADF10FE_.wvu.FilterData" localSheetId="0" hidden="1">'Sec-CNC Schedule'!$A$528:$Q$2399</definedName>
    <definedName name="Z_AD4B1A72_6745_4F55_8875_B8F4D154377B_.wvu.FilterData" localSheetId="0" hidden="1">'Sec-CNC Schedule'!$A$528:$Q$2399</definedName>
    <definedName name="Z_AD506606_06DF_461A_8B01_E0C6151F5DE7_.wvu.FilterData" localSheetId="0" hidden="1">'Sec-CNC Schedule'!$A$527:$U$528</definedName>
    <definedName name="Z_ADA7C11E_BE71_470F_BED2_627D62195C16_.wvu.FilterData" localSheetId="0" hidden="1">'Sec-CNC Schedule'!$A$528:$Q$2399</definedName>
    <definedName name="Z_ADB4D148_199F_4AD2_81DA_EF9E0567E6B5_.wvu.FilterData" localSheetId="0" hidden="1">'Sec-CNC Schedule'!$A$528:$O$2399</definedName>
    <definedName name="Z_ADE6DEEA_56B6_42FC_B84C_73E21C46AC7C_.wvu.FilterData" localSheetId="0" hidden="1">'Sec-CNC Schedule'!$A$528:$U$2399</definedName>
    <definedName name="Z_ADF1A003_78F3_4DE7_9708_58F75CBFBCB6_.wvu.FilterData" localSheetId="0" hidden="1">'Sec-CNC Schedule'!$A$527:$U$2523</definedName>
    <definedName name="Z_AE0B1F11_BA84_4CA2_B3B5_8DECC70C02BE_.wvu.FilterData" localSheetId="0" hidden="1">'Sec-CNC Schedule'!$A$528:$O$2399</definedName>
    <definedName name="Z_AE0F9C51_FA81_447C_8A30_9D57BC192159_.wvu.FilterData" localSheetId="0" hidden="1">'Sec-CNC Schedule'!$A$527:$U$2523</definedName>
    <definedName name="Z_AE232CC4_9D15_4589_BD79_5F16BD652A37_.wvu.FilterData" localSheetId="0" hidden="1">'Sec-CNC Schedule'!$A$528:$O$2399</definedName>
    <definedName name="Z_AE23C428_7AA6_4F56_A929_8AC100AF126F_.wvu.FilterData" localSheetId="0" hidden="1">'Sec-CNC Schedule'!$A$528:$O$2399</definedName>
    <definedName name="Z_AE32DDF7_9BED_4B41_A558_FE0F0BB1C39D_.wvu.FilterData" localSheetId="0" hidden="1">'Sec-CNC Schedule'!$A$528:$U$2525</definedName>
    <definedName name="Z_AE3D890C_0DD7_49E2_8E8D_18E93C3930ED_.wvu.FilterData" localSheetId="0" hidden="1">'Sec-CNC Schedule'!$A$528:$Q$2399</definedName>
    <definedName name="Z_AE4D5C60_9028_411E_B6AF_25E9A4DADFB9_.wvu.FilterData" localSheetId="0" hidden="1">'Sec-CNC Schedule'!$A$527:$U$528</definedName>
    <definedName name="Z_AE57C3BD_D175_47F9_BD07_C3A14C65FA61_.wvu.FilterData" localSheetId="0" hidden="1">'Sec-CNC Schedule'!$A$527:$U$528</definedName>
    <definedName name="Z_AE6A673E_5919_494B_B1D6_0AA1FFE3B3DA_.wvu.FilterData" localSheetId="0" hidden="1">'Sec-CNC Schedule'!$A$527:$U$2523</definedName>
    <definedName name="Z_AE6AD371_B824_4A7F_B8F9_AD60CE0EFC04_.wvu.FilterData" localSheetId="0" hidden="1">'Sec-CNC Schedule'!$A$528:$Q$2399</definedName>
    <definedName name="Z_AEB32729_2C3E_47F1_945A_552D2B171B01_.wvu.FilterData" localSheetId="0" hidden="1">'Sec-CNC Schedule'!$A$528:$U$2524</definedName>
    <definedName name="Z_AEEE5147_B1FB_413C_A4FD_0CC3996C4BDD_.wvu.FilterData" localSheetId="0" hidden="1">'Sec-CNC Schedule'!$A$527:$U$2523</definedName>
    <definedName name="Z_AF0606CA_F8CA_40B9_B710_6BD607A7CDFB_.wvu.FilterData" localSheetId="0" hidden="1">'Sec-CNC Schedule'!$A$528:$Q$2399</definedName>
    <definedName name="Z_AF0A875F_7EB5_4100_94AB_727B08B6BE07_.wvu.FilterData" localSheetId="0" hidden="1">'Sec-CNC Schedule'!$A$528:$Q$2523</definedName>
    <definedName name="Z_AF1378E0_7EDF_44D7_9CF1_238EB1368035_.wvu.FilterData" localSheetId="0" hidden="1">'Sec-CNC Schedule'!$A$527:$U$528</definedName>
    <definedName name="Z_AF4A9352_BC7E_449E_BD8D_A96A77BECCAD_.wvu.FilterData" localSheetId="0" hidden="1">'Sec-CNC Schedule'!$A$528:$U$2524</definedName>
    <definedName name="Z_AF6D41E8_B389_42CE_838D_FAA6E8BA04D8_.wvu.FilterData" localSheetId="0" hidden="1">'Sec-CNC Schedule'!$A$528:$Q$2399</definedName>
    <definedName name="Z_AF740799_6233_4F48_BD71_76F9717B49F6_.wvu.FilterData" localSheetId="0" hidden="1">'Sec-CNC Schedule'!$A$528:$U$2525</definedName>
    <definedName name="Z_AF7BD54B_F9D7_406F_B5F4_A663CE286714_.wvu.FilterData" localSheetId="0" hidden="1">'Sec-CNC Schedule'!$A$528:$O$2399</definedName>
    <definedName name="Z_AF874124_3A21_406C_ACD0_ECA0DA3820C1_.wvu.FilterData" localSheetId="0" hidden="1">'Sec-CNC Schedule'!$A$528:$Q$2399</definedName>
    <definedName name="Z_AFA34F88_C152_43E4_9C0D_E44A067F81D0_.wvu.FilterData" localSheetId="0" hidden="1">'Sec-CNC Schedule'!$A$528:$Q$2399</definedName>
    <definedName name="Z_AFFE8563_A466_4435_832B_215E4D507054_.wvu.FilterData" localSheetId="0" hidden="1">'Sec-CNC Schedule'!$A$527:$S$2523</definedName>
    <definedName name="Z_B004213D_8A28_4B90_9B42_14FF4F557AD5_.wvu.FilterData" localSheetId="0" hidden="1">'Sec-CNC Schedule'!$A$528:$Q$2399</definedName>
    <definedName name="Z_B02E2C8F_0732_4FF8_8145_83A5A804F028_.wvu.FilterData" localSheetId="0" hidden="1">'Sec-CNC Schedule'!$A$528:$O$2399</definedName>
    <definedName name="Z_B02FA3C6_22BB_4D8F_8B15_DE296DE38CAE_.wvu.FilterData" localSheetId="0" hidden="1">'Sec-CNC Schedule'!$A$528:$Q$2399</definedName>
    <definedName name="Z_B03D0FC0_488B_4FB8_AB81_3199AC2D11F8_.wvu.FilterData" localSheetId="0" hidden="1">'Sec-CNC Schedule'!$A$527:$U$528</definedName>
    <definedName name="Z_B051DC28_8065_4E46_A3EF_DE44F8D9A0BC_.wvu.FilterData" localSheetId="0" hidden="1">'Sec-CNC Schedule'!$A$528:$Q$2399</definedName>
    <definedName name="Z_B064BC48_C308_4E09_A288_3C04D3AE9CCD_.wvu.FilterData" localSheetId="0" hidden="1">'Sec-CNC Schedule'!$A$528:$O$2399</definedName>
    <definedName name="Z_B0653332_3FEB_422D_B3AB_7440C00F5DB7_.wvu.FilterData" localSheetId="0" hidden="1">'Sec-CNC Schedule'!$A$528:$U$2525</definedName>
    <definedName name="Z_B08E2183_1E81_4A4C_A9CF_6F39D5C62F95_.wvu.FilterData" localSheetId="0" hidden="1">'Sec-CNC Schedule'!$A$528:$O$2399</definedName>
    <definedName name="Z_B0F560A7_9BCB_4C80_A817_1A773AC3DAD4_.wvu.FilterData" localSheetId="0" hidden="1">'Sec-CNC Schedule'!$A$527:$U$528</definedName>
    <definedName name="Z_B11A15F8_C83F_4BC8_BDDC_CD5A3893D20E_.wvu.FilterData" localSheetId="0" hidden="1">'Sec-CNC Schedule'!$A$528:$U$2525</definedName>
    <definedName name="Z_B13EE0F2_F2A7_40BA_82D5_4E4E41BDB67B_.wvu.FilterData" localSheetId="0" hidden="1">'Sec-CNC Schedule'!$A$527:$U$2523</definedName>
    <definedName name="Z_B19BCB67_6601_4D1F_838A_FF08BF65B853_.wvu.FilterData" localSheetId="0" hidden="1">'Sec-CNC Schedule'!$A$528:$U$2525</definedName>
    <definedName name="Z_B19F844C_ABFC_4B0D_8FFC_84CF946FC7D2_.wvu.FilterData" localSheetId="0" hidden="1">'Sec-CNC Schedule'!$A$528:$U$2524</definedName>
    <definedName name="Z_B1A390B7_5D66_424B_8511_1A132E674885_.wvu.FilterData" localSheetId="0" hidden="1">'Sec-CNC Schedule'!$A$528:$U$2524</definedName>
    <definedName name="Z_B1BCC1A7_FBFB_47F6_A26F_82D20C86DFBA_.wvu.FilterData" localSheetId="0" hidden="1">'Sec-CNC Schedule'!$A$527:$U$528</definedName>
    <definedName name="Z_B1C8205D_B576_4093_9985_8CCD10F9E159_.wvu.FilterData" localSheetId="0" hidden="1">'Sec-CNC Schedule'!$A$528:$Q$2399</definedName>
    <definedName name="Z_B1C8205D_B576_4093_9985_8CCD10F9E159_.wvu.PrintArea" localSheetId="0" hidden="1">'Sec-CNC Schedule'!$A$1:$T$510</definedName>
    <definedName name="Z_B212F4CC_2D6E_453F_B36E_943C57EAD934_.wvu.FilterData" localSheetId="0" hidden="1">'Sec-CNC Schedule'!$A$528:$Q$2399</definedName>
    <definedName name="Z_B23C81E1_C722_44DC_B856_3CE58064B760_.wvu.FilterData" localSheetId="0" hidden="1">'Sec-CNC Schedule'!$A$528:$O$2399</definedName>
    <definedName name="Z_B24F880C_2C74_44D6_828D_FAF36684E1F7_.wvu.FilterData" localSheetId="0" hidden="1">'Sec-CNC Schedule'!$A$527:$U$528</definedName>
    <definedName name="Z_B276EB5B_93A0_44AD_BEA6_3D4FBF98E7D2_.wvu.FilterData" localSheetId="0" hidden="1">'Sec-CNC Schedule'!$A$527:$U$528</definedName>
    <definedName name="Z_B2AC8175_1276_45EB_8EFB_C3AECE39FA63_.wvu.FilterData" localSheetId="0" hidden="1">'Sec-CNC Schedule'!$A$527:$U$2523</definedName>
    <definedName name="Z_B2C917BE_8E98_4F92_883C_ECECE1E4A765_.wvu.FilterData" localSheetId="0" hidden="1">'Sec-CNC Schedule'!$A$528:$Q$2523</definedName>
    <definedName name="Z_B2CFB2E3_3D32_4684_83E1_8B7A19C696DE_.wvu.FilterData" localSheetId="0" hidden="1">'Sec-CNC Schedule'!$A$528:$U$2525</definedName>
    <definedName name="Z_B2CFB2EC_F215_47D3_8F4D_06AC923283F5_.wvu.FilterData" localSheetId="0" hidden="1">'Sec-CNC Schedule'!$A$527:$U$2523</definedName>
    <definedName name="Z_B2D047A6_80EA_47F5_92A4_AA99FE2739E9_.wvu.FilterData" localSheetId="0" hidden="1">'Sec-CNC Schedule'!$A$527:$U$528</definedName>
    <definedName name="Z_B2D3610D_364C_435A_A13F_D46A927B122C_.wvu.FilterData" localSheetId="0" hidden="1">'Sec-CNC Schedule'!$A$527:$U$2523</definedName>
    <definedName name="Z_B322525A_B51B_4431_A265_88F3FA10F801_.wvu.FilterData" localSheetId="0" hidden="1">'Sec-CNC Schedule'!$A$528:$Q$2399</definedName>
    <definedName name="Z_B3342934_04A2_440F_AD30_C10780E3A9D2_.wvu.FilterData" localSheetId="0" hidden="1">'Sec-CNC Schedule'!$A$528:$U$2524</definedName>
    <definedName name="Z_B35564F7_AF86_4C25_A2BE_1599C992C259_.wvu.FilterData" localSheetId="0" hidden="1">'Sec-CNC Schedule'!$A$528:$U$2525</definedName>
    <definedName name="Z_B36EFF62_0CBE_4C61_8B86_1E53FC133B34_.wvu.FilterData" localSheetId="0" hidden="1">'Sec-CNC Schedule'!$A$528:$Q$2399</definedName>
    <definedName name="Z_B37C77DB_565A_4628_ACE0_80088304D1DF_.wvu.FilterData" localSheetId="0" hidden="1">'Sec-CNC Schedule'!$A$527:$U$2523</definedName>
    <definedName name="Z_B3864CBF_2728_415E_B9AB_A6B059F52735_.wvu.FilterData" localSheetId="0" hidden="1">'Sec-CNC Schedule'!$A$528:$Q$2399</definedName>
    <definedName name="Z_B3972C36_FCDC_428B_928F_B96B81250F43_.wvu.FilterData" localSheetId="0" hidden="1">'Sec-CNC Schedule'!$A$528:$U$2525</definedName>
    <definedName name="Z_B3B2B6E5_599F_4B58_A9B1_170CD414E9A1_.wvu.FilterData" localSheetId="0" hidden="1">'Sec-CNC Schedule'!$A$528:$Q$2399</definedName>
    <definedName name="Z_B3C979EF_9622_4BEA_8406_0D0EBABCA179_.wvu.FilterData" localSheetId="0" hidden="1">'Sec-CNC Schedule'!$A$527:$U$2523</definedName>
    <definedName name="Z_B3F9835E_57A2_46BA_AC72_41ED04BF07DD_.wvu.FilterData" localSheetId="0" hidden="1">'Sec-CNC Schedule'!$A$527:$U$2523</definedName>
    <definedName name="Z_B4144250_2922_4ED4_BB38_FCAA16707B75_.wvu.FilterData" localSheetId="0" hidden="1">'Sec-CNC Schedule'!$A$528:$O$2399</definedName>
    <definedName name="Z_B41F9C61_5653_4707_B054_EDE5764D56CC_.wvu.FilterData" localSheetId="0" hidden="1">'Sec-CNC Schedule'!$A$528:$Q$2399</definedName>
    <definedName name="Z_B42EF59D_4876_4492_A0FD_00E1E0606B30_.wvu.FilterData" localSheetId="0" hidden="1">'Sec-CNC Schedule'!$A$528:$O$2399</definedName>
    <definedName name="Z_B4658E9B_092B_481D_AC9C_32DE9FD7FA6E_.wvu.FilterData" localSheetId="0" hidden="1">'Sec-CNC Schedule'!$A$527:$U$2523</definedName>
    <definedName name="Z_B4C2CCF6_5822_4ED4_B976_9F3A27182D1D_.wvu.FilterData" localSheetId="0" hidden="1">'Sec-CNC Schedule'!$A$528:$Q$2399</definedName>
    <definedName name="Z_B4C39BA7_F301_45A6_91BD_85FE7D871073_.wvu.FilterData" localSheetId="0" hidden="1">'Sec-CNC Schedule'!$A$527:$U$528</definedName>
    <definedName name="Z_B4E1229A_7FC9_46AA_AAB5_EBE2DA635BFE_.wvu.FilterData" localSheetId="0" hidden="1">'Sec-CNC Schedule'!$A$527:$U$2523</definedName>
    <definedName name="Z_B4E699E9_8AF6_41E8_AB09_3868A7CEF1F8_.wvu.FilterData" localSheetId="0" hidden="1">'Sec-CNC Schedule'!$A$528:$U$2524</definedName>
    <definedName name="Z_B515DB02_1FC3_4715_9D31_ED93E4D3FE21_.wvu.FilterData" localSheetId="0" hidden="1">'Sec-CNC Schedule'!$A$528:$Q$2399</definedName>
    <definedName name="Z_B531071B_6B64_4BA0_BB94_07B7CEC58BC3_.wvu.FilterData" localSheetId="0" hidden="1">'Sec-CNC Schedule'!$A$528:$O$2399</definedName>
    <definedName name="Z_B5645CF7_8378_448E_9335_9444BE634CED_.wvu.FilterData" localSheetId="0" hidden="1">'Sec-CNC Schedule'!$A$528:$Q$2399</definedName>
    <definedName name="Z_B5AC8782_7D79_41F0_8679_7476DA553ED3_.wvu.FilterData" localSheetId="0" hidden="1">'Sec-CNC Schedule'!$A$528:$Q$2399</definedName>
    <definedName name="Z_B5B24992_C3CB_42E0_A4E8_7D7E535B95DE_.wvu.FilterData" localSheetId="0" hidden="1">'Sec-CNC Schedule'!$A$528:$U$2524</definedName>
    <definedName name="Z_B5FE766E_9ACF_4F62_A0A8_F447EFFA5BE5_.wvu.FilterData" localSheetId="0" hidden="1">'Sec-CNC Schedule'!$A$528:$Q$2399</definedName>
    <definedName name="Z_B6021415_C64F_4F88_BE85_D63CE7DD0DD6_.wvu.FilterData" localSheetId="0" hidden="1">'Sec-CNC Schedule'!$A$527:$U$528</definedName>
    <definedName name="Z_B6436CB3_D3F9_4C9D_BC0E_9AED90D56BF1_.wvu.FilterData" localSheetId="0" hidden="1">'Sec-CNC Schedule'!$A$528:$U$2524</definedName>
    <definedName name="Z_B6444B92_716D_43A6_B6B0_3E3CCC459952_.wvu.FilterData" localSheetId="0" hidden="1">'Sec-CNC Schedule'!$A$528:$Q$2399</definedName>
    <definedName name="Z_B6547D86_1F04_4D49_9B07_E8F7D2242C29_.wvu.FilterData" localSheetId="0" hidden="1">'Sec-CNC Schedule'!$A$528:$Q$2523</definedName>
    <definedName name="Z_B6786C64_D8E8_4679_9A53_43F1A3435E81_.wvu.FilterData" localSheetId="0" hidden="1">'Sec-CNC Schedule'!$A$527:$U$2523</definedName>
    <definedName name="Z_B6B5AB4D_06B5_42BD_8625_FD95F9ABF152_.wvu.FilterData" localSheetId="0" hidden="1">'Sec-CNC Schedule'!$A$528:$U$2525</definedName>
    <definedName name="Z_B6E71823_7EC8_4553_96DC_1799EFFB95AE_.wvu.FilterData" localSheetId="0" hidden="1">'Sec-CNC Schedule'!$A$528:$Q$2399</definedName>
    <definedName name="Z_B7191306_1B67_46C4_B052_A827AE859E03_.wvu.FilterData" localSheetId="0" hidden="1">'Sec-CNC Schedule'!$A$528:$O$2399</definedName>
    <definedName name="Z_B72F8D8A_965D_4369_B86D_98603D66E096_.wvu.FilterData" localSheetId="0" hidden="1">'Sec-CNC Schedule'!$A$528:$Q$2399</definedName>
    <definedName name="Z_B74548D6_2518_4697_96A0_30CCA1D352C7_.wvu.FilterData" localSheetId="0" hidden="1">'Sec-CNC Schedule'!$A$527:$U$2523</definedName>
    <definedName name="Z_B75BE6E1_6608_43CF_8BA7_41438B793EAA_.wvu.FilterData" localSheetId="0" hidden="1">'Sec-CNC Schedule'!$A$528:$U$2525</definedName>
    <definedName name="Z_B776ED68_F521_4358_B9B8_C04E9B89A1C1_.wvu.FilterData" localSheetId="0" hidden="1">'Sec-CNC Schedule'!$A$527:$U$2523</definedName>
    <definedName name="Z_B7967B0C_6B61_4631_8116_F532B5036062_.wvu.FilterData" localSheetId="0" hidden="1">'Sec-CNC Schedule'!$A$527:$U$2523</definedName>
    <definedName name="Z_B7B7C366_3AFD_4D19_8CE9_5E405D336596_.wvu.FilterData" localSheetId="0" hidden="1">'Sec-CNC Schedule'!$A$528:$U$2525</definedName>
    <definedName name="Z_B7DAA817_32BA_4FBD_98B4_210B37995163_.wvu.FilterData" localSheetId="0" hidden="1">'Sec-CNC Schedule'!$A$527:$S$2523</definedName>
    <definedName name="Z_B7DCFA27_53FD_480B_9822_230FB93E19E3_.wvu.FilterData" localSheetId="0" hidden="1">'Sec-CNC Schedule'!$A$528:$U$2525</definedName>
    <definedName name="Z_B7F17BF7_DC0B_404F_B281_6F2A7EA23A88_.wvu.FilterData" localSheetId="0" hidden="1">'Sec-CNC Schedule'!$A$528:$Q$2399</definedName>
    <definedName name="Z_B811A6C6_C2C3_4133_9CF0_B5D0F75D19A1_.wvu.FilterData" localSheetId="0" hidden="1">'Sec-CNC Schedule'!$A$528:$Q$2399</definedName>
    <definedName name="Z_B81CEBD9_8D88_4648_867C_D7AF6EBBFBAE_.wvu.FilterData" localSheetId="0" hidden="1">'Sec-CNC Schedule'!$A$528:$Q$2399</definedName>
    <definedName name="Z_B823AC78_3645_41FF_A43E_89B6D5443127_.wvu.FilterData" localSheetId="0" hidden="1">'Sec-CNC Schedule'!$A$527:$U$528</definedName>
    <definedName name="Z_B8340C9C_4D92_44A0_B424_5CD9B0AE6AB2_.wvu.FilterData" localSheetId="0" hidden="1">'Sec-CNC Schedule'!$A$528:$O$2399</definedName>
    <definedName name="Z_B840A7D8_891F_483B_83A9_228BF8E90C9D_.wvu.FilterData" localSheetId="0" hidden="1">'Sec-CNC Schedule'!$A$528:$U$2525</definedName>
    <definedName name="Z_B852FAD6_BBE9_452A_B02B_7F691A2D491F_.wvu.FilterData" localSheetId="0" hidden="1">'Sec-CNC Schedule'!$A$527:$U$528</definedName>
    <definedName name="Z_B8624325_9760_4D62_8FAE_72BE417B06BD_.wvu.FilterData" localSheetId="0" hidden="1">'Sec-CNC Schedule'!$A$527:$U$2523</definedName>
    <definedName name="Z_B8653A87_AF6D_462B_B0A9_BB4CECABD799_.wvu.FilterData" localSheetId="0" hidden="1">'Sec-CNC Schedule'!$A$528:$U$2525</definedName>
    <definedName name="Z_B87A7963_5259_4ACF_9645_120831B3A4C4_.wvu.FilterData" localSheetId="0" hidden="1">'Sec-CNC Schedule'!$A$528:$U$2525</definedName>
    <definedName name="Z_B883E77F_307C_4CD3_BC17_FBA5A19A0248_.wvu.FilterData" localSheetId="0" hidden="1">'Sec-CNC Schedule'!$A$528:$Q$2523</definedName>
    <definedName name="Z_B8AAEBBB_0502_4F1E_A8C3_6C612943F9C3_.wvu.FilterData" localSheetId="0" hidden="1">'Sec-CNC Schedule'!$A$528:$Q$2523</definedName>
    <definedName name="Z_B8AC21F6_2AB8_4144_8A29_CE52B69BD765_.wvu.FilterData" localSheetId="0" hidden="1">'Sec-CNC Schedule'!$A$528:$O$2399</definedName>
    <definedName name="Z_B8B79D55_436F_4E09_882C_4D80C27CCF6D_.wvu.FilterData" localSheetId="0" hidden="1">'Sec-CNC Schedule'!$A$528:$Q$2523</definedName>
    <definedName name="Z_B8CF260E_C7DE_42AF_B0F7_EF33208C21D6_.wvu.FilterData" localSheetId="0" hidden="1">'Sec-CNC Schedule'!$A$528:$O$2399</definedName>
    <definedName name="Z_B91F3C34_7CD7_4C6D_8F0E_CD2FD23C3825_.wvu.FilterData" localSheetId="0" hidden="1">'Sec-CNC Schedule'!$A$527:$U$2523</definedName>
    <definedName name="Z_B9572DC0_EC1D_4151_825A_76B958E817DE_.wvu.FilterData" localSheetId="3" hidden="1">'Material Bar Weights'!$A$1:$C$437</definedName>
    <definedName name="Z_B9572DC0_EC1D_4151_825A_76B958E817DE_.wvu.FilterData" localSheetId="0" hidden="1">'Sec-CNC Schedule'!$A$527:$S$2523</definedName>
    <definedName name="Z_B9572DC0_EC1D_4151_825A_76B958E817DE_.wvu.PrintArea" localSheetId="0" hidden="1">'Sec-CNC Schedule'!$A$426:$K$443</definedName>
    <definedName name="Z_B9CC5CEF_CF50_405A_BA76_8691C4A822F9_.wvu.FilterData" localSheetId="0" hidden="1">'Sec-CNC Schedule'!$A$528:$U$2525</definedName>
    <definedName name="Z_B9D595FD_7293_4016_AA24_26F151840180_.wvu.FilterData" localSheetId="0" hidden="1">'Sec-CNC Schedule'!$A$528:$U$2525</definedName>
    <definedName name="Z_BA16B695_3155_43F5_9D9A_E473BF92DC3D_.wvu.FilterData" localSheetId="0" hidden="1">'Sec-CNC Schedule'!$A$527:$U$528</definedName>
    <definedName name="Z_BA36DA11_FBB9_4D9D_BEFE_880C4A292718_.wvu.FilterData" localSheetId="0" hidden="1">'Sec-CNC Schedule'!$A$528:$U$2525</definedName>
    <definedName name="Z_BA538407_07A0_4BCF_B2ED_CF0C1373EF58_.wvu.FilterData" localSheetId="0" hidden="1">'Sec-CNC Schedule'!$A$527:$U$528</definedName>
    <definedName name="Z_BA6A3AF9_4454_45BA_8DEE_5A26D724FB9D_.wvu.FilterData" localSheetId="0" hidden="1">'Sec-CNC Schedule'!$A$527:$U$528</definedName>
    <definedName name="Z_BA92509B_7762_41E8_B4BD_C751F1954C80_.wvu.FilterData" localSheetId="0" hidden="1">'Sec-CNC Schedule'!$A$528:$U$2525</definedName>
    <definedName name="Z_BA9E2485_4D70_4C16_9E5F_1C0BC2FFD3D4_.wvu.FilterData" localSheetId="0" hidden="1">'Sec-CNC Schedule'!$A$527:$U$2523</definedName>
    <definedName name="Z_BAB7055B_BBA3_4A0B_893A_8AD53978DB00_.wvu.FilterData" localSheetId="0" hidden="1">'Sec-CNC Schedule'!$A$528:$Q$2399</definedName>
    <definedName name="Z_BAC04A2E_94BB_404A_976F_ED1CC6E446D3_.wvu.FilterData" localSheetId="0" hidden="1">'Sec-CNC Schedule'!$A$527:$U$2523</definedName>
    <definedName name="Z_BAC5F84F_2132_405C_BCC9_BD807C7A23A1_.wvu.FilterData" localSheetId="0" hidden="1">'Sec-CNC Schedule'!$A$528:$U$2524</definedName>
    <definedName name="Z_BAE08887_7496_4682_8406_545975E1348A_.wvu.FilterData" localSheetId="0" hidden="1">'Sec-CNC Schedule'!$A$528:$Q$2523</definedName>
    <definedName name="Z_BB0BF410_A016_429E_909E_641B324574BB_.wvu.FilterData" localSheetId="0" hidden="1">'Sec-CNC Schedule'!$A$528:$Q$2523</definedName>
    <definedName name="Z_BB19EF83_ED6B_4B28_884B_D3DC5229ACC5_.wvu.FilterData" localSheetId="0" hidden="1">'Sec-CNC Schedule'!$A$527:$S$2523</definedName>
    <definedName name="Z_BB4E7C5E_DCFA_4776_AD0F_D3E763E88EBC_.wvu.FilterData" localSheetId="0" hidden="1">'Sec-CNC Schedule'!$A$527:$U$2523</definedName>
    <definedName name="Z_BB6CCBF0_1A05_4D4D_87BE_06F28599E1C0_.wvu.FilterData" localSheetId="0" hidden="1">'Sec-CNC Schedule'!$A$528:$U$2525</definedName>
    <definedName name="Z_BB788E07_1A16_4F18_80D7_636D4C62274B_.wvu.FilterData" localSheetId="0" hidden="1">'Sec-CNC Schedule'!$A$528:$U$2525</definedName>
    <definedName name="Z_BB7D2494_21B2_4101_B07C_C9C51D837905_.wvu.FilterData" localSheetId="0" hidden="1">'Sec-CNC Schedule'!$A$528:$Q$2399</definedName>
    <definedName name="Z_BB7FDF6D_190C_4809_85EA_4DE299D54442_.wvu.FilterData" localSheetId="0" hidden="1">'Sec-CNC Schedule'!$A$528:$U$2524</definedName>
    <definedName name="Z_BBB884F5_4601_439E_AE1E_1FD9B369E06E_.wvu.FilterData" localSheetId="0" hidden="1">'Sec-CNC Schedule'!$A$527:$U$2523</definedName>
    <definedName name="Z_BBB8E0F2_1FC3_4992_884C_EEA77F46A27B_.wvu.FilterData" localSheetId="0" hidden="1">'Sec-CNC Schedule'!$A$528:$Q$2523</definedName>
    <definedName name="Z_BBC53A07_19BC_48D0_8810_508B56B6B81C_.wvu.FilterData" localSheetId="0" hidden="1">'Sec-CNC Schedule'!$A$527:$U$2523</definedName>
    <definedName name="Z_BBC70D26_D78D_4BFF_BE79_248743A67130_.wvu.FilterData" localSheetId="0" hidden="1">'Sec-CNC Schedule'!$A$528:$Q$2399</definedName>
    <definedName name="Z_BBD057E4_BC40_4BD4_B2C2_5288C4456D64_.wvu.FilterData" localSheetId="0" hidden="1">'Sec-CNC Schedule'!$A$527:$U$2523</definedName>
    <definedName name="Z_BC1CAAA8_96B1_4D69_A2E0_FAA862D13BD6_.wvu.FilterData" localSheetId="0" hidden="1">'Sec-CNC Schedule'!$A$527:$S$2523</definedName>
    <definedName name="Z_BC2DAF64_AC7E_465E_AA79_88C108B016D0_.wvu.FilterData" localSheetId="0" hidden="1">'Sec-CNC Schedule'!$A$528:$Q$2399</definedName>
    <definedName name="Z_BC51317F_2618_42B5_B89E_D604294E4A6B_.wvu.FilterData" localSheetId="0" hidden="1">'Sec-CNC Schedule'!$A$527:$U$2523</definedName>
    <definedName name="Z_BC882C62_A61B_42EA_9EF2_D78DD7A32F71_.wvu.FilterData" localSheetId="0" hidden="1">'Sec-CNC Schedule'!$A$528:$Q$2399</definedName>
    <definedName name="Z_BCA67FB5_8E1B_416E_A95C_86FDCF90BFB5_.wvu.FilterData" localSheetId="0" hidden="1">'Sec-CNC Schedule'!$A$528:$O$2399</definedName>
    <definedName name="Z_BD00D01E_2C04_4E88_A930_DC8839FAD5D2_.wvu.FilterData" localSheetId="0" hidden="1">'Sec-CNC Schedule'!$A$528:$Q$2399</definedName>
    <definedName name="Z_BD50A7D5_9D45_40DF_8142_F0E840B69635_.wvu.FilterData" localSheetId="0" hidden="1">'Sec-CNC Schedule'!$A$527:$U$2523</definedName>
    <definedName name="Z_BD582ECD_B9DD_447D_ACA3_6F75026A70D4_.wvu.FilterData" localSheetId="0" hidden="1">'Sec-CNC Schedule'!$A$528:$Q$725</definedName>
    <definedName name="Z_BD7D64BE_1947_4959_A961_CFC69C513923_.wvu.FilterData" localSheetId="0" hidden="1">'Sec-CNC Schedule'!$A$528:$Q$2399</definedName>
    <definedName name="Z_BD8AB833_5E57_4039_BE5F_21D73D1656E6_.wvu.FilterData" localSheetId="3" hidden="1">'Material Bar Weights'!$A$1:$C$437</definedName>
    <definedName name="Z_BD8AB833_5E57_4039_BE5F_21D73D1656E6_.wvu.FilterData" localSheetId="0" hidden="1">'Sec-CNC Schedule'!$A$528:$Q$2523</definedName>
    <definedName name="Z_BD91C91E_2DA3_4107_9722_D8D126787D5B_.wvu.FilterData" localSheetId="0" hidden="1">'Sec-CNC Schedule'!$A$528:$Q$2399</definedName>
    <definedName name="Z_BDA5B897_3FF4_4307_9540_7529E985D1E4_.wvu.FilterData" localSheetId="0" hidden="1">'Sec-CNC Schedule'!$A$528:$U$2525</definedName>
    <definedName name="Z_BDA86738_AAE4_46B0_80E3_B2A32E48FF8A_.wvu.FilterData" localSheetId="0" hidden="1">'Sec-CNC Schedule'!$A$528:$O$2399</definedName>
    <definedName name="Z_BDA88186_5DA6_404E_BF07_E6FAE4170516_.wvu.FilterData" localSheetId="0" hidden="1">'Sec-CNC Schedule'!$A$528:$Q$2399</definedName>
    <definedName name="Z_BDAD0A7E_33FD_4E3C_9388_C7EE412F2146_.wvu.FilterData" localSheetId="0" hidden="1">'Sec-CNC Schedule'!$A$527:$U$528</definedName>
    <definedName name="Z_BDC0CC3F_F8D8_468D_8508_504AEC438786_.wvu.FilterData" localSheetId="0" hidden="1">'Sec-CNC Schedule'!$A$528:$U$2524</definedName>
    <definedName name="Z_BDC2A871_455F_463E_8A09_52F4B9513CEA_.wvu.FilterData" localSheetId="0" hidden="1">'Sec-CNC Schedule'!$A$528:$Q$2399</definedName>
    <definedName name="Z_BDE8BC7E_AD06_4F1D_8374_2C7ABE90B9B2_.wvu.FilterData" localSheetId="0" hidden="1">'Sec-CNC Schedule'!$A$527:$U$2523</definedName>
    <definedName name="Z_BDF39B2C_0624_4473_B95E_80FAC1087556_.wvu.FilterData" localSheetId="0" hidden="1">'Sec-CNC Schedule'!$A$527:$U$528</definedName>
    <definedName name="Z_BDF51F3F_051D_47EE_AD5D_28422F13B01E_.wvu.FilterData" localSheetId="0" hidden="1">'Sec-CNC Schedule'!$A$528:$U$2525</definedName>
    <definedName name="Z_BE27F54E_7E9A_436A_B1F0_CB5888EB28D9_.wvu.FilterData" localSheetId="0" hidden="1">'Sec-CNC Schedule'!$A$527:$U$528</definedName>
    <definedName name="Z_BE2BF12C_24AE_4983_88E9_32C724E69B3E_.wvu.FilterData" localSheetId="0" hidden="1">'Sec-CNC Schedule'!$A$528:$Q$2523</definedName>
    <definedName name="Z_BE4E809E_5288_4519_BA62_9EF24C309544_.wvu.FilterData" localSheetId="0" hidden="1">'Sec-CNC Schedule'!$A$528:$O$2399</definedName>
    <definedName name="Z_BE54F9F4_C29D_4D60_8AF7_AFA0ED9F1300_.wvu.FilterData" localSheetId="0" hidden="1">'Sec-CNC Schedule'!$A$528:$O$2399</definedName>
    <definedName name="Z_BE650CA6_5744_4982_A99C_5B32AF2CEE9C_.wvu.FilterData" localSheetId="0" hidden="1">'Sec-CNC Schedule'!$A$528:$Q$2399</definedName>
    <definedName name="Z_BE6FC320_60A0_4373_B7EA_55A5DC65751D_.wvu.FilterData" localSheetId="0" hidden="1">'Sec-CNC Schedule'!$A$528:$Q$2399</definedName>
    <definedName name="Z_BEA395FB_D0E5_46AD_BF30_F9835A5FD285_.wvu.FilterData" localSheetId="0" hidden="1">'Sec-CNC Schedule'!$A$528:$Q$2399</definedName>
    <definedName name="Z_BEC1EC6E_C70B_4816_83A6_BBE5DBDD7BB6_.wvu.FilterData" localSheetId="0" hidden="1">'Sec-CNC Schedule'!$A$527:$U$528</definedName>
    <definedName name="Z_BEEF24D6_39B0_4D44_9381_0205E84D5598_.wvu.FilterData" localSheetId="0" hidden="1">'Sec-CNC Schedule'!$A$527:$U$528</definedName>
    <definedName name="Z_BEF1826A_4C5E_41F6_9051_657E6AF26F36_.wvu.FilterData" localSheetId="0" hidden="1">'Sec-CNC Schedule'!$A$528:$U$2525</definedName>
    <definedName name="Z_BF25AA52_6C53_4BD6_A82A_E151BD42D0FE_.wvu.FilterData" localSheetId="0" hidden="1">'Sec-CNC Schedule'!$A$528:$Q$2399</definedName>
    <definedName name="Z_BF2AD294_E9A5_4CD1_8EDC_0E86888DDE30_.wvu.FilterData" localSheetId="0" hidden="1">'Sec-CNC Schedule'!$A$528:$Q$725</definedName>
    <definedName name="Z_BF38146B_3B6F_44FD_AADF_3A6F801B1AB7_.wvu.FilterData" localSheetId="0" hidden="1">'Sec-CNC Schedule'!$A$527:$U$2523</definedName>
    <definedName name="Z_BF76F2FB_0E83_4CDE_823C_E1382FBD609E_.wvu.FilterData" localSheetId="0" hidden="1">'Sec-CNC Schedule'!$A$527:$U$2523</definedName>
    <definedName name="Z_BFC3FAFD_ECBB_4B8D_89D5_0B739E47D070_.wvu.FilterData" localSheetId="0" hidden="1">'Sec-CNC Schedule'!$A$528:$Q$2399</definedName>
    <definedName name="Z_BFD63396_CE33_4F76_A7F4_E288232F49CF_.wvu.FilterData" localSheetId="0" hidden="1">'Sec-CNC Schedule'!$A$528:$U$2399</definedName>
    <definedName name="Z_BFDAC4F3_F373_496D_B6FD_83F21BEC1E9B_.wvu.FilterData" localSheetId="0" hidden="1">'Sec-CNC Schedule'!$A$528:$Q$2399</definedName>
    <definedName name="Z_BFE3D393_D99A_490E_A702_543B095AC67E_.wvu.FilterData" localSheetId="0" hidden="1">'Sec-CNC Schedule'!$A$527:$U$2523</definedName>
    <definedName name="Z_BFF33AA7_BD3A_4477_927B_9904DF866893_.wvu.FilterData" localSheetId="0" hidden="1">'Sec-CNC Schedule'!$A$527:$U$2523</definedName>
    <definedName name="Z_BFF721FB_F16F_43E9_8214_5461B53CEFA1_.wvu.FilterData" localSheetId="0" hidden="1">'Sec-CNC Schedule'!$A$528:$U$2525</definedName>
    <definedName name="Z_C00DBFD6_C98B_48DE_964C_04558ADBD9E6_.wvu.FilterData" localSheetId="0" hidden="1">'Sec-CNC Schedule'!$A$528:$U$2525</definedName>
    <definedName name="Z_C011404F_671B_4E19_AF2A_9DB08429028C_.wvu.FilterData" localSheetId="0" hidden="1">'Sec-CNC Schedule'!$A$528:$O$2399</definedName>
    <definedName name="Z_C02AF26F_4050_424A_A8AB_EFAF80A652AE_.wvu.FilterData" localSheetId="0" hidden="1">'Sec-CNC Schedule'!$A$528:$Q$2399</definedName>
    <definedName name="Z_C030153B_EB1B_42FF_BE0C_5EC3FA57A31A_.wvu.FilterData" localSheetId="0" hidden="1">'Sec-CNC Schedule'!$A$528:$U$2525</definedName>
    <definedName name="Z_C03151EB_10D5_4FAD_BC01_27F6E333E072_.wvu.FilterData" localSheetId="0" hidden="1">'Sec-CNC Schedule'!$A$528:$Q$2399</definedName>
    <definedName name="Z_C09D671A_2D60_4B07_BF18_03F2DC3091E0_.wvu.FilterData" localSheetId="0" hidden="1">'Sec-CNC Schedule'!$A$527:$U$528</definedName>
    <definedName name="Z_C09E2466_D1FF_4158_A77B_4278F93D979C_.wvu.FilterData" localSheetId="0" hidden="1">'Sec-CNC Schedule'!$A$527:$U$528</definedName>
    <definedName name="Z_C0BB7DCB_939F_4A5E_9ABF_4CBFF0D9D110_.wvu.FilterData" localSheetId="0" hidden="1">'Sec-CNC Schedule'!$A$527:$U$2523</definedName>
    <definedName name="Z_C0C36209_94C8_41C3_BDE5_2EF30C94750D_.wvu.FilterData" localSheetId="0" hidden="1">'Sec-CNC Schedule'!$A$528:$U$2525</definedName>
    <definedName name="Z_C0C8E9AF_8D46_414E_88D2_965BAAB385BA_.wvu.FilterData" localSheetId="0" hidden="1">'Sec-CNC Schedule'!$A$528:$Q$2399</definedName>
    <definedName name="Z_C0CBF51C_3AD8_4A5C_9445_2435BC365B3C_.wvu.FilterData" localSheetId="0" hidden="1">'Sec-CNC Schedule'!$A$527:$U$528</definedName>
    <definedName name="Z_C1074B78_46E9_44AF_ADB4_5504D6135C9E_.wvu.FilterData" localSheetId="0" hidden="1">'Sec-CNC Schedule'!$A$528:$Q$2399</definedName>
    <definedName name="Z_C1396E3A_049B_4AEC_B022_EBBA204063B4_.wvu.FilterData" localSheetId="0" hidden="1">'Sec-CNC Schedule'!$A$528:$O$2399</definedName>
    <definedName name="Z_C1662904_496F_4E19_876C_32F8C18BF007_.wvu.FilterData" localSheetId="0" hidden="1">'Sec-CNC Schedule'!$A$528:$Q$2399</definedName>
    <definedName name="Z_C1707D5B_7F4A_4EA3_B5FA_3F60DDEEF354_.wvu.FilterData" localSheetId="0" hidden="1">'Sec-CNC Schedule'!$A$528:$Q$2399</definedName>
    <definedName name="Z_C186F953_F2BD_4FAD_A564_513F4830FF44_.wvu.FilterData" localSheetId="0" hidden="1">'Sec-CNC Schedule'!$A$528:$Q$2399</definedName>
    <definedName name="Z_C1B4DF8A_551C_4FBD_9BFC_6A5321CE00AF_.wvu.FilterData" localSheetId="0" hidden="1">'Sec-CNC Schedule'!$A$528:$Q$2399</definedName>
    <definedName name="Z_C1D8ED03_8B3D_48C7_9C2F_8E515BC8B992_.wvu.FilterData" localSheetId="0" hidden="1">'Sec-CNC Schedule'!$A$528:$U$2525</definedName>
    <definedName name="Z_C1FE7AC5_9148_4B75_A658_A3D7867491A7_.wvu.FilterData" localSheetId="0" hidden="1">'Sec-CNC Schedule'!$A$528:$U$2524</definedName>
    <definedName name="Z_C2172B8A_7B99_459D_AFB8_22F0B7913896_.wvu.FilterData" localSheetId="0" hidden="1">'Sec-CNC Schedule'!$A$528:$Q$2399</definedName>
    <definedName name="Z_C22C41AD_CB54_4FB7_8565_D6409C6BE390_.wvu.FilterData" localSheetId="0" hidden="1">'Sec-CNC Schedule'!$A$528:$O$2399</definedName>
    <definedName name="Z_C252DBAB_0947_4D5C_A27A_F04B21226EE8_.wvu.FilterData" localSheetId="0" hidden="1">'Sec-CNC Schedule'!$A$528:$Q$2523</definedName>
    <definedName name="Z_C268D53D_FDDC_4C78_81C3_22E21980AF47_.wvu.FilterData" localSheetId="0" hidden="1">'Sec-CNC Schedule'!$A$528:$U$2525</definedName>
    <definedName name="Z_C2984BEE_13AE_43D8_8503_9C57F3952499_.wvu.FilterData" localSheetId="0" hidden="1">'Sec-CNC Schedule'!$A$528:$Q$2399</definedName>
    <definedName name="Z_C2A2E658_C11B_4640_ABC4_4CB42903D169_.wvu.FilterData" localSheetId="0" hidden="1">'Sec-CNC Schedule'!$A$527:$U$2523</definedName>
    <definedName name="Z_C2C8616B_38DB_472C_AECD_70F9F00AADF4_.wvu.FilterData" localSheetId="0" hidden="1">'Sec-CNC Schedule'!$A$528:$Q$2523</definedName>
    <definedName name="Z_C2D83C09_798C_499F_AD0B_A9D66E2AD2C6_.wvu.FilterData" localSheetId="0" hidden="1">'Sec-CNC Schedule'!$A$527:$U$2523</definedName>
    <definedName name="Z_C3150CAB_BE6B_4A5B_8294_67F406448D92_.wvu.FilterData" localSheetId="0" hidden="1">'Sec-CNC Schedule'!$A$527:$U$528</definedName>
    <definedName name="Z_C316898F_14F1_4CFB_96A7_4FF944550FC5_.wvu.FilterData" localSheetId="0" hidden="1">'Sec-CNC Schedule'!$A$528:$U$2525</definedName>
    <definedName name="Z_C32A0C77_3BDA_4A94_BF13_7554267AB739_.wvu.FilterData" localSheetId="0" hidden="1">'Sec-CNC Schedule'!$A$528:$O$2399</definedName>
    <definedName name="Z_C33432AC_84D6_4D72_B9F3_75DE75F5ECBB_.wvu.FilterData" localSheetId="0" hidden="1">'Sec-CNC Schedule'!$A$527:$U$2523</definedName>
    <definedName name="Z_C348E5D7_D275_4BD6_9610_627AD59E993B_.wvu.FilterData" localSheetId="0" hidden="1">'Sec-CNC Schedule'!$A$527:$U$2523</definedName>
    <definedName name="Z_C34BD9C8_5179_4E52_9F62_71793200D8E8_.wvu.FilterData" localSheetId="0" hidden="1">'Sec-CNC Schedule'!$A$528:$O$2399</definedName>
    <definedName name="Z_C34CF1BA_2F8B_483E_B811_A092FA6BDF9E_.wvu.FilterData" localSheetId="0" hidden="1">'Sec-CNC Schedule'!$A$527:$U$528</definedName>
    <definedName name="Z_C366FE58_25EC_4CCD_830D_F807DF184EC9_.wvu.FilterData" localSheetId="0" hidden="1">'Sec-CNC Schedule'!$A$527:$U$2523</definedName>
    <definedName name="Z_C36991B7_A921_4032_965E_00CBEBFADC28_.wvu.FilterData" localSheetId="0" hidden="1">'Sec-CNC Schedule'!$A$527:$U$528</definedName>
    <definedName name="Z_C3D1BCEB_984B_43EF_A212_05004FC23F69_.wvu.FilterData" localSheetId="0" hidden="1">'Sec-CNC Schedule'!$A$528:$Q$2523</definedName>
    <definedName name="Z_C4209809_F9C7_4C9E_B952_2FF02F8E64F8_.wvu.FilterData" localSheetId="0" hidden="1">'Sec-CNC Schedule'!$A$527:$U$528</definedName>
    <definedName name="Z_C42980AA_70AB_43A5_BE7D_20C4398D8D55_.wvu.FilterData" localSheetId="0" hidden="1">'Sec-CNC Schedule'!$A$528:$U$2525</definedName>
    <definedName name="Z_C4322DEA_AA41_42A7_873C_4CA580C868C8_.wvu.FilterData" localSheetId="0" hidden="1">'Sec-CNC Schedule'!$A$528:$U$2525</definedName>
    <definedName name="Z_C43C8AFC_46DB_44C7_BE6F_515B7FAA916D_.wvu.FilterData" localSheetId="0" hidden="1">'Sec-CNC Schedule'!$A$527:$U$528</definedName>
    <definedName name="Z_C4A58B2C_2EEE_4B08_846E_44616814B042_.wvu.FilterData" localSheetId="0" hidden="1">'Sec-CNC Schedule'!$A$528:$Q$2523</definedName>
    <definedName name="Z_C4C23F12_290C_4E96_BD69_A4E50C91F1C8_.wvu.FilterData" localSheetId="0" hidden="1">'Sec-CNC Schedule'!$A$528:$O$2399</definedName>
    <definedName name="Z_C4CEB27A_5C38_4104_A8EB_ADF904A6081E_.wvu.FilterData" localSheetId="0" hidden="1">'Sec-CNC Schedule'!$A$528:$O$2399</definedName>
    <definedName name="Z_C4D791FD_9076_451F_B8B1_AD07C4426C13_.wvu.FilterData" localSheetId="0" hidden="1">'Sec-CNC Schedule'!$A$527:$U$2523</definedName>
    <definedName name="Z_C4EA1533_BEF9_4CBE_940C_B40E4DD75BEB_.wvu.FilterData" localSheetId="0" hidden="1">'Sec-CNC Schedule'!$A$527:$U$2523</definedName>
    <definedName name="Z_C50C55E8_ECFD_4AA3_9109_BD5ED7769014_.wvu.FilterData" localSheetId="0" hidden="1">'Sec-CNC Schedule'!$A$528:$Q$2399</definedName>
    <definedName name="Z_C56544D1_1EF3_49E9_ACF1_F3109308045D_.wvu.FilterData" localSheetId="0" hidden="1">'Sec-CNC Schedule'!$A$528:$U$2524</definedName>
    <definedName name="Z_C58A5595_EBF8_4D70_9761_97997B9D155C_.wvu.FilterData" localSheetId="0" hidden="1">'Sec-CNC Schedule'!$A$527:$U$528</definedName>
    <definedName name="Z_C59AC95C_E8C4_4A29_B0BE_B2DEA96495DC_.wvu.FilterData" localSheetId="0" hidden="1">'Sec-CNC Schedule'!$A$528:$Q$2399</definedName>
    <definedName name="Z_C59D5767_AB9B_41D6_8BD3_128152E93DDD_.wvu.FilterData" localSheetId="3" hidden="1">'Material Bar Weights'!$A$1:$C$437</definedName>
    <definedName name="Z_C59D5767_AB9B_41D6_8BD3_128152E93DDD_.wvu.FilterData" localSheetId="0" hidden="1">'Sec-CNC Schedule'!$A$527:$U$528</definedName>
    <definedName name="Z_C59D5767_AB9B_41D6_8BD3_128152E93DDD_.wvu.PrintArea" localSheetId="0" hidden="1">'Sec-CNC Schedule'!$A$1:$T$510</definedName>
    <definedName name="Z_C5AFC128_A07E_4C0A_899F_747D38073D34_.wvu.FilterData" localSheetId="0" hidden="1">'Sec-CNC Schedule'!$A$528:$Q$2399</definedName>
    <definedName name="Z_C5BCF0B0_7EB7_4D58_8837_588702FD3DE8_.wvu.FilterData" localSheetId="0" hidden="1">'Sec-CNC Schedule'!$A$527:$U$2523</definedName>
    <definedName name="Z_C5D2F445_3347_41B4_ABF2_0216EF0F4FE5_.wvu.FilterData" localSheetId="0" hidden="1">'Sec-CNC Schedule'!$A$528:$U$2525</definedName>
    <definedName name="Z_C5E69B62_3F26_482F_BCBC_7DDE0CDE38CB_.wvu.FilterData" localSheetId="0" hidden="1">'Sec-CNC Schedule'!$A$527:$U$2523</definedName>
    <definedName name="Z_C5EF2E2E_9678_4F7C_B9E0_E9918C929ADF_.wvu.FilterData" localSheetId="0" hidden="1">'Sec-CNC Schedule'!$A$528:$O$2399</definedName>
    <definedName name="Z_C611740F_D5E1_4C0E_9842_DAF77830186A_.wvu.FilterData" localSheetId="0" hidden="1">'Sec-CNC Schedule'!$A$528:$U$2525</definedName>
    <definedName name="Z_C631B202_C272_448E_8A6F_81B10AF00F0B_.wvu.FilterData" localSheetId="0" hidden="1">'Sec-CNC Schedule'!$A$527:$U$528</definedName>
    <definedName name="Z_C64D081D_0C98_4926_899A_6DDCDFBA0C2D_.wvu.FilterData" localSheetId="0" hidden="1">'Sec-CNC Schedule'!$A$528:$U$2525</definedName>
    <definedName name="Z_C65F6C12_AD93_4C97_AB83_4F604A534E0F_.wvu.FilterData" localSheetId="0" hidden="1">'Sec-CNC Schedule'!$A$527:$U$2523</definedName>
    <definedName name="Z_C66C6C8B_02D1_4AD7_9DD1_BB76D09D93BC_.wvu.FilterData" localSheetId="0" hidden="1">'Sec-CNC Schedule'!$A$527:$U$528</definedName>
    <definedName name="Z_C695AC8C_3EB4_4AAE_A261_0B55B422ED19_.wvu.FilterData" localSheetId="0" hidden="1">'Sec-CNC Schedule'!$A$527:$U$2523</definedName>
    <definedName name="Z_C696A075_CF25_4487_899D_B0DA0C1375D5_.wvu.FilterData" localSheetId="0" hidden="1">'Sec-CNC Schedule'!$A$528:$Q$2523</definedName>
    <definedName name="Z_C6C7D87F_D3ED_457E_A8A2_BF8531AD012A_.wvu.FilterData" localSheetId="0" hidden="1">'Sec-CNC Schedule'!$A$527:$U$2523</definedName>
    <definedName name="Z_C6CC66B9_144D_4EFC_B805_09F95A112B05_.wvu.FilterData" localSheetId="0" hidden="1">'Sec-CNC Schedule'!$A$528:$Q$2399</definedName>
    <definedName name="Z_C6CDCB44_EDDA_4408_94B5_21F2B362B597_.wvu.FilterData" localSheetId="0" hidden="1">'Sec-CNC Schedule'!$A$528:$U$2525</definedName>
    <definedName name="Z_C6DC968B_73DF_48C7_B57E_3F5F40640BA2_.wvu.FilterData" localSheetId="0" hidden="1">'Sec-CNC Schedule'!$A$527:$U$528</definedName>
    <definedName name="Z_C6DF3B17_FC8D_408F_86B4_0B461EDEFFD6_.wvu.FilterData" localSheetId="0" hidden="1">'Sec-CNC Schedule'!$A$528:$U$2524</definedName>
    <definedName name="Z_C70B508E_4AED_42DE_8D45_3B32F5785204_.wvu.FilterData" localSheetId="0" hidden="1">'Sec-CNC Schedule'!$A$527:$U$528</definedName>
    <definedName name="Z_C768111C_97D7_4AC8_85C9_0FB0C1925734_.wvu.FilterData" localSheetId="0" hidden="1">'Sec-CNC Schedule'!$A$527:$U$2523</definedName>
    <definedName name="Z_C76A2A0C_CF40_4739_8FFD_001B54F05EC7_.wvu.FilterData" localSheetId="0" hidden="1">'Sec-CNC Schedule'!$A$528:$Q$2399</definedName>
    <definedName name="Z_C779DE41_936C_4B1B_81A1_AFF25E8F1E7B_.wvu.FilterData" localSheetId="0" hidden="1">'Sec-CNC Schedule'!$A$527:$U$528</definedName>
    <definedName name="Z_C78EF5FD_574D_4ACC_9DD4_D29EE9253208_.wvu.FilterData" localSheetId="0" hidden="1">'Sec-CNC Schedule'!$A$527:$U$2523</definedName>
    <definedName name="Z_C7922941_3BCA_4119_A9D0_8BDC55DDED45_.wvu.FilterData" localSheetId="0" hidden="1">'Sec-CNC Schedule'!$A$528:$O$2399</definedName>
    <definedName name="Z_C7930B1A_C127_4633_9465_9B7B32B888E3_.wvu.FilterData" localSheetId="0" hidden="1">'Sec-CNC Schedule'!$A$528:$O$2399</definedName>
    <definedName name="Z_C79C316D_D34D_4FD2_99B0_1AFC980A8C1B_.wvu.FilterData" localSheetId="0" hidden="1">'Sec-CNC Schedule'!$A$528:$Q$2399</definedName>
    <definedName name="Z_C7BB4F27_025D_4DB2_A90D_6F8075A4595F_.wvu.FilterData" localSheetId="0" hidden="1">'Sec-CNC Schedule'!$A$528:$Q$2399</definedName>
    <definedName name="Z_C7EE56CA_DEEF_4B74_9096_64045AB0EEA2_.wvu.FilterData" localSheetId="0" hidden="1">'Sec-CNC Schedule'!$A$527:$U$2523</definedName>
    <definedName name="Z_C7FC3F55_B42A_44DD_B2BD_7D7B0FE9D93F_.wvu.FilterData" localSheetId="0" hidden="1">'Sec-CNC Schedule'!$A$527:$U$528</definedName>
    <definedName name="Z_C825844C_034D_4D34_B247_3624584C2F21_.wvu.FilterData" localSheetId="0" hidden="1">'Sec-CNC Schedule'!$A$528:$U$2399</definedName>
    <definedName name="Z_C84BA7CA_312A_4FA5_925A_48E098BD62BA_.wvu.FilterData" localSheetId="0" hidden="1">'Sec-CNC Schedule'!$A$528:$U$2525</definedName>
    <definedName name="Z_C84D4BE5_3290_4644_B698_A495F50E5618_.wvu.FilterData" localSheetId="0" hidden="1">'Sec-CNC Schedule'!$A$528:$Q$2399</definedName>
    <definedName name="Z_C8569328_D823_4E8E_95C0_6374277BE057_.wvu.FilterData" localSheetId="0" hidden="1">'Sec-CNC Schedule'!$A$527:$U$528</definedName>
    <definedName name="Z_C888E485_8B37_4E13_8F16_420ECADA0912_.wvu.FilterData" localSheetId="0" hidden="1">'Sec-CNC Schedule'!$A$528:$Q$2399</definedName>
    <definedName name="Z_C894BE87_2EE4_4395_81B4_460196E20346_.wvu.FilterData" localSheetId="0" hidden="1">'Sec-CNC Schedule'!$A$528:$Q$2399</definedName>
    <definedName name="Z_C8FA39FC_34C5_4023_B4FC_44CBEEA0421E_.wvu.FilterData" localSheetId="0" hidden="1">'Sec-CNC Schedule'!$A$528:$Q$2399</definedName>
    <definedName name="Z_C921AD3A_A613_4227_BB02_24C3538B77B6_.wvu.FilterData" localSheetId="0" hidden="1">'Sec-CNC Schedule'!$A$527:$U$528</definedName>
    <definedName name="Z_C9336EC5_7152_4F48_BD3A_276CE7DE8450_.wvu.FilterData" localSheetId="0" hidden="1">'Sec-CNC Schedule'!$A$527:$S$2523</definedName>
    <definedName name="Z_C93A5A4F_2219_454C_8050_D9EEF0897352_.wvu.FilterData" localSheetId="0" hidden="1">'Sec-CNC Schedule'!$A$527:$U$528</definedName>
    <definedName name="Z_C943A345_8E74_44DA_8F64_C4BC3082B061_.wvu.FilterData" localSheetId="0" hidden="1">'Sec-CNC Schedule'!$A$527:$U$528</definedName>
    <definedName name="Z_C96F11C8_2569_471D_9517_00B5D1D15243_.wvu.FilterData" localSheetId="0" hidden="1">'Sec-CNC Schedule'!$A$527:$U$528</definedName>
    <definedName name="Z_C98D6BF8_C9E6_4502_A8F1_B47EC9001DA8_.wvu.FilterData" localSheetId="0" hidden="1">'Sec-CNC Schedule'!$A$528:$U$2525</definedName>
    <definedName name="Z_C9E8F904_B779_4BCE_8B8F_520AC64B943F_.wvu.FilterData" localSheetId="0" hidden="1">'Sec-CNC Schedule'!$A$528:$Q$2399</definedName>
    <definedName name="Z_CA06F058_08A7_4E62_B11A_AB7A4FA39012_.wvu.FilterData" localSheetId="0" hidden="1">'Sec-CNC Schedule'!$A$527:$S$2523</definedName>
    <definedName name="Z_CA14131C_569E_4858_A611_CB255FC0F249_.wvu.FilterData" localSheetId="0" hidden="1">'Sec-CNC Schedule'!$A$528:$Q$2523</definedName>
    <definedName name="Z_CA166445_8D4A_407E_8BD7_DA0623F9C119_.wvu.FilterData" localSheetId="0" hidden="1">'Sec-CNC Schedule'!$A$528:$Q$2399</definedName>
    <definedName name="Z_CA1A4C80_9A01_4CC8_A2F0_C26C42C6520E_.wvu.FilterData" localSheetId="0" hidden="1">'Sec-CNC Schedule'!$A$527:$U$2523</definedName>
    <definedName name="Z_CA26D674_3EFD_4CBC_8CCB_9647A4CD761E_.wvu.FilterData" localSheetId="0" hidden="1">'Sec-CNC Schedule'!$A$528:$U$2525</definedName>
    <definedName name="Z_CA3D405E_9A4C_4CF0_9D54_71E435E34A07_.wvu.FilterData" localSheetId="0" hidden="1">'Sec-CNC Schedule'!$A$527:$U$2523</definedName>
    <definedName name="Z_CA575B5B_3F00_4209_867F_749C818285B4_.wvu.FilterData" localSheetId="0" hidden="1">'Sec-CNC Schedule'!$A$527:$U$528</definedName>
    <definedName name="Z_CA628186_10E5_41E8_AC44_5629AD56DA36_.wvu.FilterData" localSheetId="0" hidden="1">'Sec-CNC Schedule'!$A$528:$U$2524</definedName>
    <definedName name="Z_CA691EB3_3A80_42D1_A549_87FFACDEAAA5_.wvu.FilterData" localSheetId="0" hidden="1">'Sec-CNC Schedule'!$A$528:$Q$2399</definedName>
    <definedName name="Z_CA6A3739_7F35_486C_976B_CE329BE2065E_.wvu.FilterData" localSheetId="0" hidden="1">'Sec-CNC Schedule'!$A$528:$U$2525</definedName>
    <definedName name="Z_CAAE50E0_D3CB_4B10_AB2F_66E53E0B852A_.wvu.FilterData" localSheetId="0" hidden="1">'Sec-CNC Schedule'!$A$528:$Q$2523</definedName>
    <definedName name="Z_CACC61F5_8CEE_4B4D_AAE3_BE6D932F283A_.wvu.FilterData" localSheetId="0" hidden="1">'Sec-CNC Schedule'!$A$528:$U$2524</definedName>
    <definedName name="Z_CAE19490_B54A_403B_942F_656C469EC881_.wvu.FilterData" localSheetId="0" hidden="1">'Sec-CNC Schedule'!$A$528:$Q$2399</definedName>
    <definedName name="Z_CB1223EA_B6A5_4CBD_B6B0_771FFB151EAA_.wvu.FilterData" localSheetId="0" hidden="1">'Sec-CNC Schedule'!$A$527:$U$2523</definedName>
    <definedName name="Z_CB341822_DC92_410D_8CA2_92C6C7F29F28_.wvu.FilterData" localSheetId="0" hidden="1">'Sec-CNC Schedule'!$A$528:$U$2525</definedName>
    <definedName name="Z_CB4A4C51_95B2_4959_83A8_F0371D98251E_.wvu.FilterData" localSheetId="0" hidden="1">'Sec-CNC Schedule'!$A$527:$U$528</definedName>
    <definedName name="Z_CBA9A1FD_0305_4D9B_940D_7277D68E21BE_.wvu.FilterData" localSheetId="0" hidden="1">'Sec-CNC Schedule'!$A$528:$U$2525</definedName>
    <definedName name="Z_CBAE9EF5_6CDA_40AC_BD5A_B35C1F98393D_.wvu.FilterData" localSheetId="0" hidden="1">'Sec-CNC Schedule'!$A$528:$Q$2399</definedName>
    <definedName name="Z_CBD1E887_183A_453C_BF31_FD66A9E37E3A_.wvu.FilterData" localSheetId="0" hidden="1">'Sec-CNC Schedule'!$A$528:$Q$2399</definedName>
    <definedName name="Z_CBE9F832_5FBE_46F9_B80C_4E16821FFC12_.wvu.FilterData" localSheetId="0" hidden="1">'Sec-CNC Schedule'!$A$528:$U$2525</definedName>
    <definedName name="Z_CBF6ADBF_59E6_4EB8_8489_9883678B1FE1_.wvu.FilterData" localSheetId="0" hidden="1">'Sec-CNC Schedule'!$A$528:$U$2525</definedName>
    <definedName name="Z_CC4BD296_88C3_4B5E_8C41_DEF4EB4A0E84_.wvu.FilterData" localSheetId="0" hidden="1">'Sec-CNC Schedule'!$A$528:$U$2525</definedName>
    <definedName name="Z_CC590305_6A57_4BD7_A5F5_7439541E7958_.wvu.FilterData" localSheetId="0" hidden="1">'Sec-CNC Schedule'!$A$528:$O$2399</definedName>
    <definedName name="Z_CC63D793_4F79_47C7_9A77_78030BB5DC7D_.wvu.FilterData" localSheetId="0" hidden="1">'Sec-CNC Schedule'!$A$527:$U$2523</definedName>
    <definedName name="Z_CC679994_8B9D_4EC0_977E_8303E10055C4_.wvu.FilterData" localSheetId="0" hidden="1">'Sec-CNC Schedule'!$A$528:$O$2399</definedName>
    <definedName name="Z_CC813165_D117_42FC_B84B_37C6A12E7301_.wvu.FilterData" localSheetId="0" hidden="1">'Sec-CNC Schedule'!$A$528:$Q$2399</definedName>
    <definedName name="Z_CC949853_B17B_436C_A305_ACDD32FA4E15_.wvu.FilterData" localSheetId="0" hidden="1">'Sec-CNC Schedule'!$A$528:$Q$2399</definedName>
    <definedName name="Z_CCB08C6B_635F_4416_92FE_0BF87F1A1C79_.wvu.FilterData" localSheetId="0" hidden="1">'Sec-CNC Schedule'!$A$528:$Q$2523</definedName>
    <definedName name="Z_CCCBF90D_41AD_4A26_A975_9ADE3914D8A7_.wvu.FilterData" localSheetId="0" hidden="1">'Sec-CNC Schedule'!$A$528:$O$2399</definedName>
    <definedName name="Z_CCE0555E_3E14_469E_AE2D_7A7B5CC46AF2_.wvu.FilterData" localSheetId="0" hidden="1">'Sec-CNC Schedule'!$A$527:$U$528</definedName>
    <definedName name="Z_CCE94968_4010_48C3_9BEF_02ED1318D3E8_.wvu.FilterData" localSheetId="0" hidden="1">'Sec-CNC Schedule'!$A$528:$U$2525</definedName>
    <definedName name="Z_CCF0AB3B_5073_4B3E_A0D3_1CB6D4D83980_.wvu.FilterData" localSheetId="0" hidden="1">'Sec-CNC Schedule'!$A$528:$U$2525</definedName>
    <definedName name="Z_CCFF1679_FBA7_487D_A414_D06F4E191680_.wvu.FilterData" localSheetId="0" hidden="1">'Sec-CNC Schedule'!$A$528:$Q$2399</definedName>
    <definedName name="Z_CD041DF9_5468_4F29_B917_17A2B66B5C1C_.wvu.FilterData" localSheetId="0" hidden="1">'Sec-CNC Schedule'!$A$528:$Q$2523</definedName>
    <definedName name="Z_CD1B5A35_8EC9_4452_BF5F_87A4F61E09CB_.wvu.FilterData" localSheetId="0" hidden="1">'Sec-CNC Schedule'!$A$528:$Q$2399</definedName>
    <definedName name="Z_CD2EB600_6609_4F1E_8922_5FBE91C7B016_.wvu.FilterData" localSheetId="0" hidden="1">'Sec-CNC Schedule'!$A$528:$Q$2523</definedName>
    <definedName name="Z_CD6CBE99_9F2E_4B2F_8BD0_970B6E8FC688_.wvu.FilterData" localSheetId="0" hidden="1">'Sec-CNC Schedule'!$A$527:$U$2523</definedName>
    <definedName name="Z_CD8E1ED7_E538_411F_AF1A_524A3CF1B169_.wvu.FilterData" localSheetId="0" hidden="1">'Sec-CNC Schedule'!$A$527:$U$2523</definedName>
    <definedName name="Z_CDAE88ED_A8BC_43C9_9E0B_4F7D2C371E92_.wvu.FilterData" localSheetId="0" hidden="1">'Sec-CNC Schedule'!$A$528:$O$2399</definedName>
    <definedName name="Z_CDBBF8AA_58FE_4897_AEF1_C5574BD9E8FD_.wvu.FilterData" localSheetId="0" hidden="1">'Sec-CNC Schedule'!$A$527:$U$528</definedName>
    <definedName name="Z_CDDE1722_49A3_41EA_8EC7_FC881E58EE13_.wvu.FilterData" localSheetId="0" hidden="1">'Sec-CNC Schedule'!$A$528:$O$2399</definedName>
    <definedName name="Z_CDDFD5C9_7EA0_4478_A0A2_2C1DAFC272E8_.wvu.FilterData" localSheetId="0" hidden="1">'Sec-CNC Schedule'!$A$528:$Q$2399</definedName>
    <definedName name="Z_CDF7404C_B05B_464C_BF32_1615A1761B65_.wvu.FilterData" localSheetId="0" hidden="1">'Sec-CNC Schedule'!$A$528:$Q$2399</definedName>
    <definedName name="Z_CDFFA3C4_D3A0_4E00_AA11_B5A24874F2FB_.wvu.FilterData" localSheetId="0" hidden="1">'Sec-CNC Schedule'!$A$528:$Q$2523</definedName>
    <definedName name="Z_CE01EDCF_889F_40CB_B50F_07DDC29D8C59_.wvu.FilterData" localSheetId="0" hidden="1">'Sec-CNC Schedule'!$A$528:$Q$725</definedName>
    <definedName name="Z_CE25EFC7_25D8_48A3_91C8_83CEB3DF9BD5_.wvu.FilterData" localSheetId="0" hidden="1">'Sec-CNC Schedule'!$A$528:$O$2399</definedName>
    <definedName name="Z_CE5920F5_5057_4C66_980E_B380FB28FD5D_.wvu.FilterData" localSheetId="0" hidden="1">'Sec-CNC Schedule'!$A$527:$U$2523</definedName>
    <definedName name="Z_CE5D3BA0_C4AF_4F7D_A9A5_BAAF58E18BD3_.wvu.FilterData" localSheetId="0" hidden="1">'Sec-CNC Schedule'!$A$528:$Q$2399</definedName>
    <definedName name="Z_CE65BC95_6C6E_4D9F_8F37_1A43DE345E29_.wvu.FilterData" localSheetId="0" hidden="1">'Sec-CNC Schedule'!$A$528:$Q$2399</definedName>
    <definedName name="Z_CEB29F58_9ADB_40B3_B398_57C3C1325345_.wvu.FilterData" localSheetId="0" hidden="1">'Sec-CNC Schedule'!$A$528:$Q$2523</definedName>
    <definedName name="Z_CEC79394_DEC0_42D5_AD38_FEE577B0A38F_.wvu.FilterData" localSheetId="0" hidden="1">'Sec-CNC Schedule'!$A$528:$Q$2399</definedName>
    <definedName name="Z_CECD7C32_BA62_403D_8875_5B9915CC8ABD_.wvu.FilterData" localSheetId="0" hidden="1">'Sec-CNC Schedule'!$A$527:$U$528</definedName>
    <definedName name="Z_CEE07A8B_5F43_4BC7_BF56_D66CFD1BD7C3_.wvu.FilterData" localSheetId="0" hidden="1">'Sec-CNC Schedule'!$A$528:$O$2399</definedName>
    <definedName name="Z_CF2DE3F7_7CB6_47EE_9A78_8DACBEB48338_.wvu.FilterData" localSheetId="0" hidden="1">'Sec-CNC Schedule'!$A$528:$U$2524</definedName>
    <definedName name="Z_CF458225_4A69_491E_9D12_F60F78C8143B_.wvu.FilterData" localSheetId="0" hidden="1">'Sec-CNC Schedule'!$A$528:$O$2399</definedName>
    <definedName name="Z_CF6B9DDA_1BF1_4FC6_9BCD_7F9CDD585782_.wvu.FilterData" localSheetId="0" hidden="1">'Sec-CNC Schedule'!$A$528:$O$2399</definedName>
    <definedName name="Z_CF795716_4783_4031_916C_42EFC46499C8_.wvu.FilterData" localSheetId="0" hidden="1">'Sec-CNC Schedule'!$A$527:$S$2523</definedName>
    <definedName name="Z_CF8C972B_1538_40A2_B2D2_CA2BDD7A3BA7_.wvu.FilterData" localSheetId="0" hidden="1">'Sec-CNC Schedule'!$A$527:$U$528</definedName>
    <definedName name="Z_CFC43633_7F4F_4FB7_8346_C56698621C38_.wvu.FilterData" localSheetId="0" hidden="1">'Sec-CNC Schedule'!$A$528:$U$2525</definedName>
    <definedName name="Z_D002A44B_3B18_43D1_9618_2C0F31624AAD_.wvu.FilterData" localSheetId="0" hidden="1">'Sec-CNC Schedule'!$A$528:$Q$2399</definedName>
    <definedName name="Z_D01CFB9A_E27A_44E7_B4AC_59655EF0128D_.wvu.FilterData" localSheetId="0" hidden="1">'Sec-CNC Schedule'!$A$528:$Q$2399</definedName>
    <definedName name="Z_D0246176_6EDA_47FD_92D7_6BD911457D32_.wvu.FilterData" localSheetId="0" hidden="1">'Sec-CNC Schedule'!$A$528:$U$2525</definedName>
    <definedName name="Z_D0425948_CCAD_41BD_9253_5EB5CB6FE5A6_.wvu.FilterData" localSheetId="0" hidden="1">'Sec-CNC Schedule'!$A$528:$U$2525</definedName>
    <definedName name="Z_D04E569F_0B58_4117_AF08_A0777D3805A6_.wvu.FilterData" localSheetId="0" hidden="1">'Sec-CNC Schedule'!$A$528:$U$2525</definedName>
    <definedName name="Z_D0560B85_12BA_4428_A15C_E40DE246A785_.wvu.FilterData" localSheetId="0" hidden="1">'Sec-CNC Schedule'!$A$528:$U$2525</definedName>
    <definedName name="Z_D05802B1_0574_415C_A4CD_6ACCCBE4AA00_.wvu.FilterData" localSheetId="0" hidden="1">'Sec-CNC Schedule'!$A$528:$Q$2399</definedName>
    <definedName name="Z_D05A9540_969B_4F43_BA06_3D0597FFAD3D_.wvu.FilterData" localSheetId="0" hidden="1">'Sec-CNC Schedule'!$A$527:$U$2523</definedName>
    <definedName name="Z_D0B38988_8A0D_4B0F_A7BF_2F4757419893_.wvu.FilterData" localSheetId="0" hidden="1">'Sec-CNC Schedule'!$A$527:$U$2523</definedName>
    <definedName name="Z_D0B5D6F2_D4D5_4397_A06F_58BD3F192EF1_.wvu.FilterData" localSheetId="0" hidden="1">'Sec-CNC Schedule'!$A$528:$U$2524</definedName>
    <definedName name="Z_D0F19533_6FF3_44BC_9965_E3FDF08C7029_.wvu.FilterData" localSheetId="0" hidden="1">'Sec-CNC Schedule'!$A$528:$Q$2523</definedName>
    <definedName name="Z_D1092988_58D9_4F19_9C07_9DA633CF3D40_.wvu.FilterData" localSheetId="0" hidden="1">'Sec-CNC Schedule'!$A$528:$Q$2399</definedName>
    <definedName name="Z_D1107E20_3A2D_4798_AC7B_5071BF81063F_.wvu.FilterData" localSheetId="0" hidden="1">'Sec-CNC Schedule'!$A$527:$S$2523</definedName>
    <definedName name="Z_D1513816_6471_42C4_9EC8_760D19A7BDDB_.wvu.FilterData" localSheetId="0" hidden="1">'Sec-CNC Schedule'!$A$527:$U$2523</definedName>
    <definedName name="Z_D15863AD_BD87_47AE_A1AC_D91F2C88BCC9_.wvu.FilterData" localSheetId="0" hidden="1">'Sec-CNC Schedule'!$A$528:$U$2524</definedName>
    <definedName name="Z_D170F159_627C_4B05_9990_E502431AAA2D_.wvu.FilterData" localSheetId="0" hidden="1">'Sec-CNC Schedule'!$A$528:$Q$2399</definedName>
    <definedName name="Z_D1B0B455_FF57_4DDF_BD9D_D3810B3B9A39_.wvu.FilterData" localSheetId="0" hidden="1">'Sec-CNC Schedule'!$A$528:$U$2525</definedName>
    <definedName name="Z_D1C347AF_9F74_45EF_A231_AD1F1464694D_.wvu.FilterData" localSheetId="0" hidden="1">'Sec-CNC Schedule'!$A$528:$Q$2399</definedName>
    <definedName name="Z_D1C4DBD1_8B1F_4C55_A0CB_36FFDA6AC686_.wvu.FilterData" localSheetId="0" hidden="1">'Sec-CNC Schedule'!$A$527:$U$528</definedName>
    <definedName name="Z_D1DB6D00_83BC_455A_A988_A2CA77C002B8_.wvu.FilterData" localSheetId="0" hidden="1">'Sec-CNC Schedule'!$A$527:$U$2523</definedName>
    <definedName name="Z_D1DBE881_02A8_4A18_A0EC_CA1D4C9C262B_.wvu.FilterData" localSheetId="0" hidden="1">'Sec-CNC Schedule'!$A$528:$U$2524</definedName>
    <definedName name="Z_D1E11256_0BD8_4A02_9720_14B85071DDC4_.wvu.FilterData" localSheetId="0" hidden="1">'Sec-CNC Schedule'!$A$528:$U$2525</definedName>
    <definedName name="Z_D1F9E965_CF0A_4A0C_AC19_4667F5958631_.wvu.FilterData" localSheetId="0" hidden="1">'Sec-CNC Schedule'!$A$527:$U$2523</definedName>
    <definedName name="Z_D24F47E3_17A0_4D5F_A551_D44166065469_.wvu.FilterData" localSheetId="0" hidden="1">'Sec-CNC Schedule'!$A$527:$U$2523</definedName>
    <definedName name="Z_D2BA2EFD_4DBB_4FFC_A71C_0F4401AFB851_.wvu.FilterData" localSheetId="0" hidden="1">'Sec-CNC Schedule'!$A$528:$U$2525</definedName>
    <definedName name="Z_D2BEDFD8_3E79_4194_A8D1_6342CC312375_.wvu.FilterData" localSheetId="0" hidden="1">'Sec-CNC Schedule'!$A$527:$U$2523</definedName>
    <definedName name="Z_D2C7CE4B_9CD3_4C59_9487_CF5619807643_.wvu.FilterData" localSheetId="0" hidden="1">'Sec-CNC Schedule'!$A$527:$U$528</definedName>
    <definedName name="Z_D2E50F14_FDF1_4F79_BACD_608797781DE2_.wvu.FilterData" localSheetId="0" hidden="1">'Sec-CNC Schedule'!$A$528:$Q$2399</definedName>
    <definedName name="Z_D3000C1C_5E0F_44EE_B4E7_9EB12BFDC587_.wvu.FilterData" localSheetId="0" hidden="1">'Sec-CNC Schedule'!$A$528:$Q$2399</definedName>
    <definedName name="Z_D323D8B4_917A_4663_9279_55C8E152F6D5_.wvu.FilterData" localSheetId="0" hidden="1">'Sec-CNC Schedule'!$A$527:$U$2523</definedName>
    <definedName name="Z_D36E98D2_9A65_445D_B68C_47F074BD6FF3_.wvu.FilterData" localSheetId="0" hidden="1">'Sec-CNC Schedule'!$A$527:$U$2523</definedName>
    <definedName name="Z_D3960168_6BFB_41C8_A7BC_16DA638E1C7C_.wvu.FilterData" localSheetId="0" hidden="1">'Sec-CNC Schedule'!$A$528:$Q$2399</definedName>
    <definedName name="Z_D3B2F37C_7454_4C6E_A941_26F0A4B50DE8_.wvu.FilterData" localSheetId="0" hidden="1">'Sec-CNC Schedule'!$A$528:$Q$2399</definedName>
    <definedName name="Z_D3C55C28_FE62_48E3_ACAD_26BEE84123E9_.wvu.FilterData" localSheetId="0" hidden="1">'Sec-CNC Schedule'!$A$527:$U$2523</definedName>
    <definedName name="Z_D3E55C4D_8696_49BA_8FD8_95E6DB9F10EE_.wvu.FilterData" localSheetId="0" hidden="1">'Sec-CNC Schedule'!$A$528:$Q$2399</definedName>
    <definedName name="Z_D4146FC1_C26F_4390_9AB9_376643DBDEA5_.wvu.FilterData" localSheetId="0" hidden="1">'Sec-CNC Schedule'!$A$527:$U$528</definedName>
    <definedName name="Z_D414B876_D290_488D_B5BB_00FFF33C6061_.wvu.FilterData" localSheetId="0" hidden="1">'Sec-CNC Schedule'!$A$528:$O$2399</definedName>
    <definedName name="Z_D42C3D4C_D9A0_4ABF_8DC3_2EDE6E70A0AD_.wvu.FilterData" localSheetId="0" hidden="1">'Sec-CNC Schedule'!$A$528:$Q$2399</definedName>
    <definedName name="Z_D44014B9_15F6_4DD7_91CB_90B86902E830_.wvu.FilterData" localSheetId="0" hidden="1">'Sec-CNC Schedule'!$A$528:$O$2399</definedName>
    <definedName name="Z_D4899BB2_E0B1_4CCD_BB33_D4FB6974E23F_.wvu.FilterData" localSheetId="0" hidden="1">'Sec-CNC Schedule'!$A$528:$U$2524</definedName>
    <definedName name="Z_D4E61BD0_A4CD_440B_B656_06CD90F141A0_.wvu.FilterData" localSheetId="0" hidden="1">'Sec-CNC Schedule'!$A$528:$Q$2399</definedName>
    <definedName name="Z_D502D63D_0052_48B1_B22B_B843BE70A1BC_.wvu.FilterData" localSheetId="0" hidden="1">'Sec-CNC Schedule'!$A$527:$U$2523</definedName>
    <definedName name="Z_D51BF76E_E0B0_4DC6_89F9_8AF5EE1DC535_.wvu.FilterData" localSheetId="0" hidden="1">'Sec-CNC Schedule'!$A$527:$U$2523</definedName>
    <definedName name="Z_D5591BED_A4F2_41C3_8CBD_C26F8499F141_.wvu.FilterData" localSheetId="0" hidden="1">'Sec-CNC Schedule'!$A$528:$U$2525</definedName>
    <definedName name="Z_D574124B_1E23_477E_AEE9_141D2DFE616D_.wvu.FilterData" localSheetId="0" hidden="1">'Sec-CNC Schedule'!$A$528:$O$2399</definedName>
    <definedName name="Z_D5B1D456_DC04_410B_A850_AE3CD88A762E_.wvu.FilterData" localSheetId="3" hidden="1">'Material Bar Weights'!$A$1:$C$437</definedName>
    <definedName name="Z_D5B1D456_DC04_410B_A850_AE3CD88A762E_.wvu.FilterData" localSheetId="0" hidden="1">'Sec-CNC Schedule'!$A$527:$S$2523</definedName>
    <definedName name="Z_D5B1D456_DC04_410B_A850_AE3CD88A762E_.wvu.PrintArea" localSheetId="1" hidden="1">'Acme Davenport'!$A$1:$R$250</definedName>
    <definedName name="Z_D5B1D456_DC04_410B_A850_AE3CD88A762E_.wvu.PrintArea" localSheetId="2" hidden="1">Hydromat!$A$1:$R$214</definedName>
    <definedName name="Z_D5B1D456_DC04_410B_A850_AE3CD88A762E_.wvu.PrintArea" localSheetId="0" hidden="1">'Sec-CNC Schedule'!$A$2:$U$510</definedName>
    <definedName name="Z_D5B2287A_BE76_4751_9E70_0B460172D5F1_.wvu.FilterData" localSheetId="0" hidden="1">'Sec-CNC Schedule'!$A$528:$U$2524</definedName>
    <definedName name="Z_D5C65277_A4BA_44D4_88E0_DA0D67D2F340_.wvu.FilterData" localSheetId="0" hidden="1">'Sec-CNC Schedule'!$A$528:$U$2524</definedName>
    <definedName name="Z_D5DF84E3_1264_4004_8F8A_2183A07F6CBE_.wvu.FilterData" localSheetId="0" hidden="1">'Sec-CNC Schedule'!$A$527:$U$2523</definedName>
    <definedName name="Z_D60C2C1E_9B31_4315_AEAC_20CDAC50FA5C_.wvu.FilterData" localSheetId="0" hidden="1">'Sec-CNC Schedule'!$A$528:$U$2525</definedName>
    <definedName name="Z_D62B2A10_EC74_4519_9B50_49BFF7F3C137_.wvu.FilterData" localSheetId="0" hidden="1">'Sec-CNC Schedule'!$A$528:$O$2399</definedName>
    <definedName name="Z_D669F6BA_4DA7_44FD_975A_3E90A01A68BB_.wvu.FilterData" localSheetId="0" hidden="1">'Sec-CNC Schedule'!$A$528:$U$2525</definedName>
    <definedName name="Z_D66A9275_6285_42BB_AF5E_FDCA76E9DAF0_.wvu.FilterData" localSheetId="0" hidden="1">'Sec-CNC Schedule'!$A$527:$U$528</definedName>
    <definedName name="Z_D6A53570_6719_4A40_B75C_F6381DEC2F38_.wvu.FilterData" localSheetId="0" hidden="1">'Sec-CNC Schedule'!$A$528:$Q$2523</definedName>
    <definedName name="Z_D6B8C913_5271_47AA_8C6C_C3CB2237AA9B_.wvu.FilterData" localSheetId="0" hidden="1">'Sec-CNC Schedule'!$A$528:$O$2399</definedName>
    <definedName name="Z_D6C381D1_C0CC_4136_9BAF_3D94BAA96595_.wvu.FilterData" localSheetId="0" hidden="1">'Sec-CNC Schedule'!$A$528:$U$2525</definedName>
    <definedName name="Z_D6C6AA3B_618C_427D_B725_A8FCC510F15A_.wvu.FilterData" localSheetId="0" hidden="1">'Sec-CNC Schedule'!$A$528:$Q$2523</definedName>
    <definedName name="Z_D6E0A2A7_801C_42D0_A3B2_44896F48712D_.wvu.FilterData" localSheetId="0" hidden="1">'Sec-CNC Schedule'!$A$528:$Q$2399</definedName>
    <definedName name="Z_D715A6AB_97E9_44C8_9345_4408F7AC6CEE_.wvu.FilterData" localSheetId="0" hidden="1">'Sec-CNC Schedule'!$A$527:$U$2523</definedName>
    <definedName name="Z_D7328DD8_2222_4F7C_BE8F_C130B5B24BC1_.wvu.FilterData" localSheetId="0" hidden="1">'Sec-CNC Schedule'!$A$528:$Q$2399</definedName>
    <definedName name="Z_D73CAEE1_92D3_431E_AAFB_D4FE9411E0DF_.wvu.FilterData" localSheetId="0" hidden="1">'Sec-CNC Schedule'!$A$528:$U$2525</definedName>
    <definedName name="Z_D73F79B4_9EFD_4B4E_93D0_7CC7663BB502_.wvu.FilterData" localSheetId="0" hidden="1">'Sec-CNC Schedule'!$A$528:$Q$2523</definedName>
    <definedName name="Z_D76DA4D6_3508_4AE0_8348_865AA1F77F18_.wvu.FilterData" localSheetId="0" hidden="1">'Sec-CNC Schedule'!$A$527:$U$528</definedName>
    <definedName name="Z_D77827AB_37C8_4513_93A6_98A5FB350ADD_.wvu.FilterData" localSheetId="0" hidden="1">'Sec-CNC Schedule'!$A$527:$U$2523</definedName>
    <definedName name="Z_D798A299_BA59_4D0B_8BF8_A3EDC8BA9ADD_.wvu.FilterData" localSheetId="0" hidden="1">'Sec-CNC Schedule'!$A$528:$Q$2523</definedName>
    <definedName name="Z_D799407C_D465_48BB_B904_1781542A8AFB_.wvu.FilterData" localSheetId="0" hidden="1">'Sec-CNC Schedule'!$A$528:$Q$2523</definedName>
    <definedName name="Z_D7A832FC_54E9_422A_825C_61BE9A36BE2D_.wvu.FilterData" localSheetId="0" hidden="1">'Sec-CNC Schedule'!$A$528:$Q$2399</definedName>
    <definedName name="Z_D7BB08E2_8471_4B3F_8326_BA21651589EB_.wvu.FilterData" localSheetId="0" hidden="1">'Sec-CNC Schedule'!$A$527:$U$2523</definedName>
    <definedName name="Z_D7CF8E82_C051_4EE2_88E7_9317A3C929CA_.wvu.FilterData" localSheetId="0" hidden="1">'Sec-CNC Schedule'!$A$528:$O$2399</definedName>
    <definedName name="Z_D7E9E319_1D12_483C_B4A2_212D48ADF3A3_.wvu.FilterData" localSheetId="0" hidden="1">'Sec-CNC Schedule'!$A$528:$Q$2399</definedName>
    <definedName name="Z_D803FA44_2B70_4433_90B0_F4D8062DA89C_.wvu.FilterData" localSheetId="0" hidden="1">'Sec-CNC Schedule'!$A$527:$U$2523</definedName>
    <definedName name="Z_D815EAD0_FB9A_4A11_995C_10BDF411F96C_.wvu.FilterData" localSheetId="0" hidden="1">'Sec-CNC Schedule'!$A$528:$U$2525</definedName>
    <definedName name="Z_D828435C_8510_43EF_83EA_206F48E3A9CE_.wvu.FilterData" localSheetId="0" hidden="1">'Sec-CNC Schedule'!$A$527:$U$2523</definedName>
    <definedName name="Z_D834D56F_F7C6_41E2_A34B_3A378D8A80C5_.wvu.FilterData" localSheetId="0" hidden="1">'Sec-CNC Schedule'!$A$527:$U$2523</definedName>
    <definedName name="Z_D8481837_B650_4A1B_B3A6_1D9FD8F32446_.wvu.FilterData" localSheetId="0" hidden="1">'Sec-CNC Schedule'!$A$527:$S$2523</definedName>
    <definedName name="Z_D8790A5A_BF50_48CA_BBD7_DC5777F56208_.wvu.FilterData" localSheetId="0" hidden="1">'Sec-CNC Schedule'!$A$528:$U$2525</definedName>
    <definedName name="Z_D89230C6_6E3C_4888_B880_C260718475C6_.wvu.FilterData" localSheetId="0" hidden="1">'Sec-CNC Schedule'!$A$528:$O$2399</definedName>
    <definedName name="Z_D8D04CC2_3241_40FF_B231_489D9E8ACDA0_.wvu.FilterData" localSheetId="0" hidden="1">'Sec-CNC Schedule'!$A$528:$Q$2523</definedName>
    <definedName name="Z_D8D2DBF8_56DD_451A_B798_6E4FA758531A_.wvu.FilterData" localSheetId="0" hidden="1">'Sec-CNC Schedule'!$A$528:$Q$2399</definedName>
    <definedName name="Z_D8EBEB75_767A_462A_9198_D2A535A9C3A1_.wvu.FilterData" localSheetId="0" hidden="1">'Sec-CNC Schedule'!$A$527:$S$2523</definedName>
    <definedName name="Z_D8EE4A0D_3E02_4FE2_835F_C393372203E4_.wvu.FilterData" localSheetId="0" hidden="1">'Sec-CNC Schedule'!$A$528:$Q$2399</definedName>
    <definedName name="Z_D9542238_4206_4DEC_9F23_2A283D5C2E8C_.wvu.FilterData" localSheetId="0" hidden="1">'Sec-CNC Schedule'!$A$527:$U$2523</definedName>
    <definedName name="Z_D9731B24_0C71_405B_B809_295D6B43465A_.wvu.FilterData" localSheetId="0" hidden="1">'Sec-CNC Schedule'!$A$528:$Q$2399</definedName>
    <definedName name="Z_D9A5EA8F_6CC7_41A3_BAFF_AD4B49187218_.wvu.FilterData" localSheetId="0" hidden="1">'Sec-CNC Schedule'!$A$527:$U$528</definedName>
    <definedName name="Z_D9B71A98_89DA_49EA_A5DE_49BEC98AD5AD_.wvu.FilterData" localSheetId="0" hidden="1">'Sec-CNC Schedule'!$A$528:$Q$2399</definedName>
    <definedName name="Z_D9BCD0B1_E35C_49E7_95FE_7BAB32243517_.wvu.FilterData" localSheetId="0" hidden="1">'Sec-CNC Schedule'!$A$527:$S$2523</definedName>
    <definedName name="Z_D9D571E7_B9CE_4CB8_8BF6_CCDE9E073FC7_.wvu.FilterData" localSheetId="0" hidden="1">'Sec-CNC Schedule'!$A$528:$Q$2399</definedName>
    <definedName name="Z_D9E521EA_2A00_42C5_BC96_0F3F309510FC_.wvu.FilterData" localSheetId="0" hidden="1">'Sec-CNC Schedule'!$A$528:$Q$2523</definedName>
    <definedName name="Z_D9EE9604_2320_40F9_8802_D10ABF86472E_.wvu.FilterData" localSheetId="0" hidden="1">'Sec-CNC Schedule'!$A$528:$Q$2399</definedName>
    <definedName name="Z_DA01E183_4E5A_4C40_A0C8_0868B169C29A_.wvu.FilterData" localSheetId="0" hidden="1">'Sec-CNC Schedule'!$A$527:$U$528</definedName>
    <definedName name="Z_DA0E1402_F73A_4791_9B5C_4875E3D58F8F_.wvu.FilterData" localSheetId="0" hidden="1">'Sec-CNC Schedule'!$A$528:$O$2399</definedName>
    <definedName name="Z_DA1515C5_4E64_4BE9_AFD2_24ABC2CFF439_.wvu.FilterData" localSheetId="0" hidden="1">'Sec-CNC Schedule'!$A$528:$U$2525</definedName>
    <definedName name="Z_DA661A5C_EC5C_4C6F_8E5E_8D090E2DADB8_.wvu.FilterData" localSheetId="0" hidden="1">'Sec-CNC Schedule'!$A$527:$U$2523</definedName>
    <definedName name="Z_DA7DECBA_04E6_4B2B_BB48_214017C3350E_.wvu.FilterData" localSheetId="0" hidden="1">'Sec-CNC Schedule'!$A$528:$U$2525</definedName>
    <definedName name="Z_DAB1A124_98C2_4610_A35A_7483D91047A4_.wvu.FilterData" localSheetId="0" hidden="1">'Sec-CNC Schedule'!$A$527:$U$2523</definedName>
    <definedName name="Z_DAB520F4_B79B_4A37_BE64_9E6D1969F983_.wvu.FilterData" localSheetId="0" hidden="1">'Sec-CNC Schedule'!$A$528:$Q$2523</definedName>
    <definedName name="Z_DADC3509_1E1D_46C3_A935_2F50CDCC98C7_.wvu.FilterData" localSheetId="0" hidden="1">'Sec-CNC Schedule'!$A$528:$U$2525</definedName>
    <definedName name="Z_DB03A8B6_F8CE_4642_AE66_4B35FEB57FAE_.wvu.FilterData" localSheetId="0" hidden="1">'Sec-CNC Schedule'!$A$528:$O$2399</definedName>
    <definedName name="Z_DB058743_EF3D_4F8F_9382_DBA65810C556_.wvu.FilterData" localSheetId="0" hidden="1">'Sec-CNC Schedule'!$A$528:$Q$2399</definedName>
    <definedName name="Z_DB2D365A_664E_479F_ACCE_A1779D0FD73A_.wvu.FilterData" localSheetId="0" hidden="1">'Sec-CNC Schedule'!$A$528:$Q$2399</definedName>
    <definedName name="Z_DB3013D9_8348_4B7C_A5BF_26645467D771_.wvu.FilterData" localSheetId="0" hidden="1">'Sec-CNC Schedule'!$A$528:$Q$2399</definedName>
    <definedName name="Z_DB3FD876_B5F3_4B19_8EFD_BA51E5306F13_.wvu.FilterData" localSheetId="0" hidden="1">'Sec-CNC Schedule'!$A$528:$Q$2523</definedName>
    <definedName name="Z_DB5BCCB1_26F4_4A22_8372_82F655250C61_.wvu.FilterData" localSheetId="0" hidden="1">'Sec-CNC Schedule'!$A$528:$Q$2399</definedName>
    <definedName name="Z_DB61B553_D66E_4351_AC70_45AC035C36DB_.wvu.FilterData" localSheetId="0" hidden="1">'Sec-CNC Schedule'!$A$528:$Q$2523</definedName>
    <definedName name="Z_DB634671_28DA_4BEB_85AA_E4F8F22F3142_.wvu.FilterData" localSheetId="0" hidden="1">'Sec-CNC Schedule'!$A$528:$Q$2399</definedName>
    <definedName name="Z_DB762908_E67C_4D3B_AB2E_DE678F8A3829_.wvu.FilterData" localSheetId="0" hidden="1">'Sec-CNC Schedule'!$A$528:$Q$2399</definedName>
    <definedName name="Z_DB894D43_6B87_43FF_BB33_FDE7DC7D9359_.wvu.FilterData" localSheetId="0" hidden="1">'Sec-CNC Schedule'!$A$527:$U$528</definedName>
    <definedName name="Z_DB964384_F6E4_4F57_A263_84D1AC56B5C3_.wvu.FilterData" localSheetId="0" hidden="1">'Sec-CNC Schedule'!$A$528:$Q$2523</definedName>
    <definedName name="Z_DB9E50BD_5CBF_404C_A86B_BA78004FC3ED_.wvu.FilterData" localSheetId="0" hidden="1">'Sec-CNC Schedule'!$A$528:$Q$2523</definedName>
    <definedName name="Z_DBA1B8D1_E2C9_41EB_94A5_BB59B5FC1F97_.wvu.FilterData" localSheetId="0" hidden="1">'Sec-CNC Schedule'!$A$527:$U$528</definedName>
    <definedName name="Z_DBD74DA3_683F_47CB_A58F_DF8B71A915A6_.wvu.FilterData" localSheetId="0" hidden="1">'Sec-CNC Schedule'!$A$528:$Q$2523</definedName>
    <definedName name="Z_DBEEAC4A_08DB_449F_8444_231FC9A3CC26_.wvu.FilterData" localSheetId="0" hidden="1">'Sec-CNC Schedule'!$A$528:$O$2399</definedName>
    <definedName name="Z_DC2A01F7_C820_4E1B_B5C7_7956E5D33DB2_.wvu.FilterData" localSheetId="0" hidden="1">'Sec-CNC Schedule'!$A$528:$Q$2399</definedName>
    <definedName name="Z_DC2D0DEC_18B5_4945_9CB9_FA5550EA5AB4_.wvu.FilterData" localSheetId="0" hidden="1">'Sec-CNC Schedule'!$A$527:$U$528</definedName>
    <definedName name="Z_DC3BB20D_9103_41CE_A804_0C2D84CDF6B3_.wvu.FilterData" localSheetId="0" hidden="1">'Sec-CNC Schedule'!$A$527:$U$2523</definedName>
    <definedName name="Z_DC4792FC_CB09_42A3_8B8D_DDAAD56BC23E_.wvu.FilterData" localSheetId="0" hidden="1">'Sec-CNC Schedule'!$A$528:$Q$2399</definedName>
    <definedName name="Z_DC7A1103_C251_4C90_B9BA_FAB68276FE20_.wvu.FilterData" localSheetId="0" hidden="1">'Sec-CNC Schedule'!$A$528:$U$2525</definedName>
    <definedName name="Z_DC84DC9A_DDFE_4136_95E4_9ACAB0DC80B6_.wvu.FilterData" localSheetId="0" hidden="1">'Sec-CNC Schedule'!$A$528:$U$2525</definedName>
    <definedName name="Z_DCA34C58_CBA0_4B9B_B7DD_AC99D730D045_.wvu.FilterData" localSheetId="0" hidden="1">'Sec-CNC Schedule'!$A$528:$Q$2523</definedName>
    <definedName name="Z_DCAEAA5E_7FB2_406E_98B6_E3F122A266A5_.wvu.FilterData" localSheetId="0" hidden="1">'Sec-CNC Schedule'!$A$528:$U$2524</definedName>
    <definedName name="Z_DCBB3356_E845_4D3D_9D22_BC0FA983269F_.wvu.FilterData" localSheetId="3" hidden="1">'Material Bar Weights'!$A$1:$C$437</definedName>
    <definedName name="Z_DCBB3356_E845_4D3D_9D22_BC0FA983269F_.wvu.FilterData" localSheetId="0" hidden="1">'Sec-CNC Schedule'!$A$527:$U$528</definedName>
    <definedName name="Z_DCEB0796_0B67_4141_9DE7_A2BCFDFB9F60_.wvu.FilterData" localSheetId="0" hidden="1">'Sec-CNC Schedule'!$A$527:$U$2523</definedName>
    <definedName name="Z_DD0C93EC_DF5D_4DB3_B771_3F12A86B2E30_.wvu.FilterData" localSheetId="0" hidden="1">'Sec-CNC Schedule'!$A$528:$O$2399</definedName>
    <definedName name="Z_DD78174F_FBD7_4586_9C82_E0EE4349AF21_.wvu.FilterData" localSheetId="0" hidden="1">'Sec-CNC Schedule'!$A$528:$U$2525</definedName>
    <definedName name="Z_DDA8D189_6A33_4CF6_9A26_F0A49315FFC2_.wvu.FilterData" localSheetId="0" hidden="1">'Sec-CNC Schedule'!$A$528:$U$2525</definedName>
    <definedName name="Z_DDD2403B_4F9F_4380_BDF2_902046BE2DC8_.wvu.FilterData" localSheetId="0" hidden="1">'Sec-CNC Schedule'!$A$528:$Q$2399</definedName>
    <definedName name="Z_DDE40F12_EF1E_4599_8863_27C9EDA0D825_.wvu.FilterData" localSheetId="0" hidden="1">'Sec-CNC Schedule'!$A$528:$U$2525</definedName>
    <definedName name="Z_DE1E8AF9_4B37_4EF0_9229_E20DD4D701E8_.wvu.FilterData" localSheetId="0" hidden="1">'Sec-CNC Schedule'!$A$528:$Q$2399</definedName>
    <definedName name="Z_DE1E8AF9_4B37_4EF0_9229_E20DD4D701E8_.wvu.PrintArea" localSheetId="0" hidden="1">'Sec-CNC Schedule'!$A$1:$T$510</definedName>
    <definedName name="Z_DE27A6A2_590F_41DF_BC70_748F12AB0414_.wvu.FilterData" localSheetId="0" hidden="1">'Sec-CNC Schedule'!$A$528:$Q$2399</definedName>
    <definedName name="Z_DE400A75_1401_49AD_A64E_C323EC06EFBC_.wvu.FilterData" localSheetId="0" hidden="1">'Sec-CNC Schedule'!$A$527:$S$2523</definedName>
    <definedName name="Z_DE449191_E095_484F_8931_F22C99BD1F48_.wvu.FilterData" localSheetId="0" hidden="1">'Sec-CNC Schedule'!$A$528:$Q$2399</definedName>
    <definedName name="Z_DE464B5D_2636_458A_BBB0_3CF036D91EEC_.wvu.FilterData" localSheetId="0" hidden="1">'Sec-CNC Schedule'!$A$527:$U$528</definedName>
    <definedName name="Z_DE4E0D9D_1399_441F_BC60_FC1813BEE831_.wvu.FilterData" localSheetId="0" hidden="1">'Sec-CNC Schedule'!$A$528:$Q$2399</definedName>
    <definedName name="Z_DED1FA7A_411E_4636_8DF1_29A0BE5D6E53_.wvu.FilterData" localSheetId="0" hidden="1">'Sec-CNC Schedule'!$A$528:$Q$2399</definedName>
    <definedName name="Z_DEDD038C_0B45_4705_BF31_7DB628C5DDC8_.wvu.FilterData" localSheetId="0" hidden="1">'Sec-CNC Schedule'!$A$528:$Q$2399</definedName>
    <definedName name="Z_DEE26858_8607_464F_8417_11739AFE549C_.wvu.FilterData" localSheetId="0" hidden="1">'Sec-CNC Schedule'!$A$528:$Q$2523</definedName>
    <definedName name="Z_DEE53405_4E5C_417C_89D6_0C82EDA784AB_.wvu.FilterData" localSheetId="0" hidden="1">'Sec-CNC Schedule'!$A$527:$U$528</definedName>
    <definedName name="Z_DEEC8189_A27E_49E6_8DEC_9DCB40F229BA_.wvu.FilterData" localSheetId="0" hidden="1">'Sec-CNC Schedule'!$A$527:$U$2523</definedName>
    <definedName name="Z_DF0A6BFA_538E_4853_ACE8_0EC8AA46DAF0_.wvu.FilterData" localSheetId="0" hidden="1">'Sec-CNC Schedule'!$A$528:$Q$2399</definedName>
    <definedName name="Z_DF501D07_BD26_45E2_8A07_DED99E3F0EDE_.wvu.FilterData" localSheetId="0" hidden="1">'Sec-CNC Schedule'!$A$527:$U$2523</definedName>
    <definedName name="Z_DF57267E_1511_41DD_9FE7_1AC6F40DBC19_.wvu.FilterData" localSheetId="0" hidden="1">'Sec-CNC Schedule'!$A$528:$Q$2523</definedName>
    <definedName name="Z_DF5B56D8_6CBA_4720_8909_9F31E464B180_.wvu.FilterData" localSheetId="0" hidden="1">'Sec-CNC Schedule'!$A$527:$U$2523</definedName>
    <definedName name="Z_DF5B6105_84A2_4FDF_B67A_2A6A09393D28_.wvu.FilterData" localSheetId="0" hidden="1">'Sec-CNC Schedule'!$A$527:$S$2523</definedName>
    <definedName name="Z_DF85D612_52E5_41C5_8D7F_51C8FF7FBA2E_.wvu.FilterData" localSheetId="0" hidden="1">'Sec-CNC Schedule'!$A$528:$Q$2399</definedName>
    <definedName name="Z_DF87C21D_84DA_4842_8E2C_ABCFA3E2195B_.wvu.FilterData" localSheetId="0" hidden="1">'Sec-CNC Schedule'!$A$528:$Q$2399</definedName>
    <definedName name="Z_DFEC5AEB_8844_43E3_A14B_7B19B507E0FB_.wvu.FilterData" localSheetId="0" hidden="1">'Sec-CNC Schedule'!$A$528:$Q$2399</definedName>
    <definedName name="Z_E0006D95_96BF_4678_8E66_EC95733CDA5D_.wvu.FilterData" localSheetId="0" hidden="1">'Sec-CNC Schedule'!$A$528:$U$2525</definedName>
    <definedName name="Z_E0299F95_4085_40FA_847D_E8F54269D9E1_.wvu.FilterData" localSheetId="0" hidden="1">'Sec-CNC Schedule'!$A$527:$U$528</definedName>
    <definedName name="Z_E03C204A_6A5D_4102_AAFA_2C0CB488ABC3_.wvu.FilterData" localSheetId="0" hidden="1">'Sec-CNC Schedule'!$A$527:$U$528</definedName>
    <definedName name="Z_E064B771_8456_438D_9F41_9189AEA7506E_.wvu.FilterData" localSheetId="0" hidden="1">'Sec-CNC Schedule'!$A$528:$Q$2399</definedName>
    <definedName name="Z_E0D00DBC_326C_4DB6_B4A1_B85F9E65B9B5_.wvu.FilterData" localSheetId="0" hidden="1">'Sec-CNC Schedule'!$A$528:$U$2525</definedName>
    <definedName name="Z_E116DFA6_9460_46B0_AE4F_15EB180BC785_.wvu.FilterData" localSheetId="0" hidden="1">'Sec-CNC Schedule'!$A$528:$U$2524</definedName>
    <definedName name="Z_E131437C_6D68_4729_B3A2_79AFBFF8301F_.wvu.FilterData" localSheetId="0" hidden="1">'Sec-CNC Schedule'!$A$528:$Q$2399</definedName>
    <definedName name="Z_E179B621_99B1_407C_9CD3_2CC787E20061_.wvu.FilterData" localSheetId="0" hidden="1">'Sec-CNC Schedule'!$A$528:$Q$2399</definedName>
    <definedName name="Z_E17A5981_8216_4092_A780_A17677C40E68_.wvu.FilterData" localSheetId="0" hidden="1">'Sec-CNC Schedule'!$A$528:$Q$2399</definedName>
    <definedName name="Z_E1831E6C_D576_49EF_A2F4_745509BD6245_.wvu.FilterData" localSheetId="0" hidden="1">'Sec-CNC Schedule'!$A$528:$U$2525</definedName>
    <definedName name="Z_E1C8D4B0_4641_48AC_9832_CE5CB02F9621_.wvu.FilterData" localSheetId="0" hidden="1">'Sec-CNC Schedule'!$A$528:$U$2525</definedName>
    <definedName name="Z_E1CD92F5_22B8_48D7_8890_88E4001DD165_.wvu.FilterData" localSheetId="0" hidden="1">'Sec-CNC Schedule'!$A$528:$U$2525</definedName>
    <definedName name="Z_E1D6A07E_DF17_4D40_8CA8_92AF82D91FFF_.wvu.FilterData" localSheetId="0" hidden="1">'Sec-CNC Schedule'!$A$528:$O$2399</definedName>
    <definedName name="Z_E1E9E8C1_91C0_40D3_B24B_FECA28F5532F_.wvu.FilterData" localSheetId="0" hidden="1">'Sec-CNC Schedule'!$A$528:$Q$2399</definedName>
    <definedName name="Z_E1EB7E1D_9D64_4BEC_AAED_28FCCB3074EF_.wvu.FilterData" localSheetId="0" hidden="1">'Sec-CNC Schedule'!$A$527:$U$528</definedName>
    <definedName name="Z_E206CF59_6386_4194_B7BB_526C378D5590_.wvu.FilterData" localSheetId="0" hidden="1">'Sec-CNC Schedule'!$A$528:$U$2525</definedName>
    <definedName name="Z_E211C6A9_0013_4A27_B101_61BA34E97B18_.wvu.FilterData" localSheetId="0" hidden="1">'Sec-CNC Schedule'!$A$527:$U$528</definedName>
    <definedName name="Z_E21DF58A_5B2B_4154_A66D_41C466846405_.wvu.FilterData" localSheetId="0" hidden="1">'Sec-CNC Schedule'!$A$528:$U$2524</definedName>
    <definedName name="Z_E23B0030_F0FB_441F_8D93_A77E87A47655_.wvu.FilterData" localSheetId="0" hidden="1">'Sec-CNC Schedule'!$A$528:$U$2524</definedName>
    <definedName name="Z_E27FE18E_F074_4FBB_B3B7_7E4F1C1D8ECA_.wvu.FilterData" localSheetId="0" hidden="1">'Sec-CNC Schedule'!$A$527:$U$2523</definedName>
    <definedName name="Z_E2AA1FF4_612A_4599_9FA5_3F8A6B480B41_.wvu.FilterData" localSheetId="0" hidden="1">'Sec-CNC Schedule'!$A$527:$U$528</definedName>
    <definedName name="Z_E2CF005D_024C_4032_B6E0_E4165FB90D78_.wvu.FilterData" localSheetId="0" hidden="1">'Sec-CNC Schedule'!$A$528:$U$2525</definedName>
    <definedName name="Z_E2D8106B_3D57_4FB3_91E2_D3EF9E2670D1_.wvu.FilterData" localSheetId="0" hidden="1">'Sec-CNC Schedule'!$A$527:$U$2523</definedName>
    <definedName name="Z_E2DB595F_0FCD_4EE1_B867_54CEAC0BEC47_.wvu.FilterData" localSheetId="0" hidden="1">'Sec-CNC Schedule'!$A$527:$U$528</definedName>
    <definedName name="Z_E2DD101B_C86F_4F91_8436_E3FF2ABAF24B_.wvu.FilterData" localSheetId="0" hidden="1">'Sec-CNC Schedule'!$A$528:$U$2525</definedName>
    <definedName name="Z_E2E9BAB1_FCB5_4416_B93B_91CE55A50CDF_.wvu.FilterData" localSheetId="0" hidden="1">'Sec-CNC Schedule'!$A$528:$Q$2399</definedName>
    <definedName name="Z_E3064875_9DDB_4E1B_9B76_C61378A5E8A6_.wvu.FilterData" localSheetId="0" hidden="1">'Sec-CNC Schedule'!$A$527:$U$2523</definedName>
    <definedName name="Z_E3079AC4_F9C3_4361_8F29_CB8F4EF0AEA2_.wvu.FilterData" localSheetId="0" hidden="1">'Sec-CNC Schedule'!$A$528:$Q$2399</definedName>
    <definedName name="Z_E30A09FB_6A89_43F1_8628_45B2A51D5E3B_.wvu.FilterData" localSheetId="0" hidden="1">'Sec-CNC Schedule'!$A$528:$U$2524</definedName>
    <definedName name="Z_E3143DC1_7035_42D5_90D2_6462CD08BF65_.wvu.FilterData" localSheetId="0" hidden="1">'Sec-CNC Schedule'!$A$527:$U$528</definedName>
    <definedName name="Z_E33A9656_AFE8_4266_AF39_D030533A8BFE_.wvu.FilterData" localSheetId="0" hidden="1">'Sec-CNC Schedule'!$A$527:$U$2523</definedName>
    <definedName name="Z_E343DEAF_D94C_49D8_A340_A750A6F222B9_.wvu.FilterData" localSheetId="0" hidden="1">'Sec-CNC Schedule'!$A$527:$U$528</definedName>
    <definedName name="Z_E3531C04_F1D4_41FC_A8DC_B66AEB5E1239_.wvu.FilterData" localSheetId="0" hidden="1">'Sec-CNC Schedule'!$A$528:$U$2525</definedName>
    <definedName name="Z_E35C86B5_D59E_468C_9A58_C8664E091678_.wvu.FilterData" localSheetId="0" hidden="1">'Sec-CNC Schedule'!$A$528:$U$2524</definedName>
    <definedName name="Z_E36F1ECA_F95A_41CF_BAFB_2B8B1B66A45C_.wvu.FilterData" localSheetId="0" hidden="1">'Sec-CNC Schedule'!$A$528:$Q$2399</definedName>
    <definedName name="Z_E3829808_AFDF_41B8_AEF4_8782E3B4CC39_.wvu.FilterData" localSheetId="0" hidden="1">'Sec-CNC Schedule'!$A$527:$U$528</definedName>
    <definedName name="Z_E38BAA08_1417_4595_B25A_317B99A552D6_.wvu.FilterData" localSheetId="0" hidden="1">'Sec-CNC Schedule'!$A$527:$U$2523</definedName>
    <definedName name="Z_E39A9E33_8040_4F2B_8411_BB3112A13D9D_.wvu.FilterData" localSheetId="0" hidden="1">'Sec-CNC Schedule'!$A$528:$U$2524</definedName>
    <definedName name="Z_E3A287CA_517F_4685_B2D4_8CE1E925A78D_.wvu.FilterData" localSheetId="0" hidden="1">'Sec-CNC Schedule'!$A$527:$U$528</definedName>
    <definedName name="Z_E3DA739D_8D24_4262_8575_82BEA46C4858_.wvu.FilterData" localSheetId="0" hidden="1">'Sec-CNC Schedule'!$A$528:$U$2525</definedName>
    <definedName name="Z_E3F06E78_8190_42ED_923B_4130CBEB3D59_.wvu.FilterData" localSheetId="0" hidden="1">'Sec-CNC Schedule'!$A$528:$U$2525</definedName>
    <definedName name="Z_E41E8DD7_4A3C_4776_B2DC_25FBAFF5B517_.wvu.FilterData" localSheetId="0" hidden="1">'Sec-CNC Schedule'!$A$528:$Q$2399</definedName>
    <definedName name="Z_E42CA0E3_38BA_414C_89CA_F74FFB9CA0D1_.wvu.FilterData" localSheetId="0" hidden="1">'Sec-CNC Schedule'!$A$528:$U$2525</definedName>
    <definedName name="Z_E456471C_204C_4136_9FC4_420CE18E7994_.wvu.FilterData" localSheetId="0" hidden="1">'Sec-CNC Schedule'!$A$528:$U$2524</definedName>
    <definedName name="Z_E4761256_B8EF_428A_A48C_3CFC83C8FA0D_.wvu.FilterData" localSheetId="0" hidden="1">'Sec-CNC Schedule'!$A$527:$U$528</definedName>
    <definedName name="Z_E482841D_D05E_472B_B148_25A69E17FDF7_.wvu.FilterData" localSheetId="0" hidden="1">'Sec-CNC Schedule'!$A$528:$Q$2399</definedName>
    <definedName name="Z_E49B506E_027A_42A7_B6CF_184D3C4878B2_.wvu.FilterData" localSheetId="0" hidden="1">'Sec-CNC Schedule'!$A$527:$U$528</definedName>
    <definedName name="Z_E4E2915E_4782_4141_92AE_F723D2C6ED18_.wvu.FilterData" localSheetId="0" hidden="1">'Sec-CNC Schedule'!$A$528:$O$2399</definedName>
    <definedName name="Z_E4E36840_C48C_41F9_A615_40BEF986B36D_.wvu.FilterData" localSheetId="0" hidden="1">'Sec-CNC Schedule'!$A$528:$O$2399</definedName>
    <definedName name="Z_E4E89D10_59ED_4D28_A237_AB377835EC36_.wvu.FilterData" localSheetId="0" hidden="1">'Sec-CNC Schedule'!$A$527:$S$2523</definedName>
    <definedName name="Z_E4EAAE62_7EBA_4C06_879B_A68B862EF5C3_.wvu.FilterData" localSheetId="0" hidden="1">'Sec-CNC Schedule'!$A$528:$U$2525</definedName>
    <definedName name="Z_E4F1DF55_43AA_4093_88DA_2FBAB8FE80E2_.wvu.FilterData" localSheetId="0" hidden="1">'Sec-CNC Schedule'!$A$528:$Q$2399</definedName>
    <definedName name="Z_E5007FEC_2DCE_4785_A20A_C93348686110_.wvu.FilterData" localSheetId="0" hidden="1">'Sec-CNC Schedule'!$A$527:$U$2523</definedName>
    <definedName name="Z_E506D5A5_A0E3_4E83_9917_66C0A37C7B32_.wvu.FilterData" localSheetId="0" hidden="1">'Sec-CNC Schedule'!$A$528:$Q$2399</definedName>
    <definedName name="Z_E5144D37_54E7_4D8A_8B45_DF12A55E2728_.wvu.FilterData" localSheetId="0" hidden="1">'Sec-CNC Schedule'!$A$528:$Q$2399</definedName>
    <definedName name="Z_E52980EA_7BE8_4F46_AD26_3CC77827977D_.wvu.FilterData" localSheetId="0" hidden="1">'Sec-CNC Schedule'!$A$528:$U$2525</definedName>
    <definedName name="Z_E5313EBD_59F9_49F3_A045_C985B60E9494_.wvu.FilterData" localSheetId="0" hidden="1">'Sec-CNC Schedule'!$A$528:$Q$2399</definedName>
    <definedName name="Z_E588FC60_EF54_455E_85E1_B0EEDC8EBB4F_.wvu.FilterData" localSheetId="0" hidden="1">'Sec-CNC Schedule'!$A$528:$U$2524</definedName>
    <definedName name="Z_E595F822_2B49_49A4_AB26_C7E58F021B55_.wvu.FilterData" localSheetId="0" hidden="1">'Sec-CNC Schedule'!$A$528:$U$2525</definedName>
    <definedName name="Z_E5C32C93_B8EE_4601_86E8_9888B5D7D887_.wvu.FilterData" localSheetId="0" hidden="1">'Sec-CNC Schedule'!$A$527:$U$2523</definedName>
    <definedName name="Z_E5E5268B_96F4_4B00_A5B9_E7592E30844A_.wvu.FilterData" localSheetId="0" hidden="1">'Sec-CNC Schedule'!$A$528:$Q$2523</definedName>
    <definedName name="Z_E5E7EB87_73AF_499D_8F04_E98623AA0622_.wvu.FilterData" localSheetId="0" hidden="1">'Sec-CNC Schedule'!$A$528:$Q$2399</definedName>
    <definedName name="Z_E5F1A1B9_D43A_4FE3_BDEB_C0ACAE2A4218_.wvu.FilterData" localSheetId="0" hidden="1">'Sec-CNC Schedule'!$A$527:$U$2523</definedName>
    <definedName name="Z_E5F84A2C_5594_43E2_8A2C_31AC5B1182E8_.wvu.FilterData" localSheetId="0" hidden="1">'Sec-CNC Schedule'!$A$528:$Q$2399</definedName>
    <definedName name="Z_E6129287_144B_4102_8413_A3B8AB7CDC9D_.wvu.FilterData" localSheetId="0" hidden="1">'Sec-CNC Schedule'!$A$527:$U$528</definedName>
    <definedName name="Z_E63119D3_6C0E_4B49_A9F4_70BA18027CBC_.wvu.FilterData" localSheetId="0" hidden="1">'Sec-CNC Schedule'!$A$528:$Q$2523</definedName>
    <definedName name="Z_E6356655_EFA9_4D82_82AE_64376E1EF364_.wvu.FilterData" localSheetId="0" hidden="1">'Sec-CNC Schedule'!$A$528:$Q$2399</definedName>
    <definedName name="Z_E64D183E_32B5_4EDD_9CB6_6C46664EF88E_.wvu.FilterData" localSheetId="0" hidden="1">'Sec-CNC Schedule'!$A$527:$U$2523</definedName>
    <definedName name="Z_E6654CE4_1F1D_457C_B2D2_EE81C7747935_.wvu.FilterData" localSheetId="3" hidden="1">'Material Bar Weights'!$A$1:$C$437</definedName>
    <definedName name="Z_E6654CE4_1F1D_457C_B2D2_EE81C7747935_.wvu.FilterData" localSheetId="0" hidden="1">'Sec-CNC Schedule'!$A$527:$S$2523</definedName>
    <definedName name="Z_E6654CE4_1F1D_457C_B2D2_EE81C7747935_.wvu.PrintArea" localSheetId="0" hidden="1">'Sec-CNC Schedule'!$A$384:$T$510</definedName>
    <definedName name="Z_E6677C8B_2D7B_4375_9182_D91488BD0CF1_.wvu.FilterData" localSheetId="0" hidden="1">'Sec-CNC Schedule'!$A$528:$U$2399</definedName>
    <definedName name="Z_E67A05C8_343F_4468_B853_2227644E63F5_.wvu.FilterData" localSheetId="0" hidden="1">'Sec-CNC Schedule'!$A$527:$U$528</definedName>
    <definedName name="Z_E6A4BF59_C5A4_4A97_A0C4_56E66CEC5D82_.wvu.FilterData" localSheetId="0" hidden="1">'Sec-CNC Schedule'!$A$527:$U$528</definedName>
    <definedName name="Z_E6BB3142_41D5_4CD3_927B_190E6C041FF6_.wvu.FilterData" localSheetId="0" hidden="1">'Sec-CNC Schedule'!$A$527:$U$2523</definedName>
    <definedName name="Z_E6BF0483_389F_4046_9236_5DEDDD3F0604_.wvu.FilterData" localSheetId="0" hidden="1">'Sec-CNC Schedule'!$A$527:$U$2523</definedName>
    <definedName name="Z_E6C9879E_0AC9_4527_BAB3_BFCD2207604D_.wvu.FilterData" localSheetId="0" hidden="1">'Sec-CNC Schedule'!$A$528:$Q$2523</definedName>
    <definedName name="Z_E6CBE99A_573D_4F57_BD70_35C55AF59DF4_.wvu.FilterData" localSheetId="0" hidden="1">'Sec-CNC Schedule'!$A$527:$U$2523</definedName>
    <definedName name="Z_E6CC1FFA_DA39_4457_8D90_5BDF225BCA23_.wvu.FilterData" localSheetId="0" hidden="1">'Sec-CNC Schedule'!$A$527:$U$2523</definedName>
    <definedName name="Z_E6D169B9_53E4_4F18_AE56_EBBD212A1BF5_.wvu.FilterData" localSheetId="0" hidden="1">'Sec-CNC Schedule'!$A$527:$U$528</definedName>
    <definedName name="Z_E6D5769E_BBE7_4B26_AE4B_02F658860C5D_.wvu.FilterData" localSheetId="0" hidden="1">'Sec-CNC Schedule'!$A$528:$Q$2399</definedName>
    <definedName name="Z_E6F338AC_63BB_407A_AF76_738DB6F1FD56_.wvu.FilterData" localSheetId="0" hidden="1">'Sec-CNC Schedule'!$A$528:$Q$2399</definedName>
    <definedName name="Z_E713EF6A_5A16_46F6_AD1F_12D1C85E0DA6_.wvu.FilterData" localSheetId="0" hidden="1">'Sec-CNC Schedule'!$A$527:$U$2523</definedName>
    <definedName name="Z_E72BC795_2BCC_4579_A586_2FFAF602F703_.wvu.FilterData" localSheetId="0" hidden="1">'Sec-CNC Schedule'!$A$528:$Q$2399</definedName>
    <definedName name="Z_E73636CD_1436_4F00_9F0F_243E2D531BBF_.wvu.FilterData" localSheetId="0" hidden="1">'Sec-CNC Schedule'!$A$527:$U$528</definedName>
    <definedName name="Z_E746C264_7F9B_40A6_A14E_71377C277620_.wvu.FilterData" localSheetId="0" hidden="1">'Sec-CNC Schedule'!$A$528:$O$2399</definedName>
    <definedName name="Z_E750A2D0_6A22_4CBF_91F9_DB05A5B84109_.wvu.FilterData" localSheetId="0" hidden="1">'Sec-CNC Schedule'!$A$528:$Q$2399</definedName>
    <definedName name="Z_E7542B1C_FCA1_4DE9_ACC0_1ED181310E03_.wvu.FilterData" localSheetId="0" hidden="1">'Sec-CNC Schedule'!$A$528:$O$2399</definedName>
    <definedName name="Z_E77755E7_9315_4D86_B85D_ADFBC7D466C2_.wvu.FilterData" localSheetId="0" hidden="1">'Sec-CNC Schedule'!$A$527:$U$2523</definedName>
    <definedName name="Z_E7938F4A_1758_43DE_B282_59EA6F11BB84_.wvu.FilterData" localSheetId="0" hidden="1">'Sec-CNC Schedule'!$A$528:$U$2525</definedName>
    <definedName name="Z_E7967B40_03E7_41DA_A21F_3CCC60654818_.wvu.FilterData" localSheetId="0" hidden="1">'Sec-CNC Schedule'!$A$527:$U$528</definedName>
    <definedName name="Z_E79CF6C3_A0B1_40BB_B1B9_C913DCCE1A58_.wvu.FilterData" localSheetId="0" hidden="1">'Sec-CNC Schedule'!$A$528:$Q$2399</definedName>
    <definedName name="Z_E7A51FA1_B867_47EA_B418_01C4E54200C7_.wvu.FilterData" localSheetId="0" hidden="1">'Sec-CNC Schedule'!$A$528:$U$2524</definedName>
    <definedName name="Z_E7B3EAA8_9DB8_4F77_8DA3_4075B7DF0FEA_.wvu.FilterData" localSheetId="0" hidden="1">'Sec-CNC Schedule'!$A$528:$Q$2399</definedName>
    <definedName name="Z_E7CE3A0A_F352_4777_B552_5A22189AC5E5_.wvu.FilterData" localSheetId="0" hidden="1">'Sec-CNC Schedule'!$A$528:$Q$2523</definedName>
    <definedName name="Z_E7D38D15_0846_47C8_AF2D_BB3E2FDE0705_.wvu.FilterData" localSheetId="0" hidden="1">'Sec-CNC Schedule'!$A$528:$Q$2399</definedName>
    <definedName name="Z_E7FFBE9C_052E_4D4F_810C_2AD985EA6997_.wvu.FilterData" localSheetId="0" hidden="1">'Sec-CNC Schedule'!$A$527:$U$528</definedName>
    <definedName name="Z_E83CB676_B5FB_4183_B34B_99C81B299F77_.wvu.FilterData" localSheetId="0" hidden="1">'Sec-CNC Schedule'!$A$527:$S$2523</definedName>
    <definedName name="Z_E848A87D_0689_4429_A0C9_4AD7E3AB9374_.wvu.FilterData" localSheetId="0" hidden="1">'Sec-CNC Schedule'!$A$528:$U$2524</definedName>
    <definedName name="Z_E89AA767_5B94_4894_968C_F45294DC79E7_.wvu.FilterData" localSheetId="0" hidden="1">'Sec-CNC Schedule'!$A$527:$U$528</definedName>
    <definedName name="Z_E8A5E1A8_D734_4F9E_ACC0_7DB444FE71BC_.wvu.FilterData" localSheetId="0" hidden="1">'Sec-CNC Schedule'!$A$528:$U$2524</definedName>
    <definedName name="Z_E8A6C5DD_5055_4ACF_A588_93A37414DB4E_.wvu.FilterData" localSheetId="0" hidden="1">'Sec-CNC Schedule'!$A$528:$Q$2399</definedName>
    <definedName name="Z_E91B81EE_4F65_436F_8E38_750AFCF1D38D_.wvu.FilterData" localSheetId="0" hidden="1">'Sec-CNC Schedule'!$A$528:$O$2399</definedName>
    <definedName name="Z_E930DD93_1CB0_436D_B6D7_FC1201E81AB4_.wvu.FilterData" localSheetId="0" hidden="1">'Sec-CNC Schedule'!$A$528:$Q$2399</definedName>
    <definedName name="Z_E973F352_625C_473A_AAB2_2272DEEC4CA0_.wvu.FilterData" localSheetId="0" hidden="1">'Sec-CNC Schedule'!$A$528:$U$2524</definedName>
    <definedName name="Z_E98D1BF8_AA96_4997_B23B_039044712F00_.wvu.FilterData" localSheetId="0" hidden="1">'Sec-CNC Schedule'!$A$528:$U$2524</definedName>
    <definedName name="Z_E99580E8_BF0A_47C8_B3C1_F88D1B415E62_.wvu.FilterData" localSheetId="0" hidden="1">'Sec-CNC Schedule'!$A$527:$U$528</definedName>
    <definedName name="Z_E99996EF_C7E3_4928_AE53_4CF741E78BBC_.wvu.FilterData" localSheetId="0" hidden="1">'Sec-CNC Schedule'!$A$527:$U$2523</definedName>
    <definedName name="Z_E9BAF27E_0FC5_4B8A_8A63_9F1175D4E3EE_.wvu.FilterData" localSheetId="0" hidden="1">'Sec-CNC Schedule'!$A$527:$U$528</definedName>
    <definedName name="Z_E9BF9713_6A1F_4859_A027_3530587D9730_.wvu.FilterData" localSheetId="0" hidden="1">'Sec-CNC Schedule'!$A$527:$U$2523</definedName>
    <definedName name="Z_E9C7DF0E_CCCF_4932_8A35_801E9799017B_.wvu.FilterData" localSheetId="0" hidden="1">'Sec-CNC Schedule'!$A$527:$U$528</definedName>
    <definedName name="Z_EA04F481_2223_4EF1_89A0_83727C2CF58F_.wvu.FilterData" localSheetId="0" hidden="1">'Sec-CNC Schedule'!$A$528:$O$2399</definedName>
    <definedName name="Z_EA24EDBD_CBDD_4664_83A7_0CB0E79ED2BE_.wvu.FilterData" localSheetId="0" hidden="1">'Sec-CNC Schedule'!$A$528:$Q$2399</definedName>
    <definedName name="Z_EA36804B_ACA2_4956_95F4_32C2CAD4EBBF_.wvu.FilterData" localSheetId="0" hidden="1">'Sec-CNC Schedule'!$A$528:$Q$2399</definedName>
    <definedName name="Z_EA3F2EB8_AA1E_437A_8C61_555A295BE4F7_.wvu.FilterData" localSheetId="0" hidden="1">'Sec-CNC Schedule'!$A$527:$U$528</definedName>
    <definedName name="Z_EA83ADED_4DA8_45C5_BD86_EF00CDCB5300_.wvu.FilterData" localSheetId="0" hidden="1">'Sec-CNC Schedule'!$A$528:$O$2399</definedName>
    <definedName name="Z_EAC2C69B_0DCE_40A1_9C0D_B569311044C3_.wvu.FilterData" localSheetId="0" hidden="1">'Sec-CNC Schedule'!$A$528:$O$2399</definedName>
    <definedName name="Z_EAD5C795_B1F8_4D10_BA96_1A174F95F5F1_.wvu.FilterData" localSheetId="0" hidden="1">'Sec-CNC Schedule'!$A$528:$Q$2523</definedName>
    <definedName name="Z_EADED1DB_D58F_45C9_83FE_C1FDBBF7B95B_.wvu.FilterData" localSheetId="0" hidden="1">'Sec-CNC Schedule'!$A$528:$Q$2399</definedName>
    <definedName name="Z_EAFB6E70_DBDE_4318_84A0_7A8AF8ADDE26_.wvu.FilterData" localSheetId="0" hidden="1">'Sec-CNC Schedule'!$A$528:$Q$2399</definedName>
    <definedName name="Z_EB2C9C7F_6FC7_4319_8EFD_E402CBF82B02_.wvu.FilterData" localSheetId="0" hidden="1">'Sec-CNC Schedule'!$A$527:$U$2523</definedName>
    <definedName name="Z_EB42CCCA_ECE2_40CB_A824_167C68AD333A_.wvu.FilterData" localSheetId="0" hidden="1">'Sec-CNC Schedule'!$A$527:$U$528</definedName>
    <definedName name="Z_EB542108_4937_4D18_84CC_BD0AC53DD3AF_.wvu.FilterData" localSheetId="0" hidden="1">'Sec-CNC Schedule'!$A$528:$Q$2523</definedName>
    <definedName name="Z_EB87486E_F63A_47B0_8C1C_E347E706420A_.wvu.FilterData" localSheetId="0" hidden="1">'Sec-CNC Schedule'!$A$528:$O$2399</definedName>
    <definedName name="Z_EBBF4180_336C_46C9_9316_DA77DF7CB344_.wvu.FilterData" localSheetId="0" hidden="1">'Sec-CNC Schedule'!$A$528:$Q$2399</definedName>
    <definedName name="Z_EBCA68ED_D0FD_4BA8_81CD_5F873F10475B_.wvu.FilterData" localSheetId="0" hidden="1">'Sec-CNC Schedule'!$A$527:$U$528</definedName>
    <definedName name="Z_EBF8025A_A606_4915_9229_019D7319A7C8_.wvu.FilterData" localSheetId="0" hidden="1">'Sec-CNC Schedule'!$A$528:$O$2399</definedName>
    <definedName name="Z_EC2116E2_4803_424D_8EB1_F70873273C61_.wvu.FilterData" localSheetId="0" hidden="1">'Sec-CNC Schedule'!$A$528:$Q$2399</definedName>
    <definedName name="Z_EC41A501_A07B_46E4_BAF2_D94C89B71665_.wvu.FilterData" localSheetId="0" hidden="1">'Sec-CNC Schedule'!$A$528:$Q$2523</definedName>
    <definedName name="Z_EC444473_88E8_4961_8F61_9A7F4A9A2C6B_.wvu.FilterData" localSheetId="0" hidden="1">'Sec-CNC Schedule'!$A$527:$U$528</definedName>
    <definedName name="Z_EC491567_DBFC_47B7_AEFA_94D6E6DCF679_.wvu.FilterData" localSheetId="0" hidden="1">'Sec-CNC Schedule'!$A$528:$Q$2399</definedName>
    <definedName name="Z_EC4A98C5_219F_4962_967A_AE02AC41748E_.wvu.FilterData" localSheetId="0" hidden="1">'Sec-CNC Schedule'!$A$528:$Q$2399</definedName>
    <definedName name="Z_EC4D603A_23C2_49D9_A690_2D52A22975EB_.wvu.FilterData" localSheetId="0" hidden="1">'Sec-CNC Schedule'!$A$527:$U$528</definedName>
    <definedName name="Z_EC5526CD_0AC0_4085_87E8_2033B39FBD43_.wvu.FilterData" localSheetId="0" hidden="1">'Sec-CNC Schedule'!$A$528:$U$2525</definedName>
    <definedName name="Z_EC60D1CB_E7FE_4FF9_94C5_DB9E8303006A_.wvu.FilterData" localSheetId="0" hidden="1">'Sec-CNC Schedule'!$A$528:$Q$2523</definedName>
    <definedName name="Z_ECA2E3E7_97AC_4CF3_B5F6_A9FC23FE9995_.wvu.FilterData" localSheetId="0" hidden="1">'Sec-CNC Schedule'!$A$527:$U$528</definedName>
    <definedName name="Z_ECAFE13F_C3E9_4C88_AA9F_0789037C9622_.wvu.FilterData" localSheetId="0" hidden="1">'Sec-CNC Schedule'!$A$528:$Q$2399</definedName>
    <definedName name="Z_ECB4840D_F439_47FC_8B69_20A4D7002ABC_.wvu.FilterData" localSheetId="0" hidden="1">'Sec-CNC Schedule'!$A$528:$Q$2399</definedName>
    <definedName name="Z_ECCB1BE7_B61D_4169_A951_1C53A1326DB0_.wvu.FilterData" localSheetId="0" hidden="1">'Sec-CNC Schedule'!$A$528:$Q$2523</definedName>
    <definedName name="Z_ECD654C9_4304_41B5_94B7_34B434973A94_.wvu.FilterData" localSheetId="0" hidden="1">'Sec-CNC Schedule'!$A$527:$S$2523</definedName>
    <definedName name="Z_ECE49618_701C_4D4B_806C_C1420DDFC34B_.wvu.FilterData" localSheetId="0" hidden="1">'Sec-CNC Schedule'!$A$528:$Q$2523</definedName>
    <definedName name="Z_ECFA928A_70E5_4F6B_A323_BA9961CEA9C8_.wvu.FilterData" localSheetId="0" hidden="1">'Sec-CNC Schedule'!$A$527:$S$2523</definedName>
    <definedName name="Z_ED00D1CC_4404_487C_BFA3_AD886CF2029B_.wvu.FilterData" localSheetId="0" hidden="1">'Sec-CNC Schedule'!$A$528:$U$2525</definedName>
    <definedName name="Z_ED20A8E8_7C30_4FCD_90DB_5EBCB6194083_.wvu.FilterData" localSheetId="0" hidden="1">'Sec-CNC Schedule'!$A$528:$Q$2399</definedName>
    <definedName name="Z_ED4C5C1F_348B_42B2_843B_E2DBB8C5D15B_.wvu.FilterData" localSheetId="0" hidden="1">'Sec-CNC Schedule'!$A$528:$Q$2399</definedName>
    <definedName name="Z_ED5D9493_37AA_485D_A35F_F59C1B36D619_.wvu.FilterData" localSheetId="0" hidden="1">'Sec-CNC Schedule'!$A$528:$Q$2523</definedName>
    <definedName name="Z_ED6565CD_2688_4056_BAEE_1CD03417A3BA_.wvu.FilterData" localSheetId="0" hidden="1">'Sec-CNC Schedule'!$A$528:$U$2525</definedName>
    <definedName name="Z_ED729448_2D35_4701_BCE6_A12A6199B9BB_.wvu.FilterData" localSheetId="0" hidden="1">'Sec-CNC Schedule'!$A$527:$U$2523</definedName>
    <definedName name="Z_ED76C09E_19F6_4A77_BC39_C15635B2206A_.wvu.FilterData" localSheetId="0" hidden="1">'Sec-CNC Schedule'!$A$528:$Q$2399</definedName>
    <definedName name="Z_ED820F39_CE00_4B0E_B079_1435E50ADF35_.wvu.FilterData" localSheetId="0" hidden="1">'Sec-CNC Schedule'!$A$528:$U$2525</definedName>
    <definedName name="Z_EDB8BF32_1A1D_42A3_80E6_D853975CC524_.wvu.FilterData" localSheetId="0" hidden="1">'Sec-CNC Schedule'!$A$527:$U$2523</definedName>
    <definedName name="Z_EE58BF76_53A9_4865_BB94_300AD47D4DDF_.wvu.FilterData" localSheetId="0" hidden="1">'Sec-CNC Schedule'!$A$528:$U$2524</definedName>
    <definedName name="Z_EE82C03C_5F78_4936_B381_C93CFE2994F2_.wvu.FilterData" localSheetId="0" hidden="1">'Sec-CNC Schedule'!$A$527:$U$528</definedName>
    <definedName name="Z_EEB40EE1_AB6C_4ECC_969F_769AFFF0922F_.wvu.FilterData" localSheetId="0" hidden="1">'Sec-CNC Schedule'!$A$528:$U$2525</definedName>
    <definedName name="Z_EEB92EC5_50A3_4B87_865A_74B37C0A2A1E_.wvu.FilterData" localSheetId="0" hidden="1">'Sec-CNC Schedule'!$A$528:$U$2525</definedName>
    <definedName name="Z_EEBA2515_E437_4311_9932_F9449E936FEF_.wvu.FilterData" localSheetId="0" hidden="1">'Sec-CNC Schedule'!$A$528:$U$2524</definedName>
    <definedName name="Z_EECD02C9_BABE_4AD9_B015_E05AC91371BC_.wvu.FilterData" localSheetId="0" hidden="1">'Sec-CNC Schedule'!$A$527:$U$2523</definedName>
    <definedName name="Z_EEDE64F0_31A7_42EB_B6A1_24C36CDE894E_.wvu.FilterData" localSheetId="0" hidden="1">'Sec-CNC Schedule'!$A$528:$U$2525</definedName>
    <definedName name="Z_EEF8C081_9483_4202_9613_572C1A81DA9D_.wvu.FilterData" localSheetId="0" hidden="1">'Sec-CNC Schedule'!$A$527:$U$2523</definedName>
    <definedName name="Z_EF66AC27_FD1F_4E2F_9578_2640B2539952_.wvu.FilterData" localSheetId="0" hidden="1">'Sec-CNC Schedule'!$A$527:$U$528</definedName>
    <definedName name="Z_EF6EA8C6_3A8D_4D01_8989_331E678DD52E_.wvu.FilterData" localSheetId="0" hidden="1">'Sec-CNC Schedule'!$A$528:$U$2525</definedName>
    <definedName name="Z_EF6F5488_FA59_48BB_B81C_EB6AF8DD90F3_.wvu.FilterData" localSheetId="0" hidden="1">'Sec-CNC Schedule'!$A$528:$Q$2399</definedName>
    <definedName name="Z_EF7A4E38_B0A6_40A3_BF7C_83C13539BD9D_.wvu.FilterData" localSheetId="0" hidden="1">'Sec-CNC Schedule'!$A$528:$O$2399</definedName>
    <definedName name="Z_EF9AB1FB_2B76_4ECD_827A_D3455DF032C1_.wvu.FilterData" localSheetId="0" hidden="1">'Sec-CNC Schedule'!$A$527:$U$528</definedName>
    <definedName name="Z_EFA0A87B_F71D_4A66_96F9_AC5D478604B3_.wvu.FilterData" localSheetId="0" hidden="1">'Sec-CNC Schedule'!$A$528:$Q$2399</definedName>
    <definedName name="Z_EFAEC6E3_A642_4A4B_89E7_04CF613C3435_.wvu.FilterData" localSheetId="0" hidden="1">'Sec-CNC Schedule'!$A$528:$O$2399</definedName>
    <definedName name="Z_EFB96A29_EAEA_4E56_BF74_AB661B34FAE4_.wvu.FilterData" localSheetId="0" hidden="1">'Sec-CNC Schedule'!$A$528:$U$2524</definedName>
    <definedName name="Z_EFC4E666_AD23_41F1_8BA1_A62AA437CAFE_.wvu.FilterData" localSheetId="0" hidden="1">'Sec-CNC Schedule'!$A$528:$Q$2399</definedName>
    <definedName name="Z_EFE364EB_D046_4AF1_A003_C66DDB09F4B1_.wvu.FilterData" localSheetId="0" hidden="1">'Sec-CNC Schedule'!$A$528:$U$2525</definedName>
    <definedName name="Z_F0021F60_8D2D_4EF9_94D7_8D14CA939AA5_.wvu.FilterData" localSheetId="0" hidden="1">'Sec-CNC Schedule'!$A$527:$U$2523</definedName>
    <definedName name="Z_F024BCBC_B9A3_4A05_9999_E13D70B08E76_.wvu.FilterData" localSheetId="0" hidden="1">'Sec-CNC Schedule'!$A$527:$U$528</definedName>
    <definedName name="Z_F025BA0C_A1CB_4AB9_A6C3_3DF8C6CD0E8F_.wvu.FilterData" localSheetId="0" hidden="1">'Sec-CNC Schedule'!$A$528:$O$2399</definedName>
    <definedName name="Z_F061E8D4_845A_44C0_A99D_805ADA12F96C_.wvu.FilterData" localSheetId="0" hidden="1">'Sec-CNC Schedule'!$A$528:$U$2525</definedName>
    <definedName name="Z_F0793D98_4282_4837_A46B_33090AE597F7_.wvu.FilterData" localSheetId="0" hidden="1">'Sec-CNC Schedule'!$A$527:$U$2523</definedName>
    <definedName name="Z_F0A602AE_2855_4164_8A31_586D7831BF79_.wvu.FilterData" localSheetId="0" hidden="1">'Sec-CNC Schedule'!$A$528:$Q$2399</definedName>
    <definedName name="Z_F0C93380_8C2A_4212_B904_C7281876BDFD_.wvu.FilterData" localSheetId="0" hidden="1">'Sec-CNC Schedule'!$A$527:$U$2523</definedName>
    <definedName name="Z_F0D164AA_1E88_4E12_955E_CA860338425C_.wvu.FilterData" localSheetId="0" hidden="1">'Sec-CNC Schedule'!$A$528:$Q$2399</definedName>
    <definedName name="Z_F0E3A670_8C2B_41F2_A1FF_A8581C5D68EE_.wvu.FilterData" localSheetId="0" hidden="1">'Sec-CNC Schedule'!$A$528:$U$2525</definedName>
    <definedName name="Z_F0E4FEBC_F4ED_4F28_873F_6F11D90D214E_.wvu.FilterData" localSheetId="0" hidden="1">'Sec-CNC Schedule'!$A$528:$Q$2523</definedName>
    <definedName name="Z_F11616FB_73C0_4C41_9436_7C074133B09F_.wvu.FilterData" localSheetId="0" hidden="1">'Sec-CNC Schedule'!$A$528:$Q$2399</definedName>
    <definedName name="Z_F1274C89_727E_4E4E_BA31_18CC0D6FFB7B_.wvu.FilterData" localSheetId="0" hidden="1">'Sec-CNC Schedule'!$A$527:$U$2523</definedName>
    <definedName name="Z_F1463208_635B_43F7_9198_3BC3ADC175DB_.wvu.FilterData" localSheetId="0" hidden="1">'Sec-CNC Schedule'!$A$527:$U$2523</definedName>
    <definedName name="Z_F1597892_5FF8_43E0_9588_9625870CE251_.wvu.FilterData" localSheetId="0" hidden="1">'Sec-CNC Schedule'!$A$528:$Q$2399</definedName>
    <definedName name="Z_F1718458_0F92_42C1_9D4F_99A6D6B90485_.wvu.FilterData" localSheetId="0" hidden="1">'Sec-CNC Schedule'!$A$527:$U$528</definedName>
    <definedName name="Z_F1AE7255_E090_482E_A1CB_0065B8977240_.wvu.FilterData" localSheetId="0" hidden="1">'Sec-CNC Schedule'!$A$527:$U$528</definedName>
    <definedName name="Z_F1F278DA_54AB_4352_A2D8_9FDC651CDAA6_.wvu.FilterData" localSheetId="0" hidden="1">'Sec-CNC Schedule'!$A$527:$U$528</definedName>
    <definedName name="Z_F20AC2D4_CDFA_4A06_B305_6D5767BB38B3_.wvu.FilterData" localSheetId="0" hidden="1">'Sec-CNC Schedule'!$A$527:$U$528</definedName>
    <definedName name="Z_F20FB6AB_56ED_43E5_8939_12A9A34541AD_.wvu.FilterData" localSheetId="0" hidden="1">'Sec-CNC Schedule'!$A$528:$O$2399</definedName>
    <definedName name="Z_F24F0A12_DD79_437A_AD58_A65EE455F807_.wvu.FilterData" localSheetId="0" hidden="1">'Sec-CNC Schedule'!$A$528:$U$2525</definedName>
    <definedName name="Z_F2B475C5_9BB5_4898_8A30_4CD40899E75B_.wvu.FilterData" localSheetId="0" hidden="1">'Sec-CNC Schedule'!$A$528:$U$2525</definedName>
    <definedName name="Z_F2B6D1F2_0C87_438D_8E2D_5A45536CDBE0_.wvu.FilterData" localSheetId="0" hidden="1">'Sec-CNC Schedule'!$A$528:$U$2399</definedName>
    <definedName name="Z_F2C58F39_04DF_4704_A4F1_993B8AC8A794_.wvu.FilterData" localSheetId="3" hidden="1">'Material Bar Weights'!$A$1:$C$437</definedName>
    <definedName name="Z_F2C58F39_04DF_4704_A4F1_993B8AC8A794_.wvu.FilterData" localSheetId="0" hidden="1">'Sec-CNC Schedule'!$A$527:$U$528</definedName>
    <definedName name="Z_F2C58F39_04DF_4704_A4F1_993B8AC8A794_.wvu.PrintArea" localSheetId="0" hidden="1">'Sec-CNC Schedule'!$A$1:$T$318</definedName>
    <definedName name="Z_F2CB142F_D8D0_42DD_ADB4_F18F5BC2ECC3_.wvu.FilterData" localSheetId="0" hidden="1">'Sec-CNC Schedule'!$A$528:$Q$2399</definedName>
    <definedName name="Z_F2E0C7D6_97FB_4C96_B186_E3E8E11E70EE_.wvu.FilterData" localSheetId="0" hidden="1">'Sec-CNC Schedule'!$A$528:$Q$2523</definedName>
    <definedName name="Z_F2F3DC6B_F5F6_48C5_AE8A_6313A573EEFC_.wvu.FilterData" localSheetId="0" hidden="1">'Sec-CNC Schedule'!$A$528:$U$2399</definedName>
    <definedName name="Z_F30B98D7_BD92_49EF_B465_41C0C259ED84_.wvu.FilterData" localSheetId="0" hidden="1">'Sec-CNC Schedule'!$A$527:$U$2523</definedName>
    <definedName name="Z_F3102AC3_ACE6_4DB3_9B9A_243F8BBB2947_.wvu.FilterData" localSheetId="0" hidden="1">'Sec-CNC Schedule'!$A$527:$U$2523</definedName>
    <definedName name="Z_F38B00E6_FD1E_4AF2_9F42_4C18C2FEA0AC_.wvu.FilterData" localSheetId="0" hidden="1">'Sec-CNC Schedule'!$A$527:$U$528</definedName>
    <definedName name="Z_F38DC9EE_27D8_421E_93EB_6B1497815E2F_.wvu.FilterData" localSheetId="0" hidden="1">'Sec-CNC Schedule'!$A$527:$U$2523</definedName>
    <definedName name="Z_F3EF85BB_07DA_4C52_BE37_041D98B43104_.wvu.FilterData" localSheetId="0" hidden="1">'Sec-CNC Schedule'!$A$528:$O$2399</definedName>
    <definedName name="Z_F3F6F6EF_22D8_436E_9801_FE09EAA9DFE2_.wvu.FilterData" localSheetId="0" hidden="1">'Sec-CNC Schedule'!$A$527:$U$2523</definedName>
    <definedName name="Z_F40100AC_05A9_4336_B771_C52F8F67D6F7_.wvu.FilterData" localSheetId="0" hidden="1">'Sec-CNC Schedule'!$A$528:$Q$2399</definedName>
    <definedName name="Z_F437E181_9457_4B52_BE23_18B1FDCCB246_.wvu.FilterData" localSheetId="0" hidden="1">'Sec-CNC Schedule'!$A$528:$O$2399</definedName>
    <definedName name="Z_F43B8DAF_5AF5_4C24_912F_7579F59906DC_.wvu.FilterData" localSheetId="0" hidden="1">'Sec-CNC Schedule'!$A$528:$Q$2399</definedName>
    <definedName name="Z_F45BEB84_8CD0_43A8_AD3E_94EFB1E414CD_.wvu.FilterData" localSheetId="0" hidden="1">'Sec-CNC Schedule'!$A$528:$U$2525</definedName>
    <definedName name="Z_F478AD14_1683_4EE4_89B0_3EEC192AAE40_.wvu.FilterData" localSheetId="0" hidden="1">'Sec-CNC Schedule'!$A$528:$Q$2523</definedName>
    <definedName name="Z_F4863E88_D707_4AF4_9532_8C902B1FA8FF_.wvu.FilterData" localSheetId="0" hidden="1">'Sec-CNC Schedule'!$A$527:$U$2523</definedName>
    <definedName name="Z_F48B4268_B213_4286_809E_522E31D8509F_.wvu.FilterData" localSheetId="0" hidden="1">'Sec-CNC Schedule'!$A$528:$O$2399</definedName>
    <definedName name="Z_F4DBEB45_B95F_4AA0_BDA6_1F5BAA788EE8_.wvu.FilterData" localSheetId="0" hidden="1">'Sec-CNC Schedule'!$A$527:$U$2523</definedName>
    <definedName name="Z_F4F16060_D178_4868_A193_0FBF21571B2B_.wvu.FilterData" localSheetId="0" hidden="1">'Sec-CNC Schedule'!$A$528:$O$2399</definedName>
    <definedName name="Z_F4F96131_F568_4569_8C4A_2A39A3DEFF12_.wvu.FilterData" localSheetId="0" hidden="1">'Sec-CNC Schedule'!$A$528:$Q$2399</definedName>
    <definedName name="Z_F5136FD1_568D_4071_9BE3_D1C1DB114D89_.wvu.FilterData" localSheetId="0" hidden="1">'Sec-CNC Schedule'!$A$528:$Q$2523</definedName>
    <definedName name="Z_F5308694_AFAB_4C4B_9A64_E072274BEBFB_.wvu.FilterData" localSheetId="0" hidden="1">'Sec-CNC Schedule'!$A$527:$U$528</definedName>
    <definedName name="Z_F54744AF_39B7_4FE8_A4B3_889E64F53144_.wvu.FilterData" localSheetId="0" hidden="1">'Sec-CNC Schedule'!$A$527:$U$528</definedName>
    <definedName name="Z_F554FC3A_A2D1_4102_8E57_F6F680284137_.wvu.FilterData" localSheetId="0" hidden="1">'Sec-CNC Schedule'!$A$527:$U$528</definedName>
    <definedName name="Z_F578CCE8_D363_413A_83FA_3D9731B2D65B_.wvu.FilterData" localSheetId="0" hidden="1">'Sec-CNC Schedule'!$A$528:$U$2524</definedName>
    <definedName name="Z_F58DF9F1_358F_4E4C_B87E_C77A867A25CF_.wvu.FilterData" localSheetId="0" hidden="1">'Sec-CNC Schedule'!$A$527:$U$528</definedName>
    <definedName name="Z_F5E73484_F89F_4AA5_B272_97B02C82FAE8_.wvu.FilterData" localSheetId="0" hidden="1">'Sec-CNC Schedule'!$A$527:$U$528</definedName>
    <definedName name="Z_F5E7A834_7820_4F3B_BCCB_B426D825973A_.wvu.FilterData" localSheetId="0" hidden="1">'Sec-CNC Schedule'!$A$528:$U$2524</definedName>
    <definedName name="Z_F5E7A834_7820_4F3B_BCCB_B426D825973A_.wvu.PrintArea" localSheetId="0" hidden="1">'Sec-CNC Schedule'!$A$1:$W$2031</definedName>
    <definedName name="Z_F6CBEB93_9D90_4298_B911_4C1796C14A73_.wvu.FilterData" localSheetId="0" hidden="1">'Sec-CNC Schedule'!$A$527:$U$2523</definedName>
    <definedName name="Z_F6D29B3C_21F1_4DFB_BD92_0560C0FD8B98_.wvu.FilterData" localSheetId="0" hidden="1">'Sec-CNC Schedule'!$A$528:$O$2399</definedName>
    <definedName name="Z_F6E2FFC8_971E_4E78_A09A_3EF2E5F0724B_.wvu.FilterData" localSheetId="0" hidden="1">'Sec-CNC Schedule'!$A$528:$Q$2399</definedName>
    <definedName name="Z_F6EA78B1_8675_4679_B6ED_2F854B959CEE_.wvu.FilterData" localSheetId="0" hidden="1">'Sec-CNC Schedule'!$A$527:$U$528</definedName>
    <definedName name="Z_F75B2204_EBC6_4802_B3AE_3B4E7C12D010_.wvu.FilterData" localSheetId="0" hidden="1">'Sec-CNC Schedule'!$A$528:$U$2525</definedName>
    <definedName name="Z_F7900FCD_3288_4717_A8B7_580F3F95FA6A_.wvu.FilterData" localSheetId="0" hidden="1">'Sec-CNC Schedule'!$A$527:$U$528</definedName>
    <definedName name="Z_F79C9BF9_3D98_4EFD_9F08_DFB857BC0AE7_.wvu.FilterData" localSheetId="0" hidden="1">'Sec-CNC Schedule'!$A$528:$Q$2399</definedName>
    <definedName name="Z_F7BE9D0E_913F_4ADF_9BC5_6DE2AE3FF4F5_.wvu.FilterData" localSheetId="0" hidden="1">'Sec-CNC Schedule'!$A$528:$U$2525</definedName>
    <definedName name="Z_F7F86E8C_3216_4F23_A276_D91581B12AE0_.wvu.FilterData" localSheetId="0" hidden="1">'Sec-CNC Schedule'!$A$528:$U$2525</definedName>
    <definedName name="Z_F829AC0B_C3BF_414A_AC6B_E69A4ACED965_.wvu.FilterData" localSheetId="0" hidden="1">'Sec-CNC Schedule'!$A$528:$U$2525</definedName>
    <definedName name="Z_F82A8E5C_1E06_4BE8_A209_7889F98CFA81_.wvu.FilterData" localSheetId="0" hidden="1">'Sec-CNC Schedule'!$A$528:$O$2399</definedName>
    <definedName name="Z_F852DE9F_F87C_431A_AF02_7E49D06169A8_.wvu.FilterData" localSheetId="0" hidden="1">'Sec-CNC Schedule'!$A$528:$U$2525</definedName>
    <definedName name="Z_F8E06FDB_7C1F_4E23_B0E9_67423549B9C7_.wvu.FilterData" localSheetId="0" hidden="1">'Sec-CNC Schedule'!$A$527:$S$2523</definedName>
    <definedName name="Z_F8FBF5E2_1487_4A63_A3F5_F8D63E8D2571_.wvu.FilterData" localSheetId="0" hidden="1">'Sec-CNC Schedule'!$A$528:$Q$2399</definedName>
    <definedName name="Z_F8FC6260_7F81_4FB2_8C4C_432CEA35B83F_.wvu.FilterData" localSheetId="0" hidden="1">'Sec-CNC Schedule'!$A$527:$S$2523</definedName>
    <definedName name="Z_F9584F9E_EE14_49C5_8FF0_7308FFFB873A_.wvu.FilterData" localSheetId="0" hidden="1">'Sec-CNC Schedule'!$A$528:$U$2525</definedName>
    <definedName name="Z_F96B18D1_E42D_4FD6_A82E_47D0E42A3E7F_.wvu.FilterData" localSheetId="0" hidden="1">'Sec-CNC Schedule'!$A$528:$Q$2399</definedName>
    <definedName name="Z_F98D1EC1_AD8A_417C_89CE_9801EC4106B8_.wvu.FilterData" localSheetId="0" hidden="1">'Sec-CNC Schedule'!$A$528:$Q$2399</definedName>
    <definedName name="Z_F9A71E6E_DA0E_47F3_8231_13FF88DAFC87_.wvu.FilterData" localSheetId="0" hidden="1">'Sec-CNC Schedule'!$A$528:$U$2525</definedName>
    <definedName name="Z_F9AF752F_A709_4E2D_A23B_12F32CCA56C8_.wvu.FilterData" localSheetId="0" hidden="1">'Sec-CNC Schedule'!$A$527:$U$528</definedName>
    <definedName name="Z_F9C425D9_AEA8_43FD_8515_3F0BA4F7C68F_.wvu.FilterData" localSheetId="0" hidden="1">'Sec-CNC Schedule'!$A$528:$Q$2399</definedName>
    <definedName name="Z_FA33B766_B19F_4CD9_9601_FEC9090A5F8E_.wvu.FilterData" localSheetId="0" hidden="1">'Sec-CNC Schedule'!$A$528:$Q$2523</definedName>
    <definedName name="Z_FA694855_A454_4DD1_96AA_256AE394F246_.wvu.FilterData" localSheetId="0" hidden="1">'Sec-CNC Schedule'!$A$527:$S$2523</definedName>
    <definedName name="Z_FA84D6FD_4A37_4674_BB0E_7A1C37702DD1_.wvu.FilterData" localSheetId="0" hidden="1">'Sec-CNC Schedule'!$A$528:$Q$2523</definedName>
    <definedName name="Z_FAEDCD09_3D73_416D_ABF2_DEAE955EED19_.wvu.FilterData" localSheetId="0" hidden="1">'Sec-CNC Schedule'!$A$528:$O$2399</definedName>
    <definedName name="Z_FAF23D29_17AB_4474_9CCE_D4A6BCD0FE7A_.wvu.FilterData" localSheetId="0" hidden="1">'Sec-CNC Schedule'!$A$528:$Q$2399</definedName>
    <definedName name="Z_FAFAC201_2F65_426F_B1A6_27A51D725092_.wvu.FilterData" localSheetId="0" hidden="1">'Sec-CNC Schedule'!$A$528:$Q$2399</definedName>
    <definedName name="Z_FB01E3F6_62CC_40D3_BAB9_8CBE21EE9F25_.wvu.FilterData" localSheetId="0" hidden="1">'Sec-CNC Schedule'!$A$528:$Q$2523</definedName>
    <definedName name="Z_FB1841A4_ECBC_4121_877C_ADA71EF606A1_.wvu.FilterData" localSheetId="0" hidden="1">'Sec-CNC Schedule'!$A$528:$Q$2399</definedName>
    <definedName name="Z_FB3B312C_89FC_413E_9F98_D11607F59C86_.wvu.FilterData" localSheetId="0" hidden="1">'Sec-CNC Schedule'!$A$527:$U$528</definedName>
    <definedName name="Z_FB41F7CA_BED7_42EB_88A3_FF5EB7BDDA95_.wvu.FilterData" localSheetId="0" hidden="1">'Sec-CNC Schedule'!$A$527:$U$2523</definedName>
    <definedName name="Z_FB542382_D1F0_4EED_8446_FE5E647AAA06_.wvu.FilterData" localSheetId="0" hidden="1">'Sec-CNC Schedule'!$A$527:$U$2523</definedName>
    <definedName name="Z_FB5DB552_B6B4_4A2D_9D5A_99F31ACB654B_.wvu.FilterData" localSheetId="0" hidden="1">'Sec-CNC Schedule'!$A$527:$S$2523</definedName>
    <definedName name="Z_FB7B729F_318A_4655_AD16_30BEA5153411_.wvu.FilterData" localSheetId="0" hidden="1">'Sec-CNC Schedule'!$A$527:$U$2523</definedName>
    <definedName name="Z_FB8F0CEA_7B36_402D_91C4_C8B4436BD2FB_.wvu.FilterData" localSheetId="0" hidden="1">'Sec-CNC Schedule'!$A$528:$Q$2399</definedName>
    <definedName name="Z_FC0C3334_7594_425A_BEEE_1E9671541D06_.wvu.FilterData" localSheetId="0" hidden="1">'Sec-CNC Schedule'!$A$527:$U$528</definedName>
    <definedName name="Z_FC11794C_A7FB_4C56_8C1A_44FC4EA543A9_.wvu.FilterData" localSheetId="0" hidden="1">'Sec-CNC Schedule'!$A$527:$U$2523</definedName>
    <definedName name="Z_FC8CDF30_B470_4233_9238_C2EB7F148433_.wvu.FilterData" localSheetId="0" hidden="1">'Sec-CNC Schedule'!$A$528:$O$2399</definedName>
    <definedName name="Z_FCAD0A21_4331_4FE8_A96E_1812991DE3A7_.wvu.FilterData" localSheetId="0" hidden="1">'Sec-CNC Schedule'!$A$527:$U$2523</definedName>
    <definedName name="Z_FCB663F8_A1CE_4C6D_B169_17061D08B1C9_.wvu.FilterData" localSheetId="0" hidden="1">'Sec-CNC Schedule'!$A$528:$O$2399</definedName>
    <definedName name="Z_FCBB9D74_C80F_4FC8_977B_287B9137657D_.wvu.FilterData" localSheetId="0" hidden="1">'Sec-CNC Schedule'!$A$528:$U$2399</definedName>
    <definedName name="Z_FCCF324B_8DCC_46BF_A192_31E79D5316AA_.wvu.FilterData" localSheetId="0" hidden="1">'Sec-CNC Schedule'!$A$527:$U$2523</definedName>
    <definedName name="Z_FCD0504C_0D09_44E6_B0EE_300D7B8BFCB5_.wvu.FilterData" localSheetId="0" hidden="1">'Sec-CNC Schedule'!$A$528:$Q$2399</definedName>
    <definedName name="Z_FCDD6738_61AF_4F4F_B98A_CBE567AB01E0_.wvu.FilterData" localSheetId="0" hidden="1">'Sec-CNC Schedule'!$A$528:$O$2399</definedName>
    <definedName name="Z_FCE27CD6_75D2_45B5_A619_5C90E12B0B0C_.wvu.FilterData" localSheetId="0" hidden="1">'Sec-CNC Schedule'!$A$527:$U$528</definedName>
    <definedName name="Z_FCF08872_6022_4DAF_9835_4AB259230176_.wvu.FilterData" localSheetId="0" hidden="1">'Sec-CNC Schedule'!$A$528:$Q$2523</definedName>
    <definedName name="Z_FD3DE08F_6809_489A_811F_0A50B2747264_.wvu.FilterData" localSheetId="0" hidden="1">'Sec-CNC Schedule'!$A$528:$Q$2399</definedName>
    <definedName name="Z_FD435A74_1459_44D1_811E_8058DC824B40_.wvu.FilterData" localSheetId="0" hidden="1">'Sec-CNC Schedule'!$A$528:$Q$2399</definedName>
    <definedName name="Z_FD591F2E_ECDE_48CB_ADD5_C208737AFAB4_.wvu.FilterData" localSheetId="0" hidden="1">'Sec-CNC Schedule'!$A$527:$U$528</definedName>
    <definedName name="Z_FD9D0B4F_B699_45FE_9C3B_19AA7B492835_.wvu.FilterData" localSheetId="3" hidden="1">'Material Bar Weights'!$A$1:$C$437</definedName>
    <definedName name="Z_FD9D0B4F_B699_45FE_9C3B_19AA7B492835_.wvu.FilterData" localSheetId="0" hidden="1">'Sec-CNC Schedule'!$A$527:$S$2523</definedName>
    <definedName name="Z_FD9D0B4F_B699_45FE_9C3B_19AA7B492835_.wvu.PrintArea" localSheetId="0" hidden="1">'Sec-CNC Schedule'!$A$1:$T$510</definedName>
    <definedName name="Z_FD9F8C1A_544B_42EE_AC23_2575E833CCD9_.wvu.FilterData" localSheetId="0" hidden="1">'Sec-CNC Schedule'!$A$528:$Q$2399</definedName>
    <definedName name="Z_FDB4F94B_77AF_48A1_A6FE_539B96121072_.wvu.FilterData" localSheetId="0" hidden="1">'Sec-CNC Schedule'!$A$527:$U$2523</definedName>
    <definedName name="Z_FDBF7EAE_1B68_42F6_B7DE_C1F575D9442F_.wvu.FilterData" localSheetId="0" hidden="1">'Sec-CNC Schedule'!$A$527:$U$528</definedName>
    <definedName name="Z_FDC91ED3_2C89_4069_B9E0_98EED28E9C9E_.wvu.FilterData" localSheetId="0" hidden="1">'Sec-CNC Schedule'!$A$528:$Q$2399</definedName>
    <definedName name="Z_FDD9EAF7_16E1_43A5_ADB8_366A5131128B_.wvu.FilterData" localSheetId="0" hidden="1">'Sec-CNC Schedule'!$A$528:$U$2524</definedName>
    <definedName name="Z_FDF5C694_3889_4F3A_AB5F_6B8DE2765672_.wvu.FilterData" localSheetId="0" hidden="1">'Sec-CNC Schedule'!$A$528:$Q$2523</definedName>
    <definedName name="Z_FE262E86_11A7_45EA_9CF8_272EC6F6489E_.wvu.FilterData" localSheetId="0" hidden="1">'Sec-CNC Schedule'!$A$528:$Q$2399</definedName>
    <definedName name="Z_FE347C77_89E2_429A_850F_192F25A5510C_.wvu.FilterData" localSheetId="0" hidden="1">'Sec-CNC Schedule'!$A$528:$Q$2523</definedName>
    <definedName name="Z_FE3DCD7A_B741_4978_ACDC_5B77565B262B_.wvu.FilterData" localSheetId="0" hidden="1">'Sec-CNC Schedule'!$A$528:$Q$2399</definedName>
    <definedName name="Z_FE451EBA_04F0_408C_8F2F_A9EE280DC658_.wvu.FilterData" localSheetId="0" hidden="1">'Sec-CNC Schedule'!$A$528:$Q$2399</definedName>
    <definedName name="Z_FE6D22E2_39B8_44EA_9762_5CE06529E0F6_.wvu.FilterData" localSheetId="0" hidden="1">'Sec-CNC Schedule'!$A$528:$Q$2399</definedName>
    <definedName name="Z_FE9D4333_CA77_4675_AE7B_EEA2BEE06C84_.wvu.FilterData" localSheetId="0" hidden="1">'Sec-CNC Schedule'!$A$527:$U$2523</definedName>
    <definedName name="Z_FEA980DB_2E1D_4651_8BAA_F2FA052AEE06_.wvu.FilterData" localSheetId="0" hidden="1">'Sec-CNC Schedule'!$A$527:$S$2523</definedName>
    <definedName name="Z_FEBDE41F_3A9C_4743_96B4_9ACF1BDA6E15_.wvu.FilterData" localSheetId="0" hidden="1">'Sec-CNC Schedule'!$A$527:$U$2523</definedName>
    <definedName name="Z_FF07776B_28FD_4DC3_9F08_36F313898D3C_.wvu.FilterData" localSheetId="0" hidden="1">'Sec-CNC Schedule'!$A$528:$Q$2523</definedName>
    <definedName name="Z_FF2F3274_5272_4A3C_87D0_BFF9562BAD73_.wvu.FilterData" localSheetId="0" hidden="1">'Sec-CNC Schedule'!$A$528:$U$2525</definedName>
    <definedName name="Z_FF31F132_8663_40E8_863A_AC2089653550_.wvu.FilterData" localSheetId="0" hidden="1">'Sec-CNC Schedule'!$A$528:$O$2399</definedName>
    <definedName name="Z_FF596DA8_85AF_446A_A184_3BA90C35988C_.wvu.FilterData" localSheetId="0" hidden="1">'Sec-CNC Schedule'!$A$527:$U$2523</definedName>
    <definedName name="Z_FFA47EBF_7AAB_49FA_8677_AF15EAF30EDB_.wvu.FilterData" localSheetId="0" hidden="1">'Sec-CNC Schedule'!$A$528:$Q$2399</definedName>
    <definedName name="Z_FFADA839_5B4E_4CD7_9873_DE4A00BA7C8E_.wvu.FilterData" localSheetId="0" hidden="1">'Sec-CNC Schedule'!$A$528:$Q$2523</definedName>
    <definedName name="Z_FFF2945C_0C79_4963_B22B_15AE8635DADB_.wvu.FilterData" localSheetId="0" hidden="1">'Sec-CNC Schedule'!$A$528:$Q$2399</definedName>
  </definedNames>
  <calcPr calcId="162913"/>
  <customWorkbookViews>
    <customWorkbookView name="Jamey Evans - Personal View" guid="{32ED181A-5BF3-4503-8968-3D3C48451530}" mergeInterval="0" personalView="1" xWindow="512" yWindow="294" windowWidth="1763" windowHeight="771" activeSheetId="2"/>
    <customWorkbookView name="Ernesto Bautista-Trejo - Personal View" guid="{2F4326E6-E369-4203-B834-FAC25DD59B8D}" mergeInterval="0" personalView="1" maximized="1" xWindow="-8" yWindow="-8" windowWidth="1936" windowHeight="1056" activeSheetId="1"/>
    <customWorkbookView name="Ken Mcguire - Personal View" guid="{E6654CE4-1F1D-457C-B2D2-EE81C7747935}" mergeInterval="0" personalView="1" maximized="1" xWindow="-8" yWindow="-8" windowWidth="1936" windowHeight="1056" activeSheetId="2"/>
    <customWorkbookView name="Melanie Richert - Personal View" guid="{6176DD65-A91A-47ED-8935-10DB400C28D4}" mergeInterval="0" personalView="1" maximized="1" xWindow="-8" yWindow="-8" windowWidth="1936" windowHeight="1056" activeSheetId="1"/>
    <customWorkbookView name="Tony Marquardt - Personal View" guid="{3AC45D00-C9A3-41F8-8A1E-3222B7079AC1}" mergeInterval="0" personalView="1" maximized="1" windowWidth="1276" windowHeight="758" activeSheetId="2"/>
    <customWorkbookView name="Steve Reckamp - Personal View" guid="{0EA88183-2A08-4556-AE33-CC21166A982E}" mergeInterval="0" personalView="1" maximized="1" xWindow="1" yWindow="1" windowWidth="1120" windowHeight="729" activeSheetId="2"/>
    <customWorkbookView name="Angel Hendricks - Personal View" guid="{C59D5767-AB9B-41D6-8BD3-128152E93DDD}" mergeInterval="0" personalView="1" xWindow="880" yWindow="1" windowWidth="960" windowHeight="1040" activeSheetId="1"/>
    <customWorkbookView name="Cindy Odom - Personal View" guid="{F2C58F39-04DF-4704-A4F1-993B8AC8A794}" mergeInterval="0" personalView="1" xWindow="1941" yWindow="56" windowWidth="1574" windowHeight="982" activeSheetId="1"/>
    <customWorkbookView name="Mike Edwards - Personal View" guid="{896333DB-BA51-42B5-BED8-19E745707173}" mergeInterval="0" personalView="1" maximized="1" windowWidth="1276" windowHeight="759" activeSheetId="1"/>
    <customWorkbookView name="Tracie Chrismer - Personal View" guid="{20CA8F3D-706D-4964-B299-4E44B1E55D13}" mergeInterval="0" personalView="1" maximized="1" xWindow="-8" yWindow="-8" windowWidth="1936" windowHeight="1056" activeSheetId="1"/>
    <customWorkbookView name="Anita McGuire - Personal View" guid="{B1C8205D-B576-4093-9985-8CCD10F9E159}" mergeInterval="0" personalView="1" maximized="1" xWindow="-1928" yWindow="46" windowWidth="1936" windowHeight="1096" activeSheetId="1"/>
    <customWorkbookView name="user - Personal View" guid="{230602E9-36AC-4A63-929C-E24B628C8E2E}" mergeInterval="0" personalView="1" maximized="1" windowWidth="1148" windowHeight="639" activeSheetId="1"/>
    <customWorkbookView name="Dana Silkwood - Personal View" guid="{299A60F2-5999-44F6-B69D-CC44C001FEDA}" mergeInterval="0" personalView="1" maximized="1" windowWidth="1916" windowHeight="855" activeSheetId="1"/>
    <customWorkbookView name="Sara Miller - Personal View" guid="{59F584EC-EC57-45B0-B0A6-CF3C9D8DCD43}" mergeInterval="0" personalView="1" maximized="1" windowWidth="787" windowHeight="590" activeSheetId="1"/>
    <customWorkbookView name="Andy Weston - Personal View" guid="{DE1E8AF9-4B37-4EF0-9229-E20DD4D701E8}" mergeInterval="0" personalView="1" maximized="1" windowWidth="1276" windowHeight="799" activeSheetId="1"/>
    <customWorkbookView name="Steve Popp - Personal View" guid="{736A509D-CD9C-4C4B-B30B-0C26616CA814}" mergeInterval="0" personalView="1" xWindow="150" yWindow="41" windowWidth="1353" windowHeight="1039" activeSheetId="1"/>
    <customWorkbookView name="Antoinette Banks - Personal View" guid="{2B90743D-052A-436A-8F7C-360EDEB2E5F6}" mergeInterval="0" personalView="1" xWindow="418" yWindow="205" windowWidth="1260" windowHeight="403" activeSheetId="1"/>
    <customWorkbookView name="Stephanie Smith - Personal View" guid="{F5E7A834-7820-4F3B-BCCB-B426D825973A}" mergeInterval="0" personalView="1" xWindow="-1912" yWindow="111" windowWidth="1210" windowHeight="1038" activeSheetId="1"/>
    <customWorkbookView name="Paul Vogt - Personal View" guid="{ABBDB18C-8EF4-4B8C-8883-B82E1F162C19}" mergeInterval="0" personalView="1" maximized="1" windowWidth="1048" windowHeight="469" activeSheetId="1"/>
    <customWorkbookView name="CNC - Personal View" guid="{BD8AB833-5E57-4039-BE5F-21D73D1656E6}" mergeInterval="0" personalView="1" xWindow="754" yWindow="7" windowWidth="817" windowHeight="986" activeSheetId="1"/>
    <customWorkbookView name="Chelsea Garrison - Personal View" guid="{2C7C5AF9-E8EF-40BF-B403-E42D3B6A189C}" mergeInterval="0" personalView="1" maximized="1" xWindow="-8" yWindow="-8" windowWidth="1936" windowHeight="1056" activeSheetId="1"/>
    <customWorkbookView name="Jason Donovan - Personal View" guid="{4ECA6F3B-CC4A-4942-A37E-4A2162106617}" mergeInterval="0" personalView="1" maximized="1" xWindow="-8" yWindow="-8" windowWidth="1696" windowHeight="1026" activeSheetId="2"/>
    <customWorkbookView name="Amanda Wadley - Personal View" guid="{223B9248-DAF8-443C-BA44-C094037AD4F0}" mergeInterval="0" personalView="1" maximized="1" xWindow="-1928" yWindow="-8" windowWidth="1936" windowHeight="1096" activeSheetId="1"/>
    <customWorkbookView name="Jessica Moma - Personal View" guid="{B9572DC0-EC1D-4151-825A-76B958E817DE}" mergeInterval="0" personalView="1" yWindow="1" windowWidth="1398" windowHeight="1040" activeSheetId="1"/>
    <customWorkbookView name="Rob Douglas - Personal View" guid="{D5B1D456-DC04-410B-A850-AE3CD88A762E}" mergeInterval="0" personalView="1" maximized="1" xWindow="-8" yWindow="-8" windowWidth="1936" windowHeight="1056" activeSheetId="6"/>
    <customWorkbookView name="Mike Royse - Personal View" guid="{FD9D0B4F-B699-45FE-9C3B-19AA7B492835}" mergeInterval="0" personalView="1" maximized="1" xWindow="-9" yWindow="-9" windowWidth="1938" windowHeight="1050" activeSheetId="1"/>
    <customWorkbookView name="David Edging - Personal View" guid="{47AF26DA-715E-4511-A79A-3BA1600AD00B}" mergeInterval="0" personalView="1" maximized="1" windowWidth="1916" windowHeight="835" activeSheetId="2"/>
  </customWorkbookViews>
</workbook>
</file>

<file path=xl/calcChain.xml><?xml version="1.0" encoding="utf-8"?>
<calcChain xmlns="http://schemas.openxmlformats.org/spreadsheetml/2006/main">
  <c r="T72" i="6" l="1"/>
  <c r="U72" i="6"/>
  <c r="T73" i="6"/>
  <c r="U73" i="6"/>
  <c r="T74" i="6"/>
  <c r="T75" i="6"/>
  <c r="T76" i="6"/>
  <c r="T77" i="6"/>
  <c r="T78" i="6"/>
  <c r="T79" i="6"/>
  <c r="U79" i="6"/>
  <c r="T80" i="6"/>
  <c r="U80" i="6"/>
  <c r="T81" i="6"/>
  <c r="T82" i="6"/>
  <c r="U82" i="6"/>
  <c r="T83" i="6"/>
  <c r="U83" i="6"/>
  <c r="T84" i="6"/>
  <c r="U84" i="6"/>
  <c r="T85" i="6"/>
  <c r="U85" i="6"/>
  <c r="T86" i="6"/>
  <c r="T87" i="6"/>
  <c r="T88" i="6"/>
  <c r="O149" i="1" l="1"/>
  <c r="I149" i="1"/>
  <c r="J149" i="1" s="1"/>
  <c r="F149" i="1"/>
  <c r="O65" i="6"/>
  <c r="N66" i="6"/>
  <c r="I66" i="6"/>
  <c r="J66" i="6" s="1"/>
  <c r="O66" i="6" s="1"/>
  <c r="F66" i="6"/>
  <c r="W283" i="1"/>
  <c r="X283" i="1"/>
  <c r="W284" i="1"/>
  <c r="X284" i="1"/>
  <c r="W285" i="1"/>
  <c r="X285" i="1"/>
  <c r="W286" i="1"/>
  <c r="X286" i="1"/>
  <c r="W287" i="1"/>
  <c r="W288" i="1"/>
  <c r="W289" i="1"/>
  <c r="W290" i="1"/>
  <c r="W291" i="1"/>
  <c r="W292" i="1"/>
  <c r="W293" i="1"/>
  <c r="W297" i="1"/>
  <c r="X297" i="1"/>
  <c r="W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9" i="1"/>
  <c r="W310" i="1"/>
  <c r="W311" i="1"/>
  <c r="W312" i="1"/>
  <c r="X312" i="1"/>
  <c r="W313" i="1"/>
  <c r="X313" i="1"/>
  <c r="W314" i="1"/>
  <c r="W315" i="1"/>
  <c r="X315" i="1"/>
  <c r="W316" i="1"/>
  <c r="X316" i="1"/>
  <c r="W317" i="1"/>
  <c r="X317" i="1"/>
  <c r="W318" i="1"/>
  <c r="X318" i="1"/>
  <c r="W250" i="1"/>
  <c r="X250" i="1"/>
  <c r="W251" i="1"/>
  <c r="X251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X259" i="1"/>
  <c r="W261" i="1"/>
  <c r="W262" i="1"/>
  <c r="W263" i="1"/>
  <c r="W264" i="1"/>
  <c r="W265" i="1"/>
  <c r="W266" i="1"/>
  <c r="W271" i="1"/>
  <c r="W273" i="1"/>
  <c r="W274" i="1"/>
  <c r="W275" i="1"/>
  <c r="W276" i="1"/>
  <c r="W277" i="1"/>
  <c r="W278" i="1"/>
  <c r="W279" i="1"/>
  <c r="X279" i="1"/>
  <c r="W280" i="1"/>
  <c r="X280" i="1"/>
  <c r="W281" i="1"/>
  <c r="X281" i="1"/>
  <c r="W282" i="1"/>
  <c r="X282" i="1"/>
  <c r="W13" i="1"/>
  <c r="W15" i="1"/>
  <c r="W18" i="1"/>
  <c r="X18" i="1"/>
  <c r="W19" i="1"/>
  <c r="X19" i="1"/>
  <c r="W20" i="1"/>
  <c r="X20" i="1"/>
  <c r="W21" i="1"/>
  <c r="X21" i="1"/>
  <c r="W26" i="1"/>
  <c r="W27" i="1"/>
  <c r="W29" i="1"/>
  <c r="W30" i="1"/>
  <c r="W33" i="1"/>
  <c r="W34" i="1"/>
  <c r="X34" i="1"/>
  <c r="W35" i="1"/>
  <c r="X35" i="1"/>
  <c r="W36" i="1"/>
  <c r="X36" i="1"/>
  <c r="W37" i="1"/>
  <c r="X37" i="1"/>
  <c r="W38" i="1"/>
  <c r="X38" i="1"/>
  <c r="W41" i="1"/>
  <c r="W47" i="1"/>
  <c r="W52" i="1"/>
  <c r="W53" i="1"/>
  <c r="W55" i="1"/>
  <c r="W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6" i="1"/>
  <c r="W68" i="1"/>
  <c r="W69" i="1"/>
  <c r="W70" i="1"/>
  <c r="W71" i="1"/>
  <c r="W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3" i="1"/>
  <c r="W84" i="1"/>
  <c r="W85" i="1"/>
  <c r="W86" i="1"/>
  <c r="W87" i="1"/>
  <c r="W88" i="1"/>
  <c r="W89" i="1"/>
  <c r="W90" i="1"/>
  <c r="W91" i="1"/>
  <c r="W92" i="1"/>
  <c r="W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5" i="1"/>
  <c r="W112" i="1"/>
  <c r="W113" i="1"/>
  <c r="W114" i="1"/>
  <c r="W115" i="1"/>
  <c r="W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9" i="1"/>
  <c r="W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5" i="1"/>
  <c r="W146" i="1"/>
  <c r="W147" i="1"/>
  <c r="X147" i="1"/>
  <c r="W148" i="1"/>
  <c r="X148" i="1"/>
  <c r="W149" i="1"/>
  <c r="W150" i="1"/>
  <c r="X150" i="1"/>
  <c r="W151" i="1"/>
  <c r="X151" i="1"/>
  <c r="W152" i="1"/>
  <c r="X152" i="1"/>
  <c r="W153" i="1"/>
  <c r="X153" i="1"/>
  <c r="W154" i="1"/>
  <c r="X154" i="1"/>
  <c r="W155" i="1"/>
  <c r="W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5" i="1"/>
  <c r="W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4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6" i="1"/>
  <c r="X206" i="1"/>
  <c r="W209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4" i="1"/>
  <c r="W235" i="1"/>
  <c r="W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6" i="1"/>
  <c r="X246" i="1"/>
  <c r="W247" i="1"/>
  <c r="X247" i="1"/>
  <c r="W248" i="1"/>
  <c r="X248" i="1"/>
  <c r="W249" i="1"/>
  <c r="X249" i="1"/>
  <c r="O198" i="1"/>
  <c r="N198" i="1"/>
  <c r="I198" i="1"/>
  <c r="J198" i="1" s="1"/>
  <c r="Q198" i="1" s="1"/>
  <c r="F198" i="1"/>
  <c r="O92" i="1"/>
  <c r="N92" i="1"/>
  <c r="I92" i="1"/>
  <c r="J92" i="1" s="1"/>
  <c r="Q92" i="1" s="1"/>
  <c r="F92" i="1"/>
  <c r="O91" i="1"/>
  <c r="N91" i="1"/>
  <c r="I91" i="1"/>
  <c r="J91" i="1" s="1"/>
  <c r="Q91" i="1" s="1"/>
  <c r="F91" i="1"/>
  <c r="O90" i="1"/>
  <c r="N90" i="1"/>
  <c r="I90" i="1"/>
  <c r="J90" i="1" s="1"/>
  <c r="Q90" i="1" s="1"/>
  <c r="F90" i="1"/>
  <c r="O89" i="1"/>
  <c r="N89" i="1"/>
  <c r="I89" i="1"/>
  <c r="J89" i="1" s="1"/>
  <c r="Q89" i="1" s="1"/>
  <c r="F89" i="1"/>
  <c r="O88" i="1"/>
  <c r="N88" i="1"/>
  <c r="I88" i="1"/>
  <c r="J88" i="1" s="1"/>
  <c r="Q88" i="1" s="1"/>
  <c r="F88" i="1"/>
  <c r="O87" i="1"/>
  <c r="N87" i="1"/>
  <c r="I87" i="1"/>
  <c r="J87" i="1" s="1"/>
  <c r="Q87" i="1" s="1"/>
  <c r="F87" i="1"/>
  <c r="O86" i="1"/>
  <c r="N86" i="1"/>
  <c r="I86" i="1"/>
  <c r="J86" i="1" s="1"/>
  <c r="Q86" i="1" s="1"/>
  <c r="F86" i="1"/>
  <c r="O85" i="1"/>
  <c r="N85" i="1"/>
  <c r="I85" i="1"/>
  <c r="J85" i="1" s="1"/>
  <c r="Q85" i="1" s="1"/>
  <c r="F85" i="1"/>
  <c r="O84" i="1"/>
  <c r="N84" i="1"/>
  <c r="P84" i="1" s="1"/>
  <c r="I84" i="1"/>
  <c r="J84" i="1" s="1"/>
  <c r="Q84" i="1" s="1"/>
  <c r="F84" i="1"/>
  <c r="O83" i="1"/>
  <c r="N83" i="1"/>
  <c r="I83" i="1"/>
  <c r="J83" i="1" s="1"/>
  <c r="Q83" i="1" s="1"/>
  <c r="F83" i="1"/>
  <c r="F205" i="1"/>
  <c r="I205" i="1"/>
  <c r="J205" i="1" s="1"/>
  <c r="Q205" i="1" s="1"/>
  <c r="N205" i="1"/>
  <c r="O205" i="1"/>
  <c r="T89" i="6"/>
  <c r="T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167" i="6"/>
  <c r="U167" i="6"/>
  <c r="T168" i="6"/>
  <c r="U168" i="6"/>
  <c r="T169" i="6"/>
  <c r="U169" i="6"/>
  <c r="T171" i="6"/>
  <c r="T172" i="6"/>
  <c r="T173" i="6"/>
  <c r="T174" i="6"/>
  <c r="T175" i="6"/>
  <c r="U175" i="6"/>
  <c r="T176" i="6"/>
  <c r="U176" i="6"/>
  <c r="T177" i="6"/>
  <c r="U177" i="6"/>
  <c r="T178" i="6"/>
  <c r="U178" i="6"/>
  <c r="T179" i="6"/>
  <c r="U179" i="6"/>
  <c r="T180" i="6"/>
  <c r="U180" i="6"/>
  <c r="T181" i="6"/>
  <c r="U181" i="6"/>
  <c r="T183" i="6"/>
  <c r="T231" i="6"/>
  <c r="T232" i="6"/>
  <c r="U232" i="6"/>
  <c r="T233" i="6"/>
  <c r="U233" i="6"/>
  <c r="T234" i="6"/>
  <c r="U234" i="6"/>
  <c r="T235" i="6"/>
  <c r="U235" i="6"/>
  <c r="T236" i="6"/>
  <c r="U236" i="6"/>
  <c r="T239" i="6"/>
  <c r="U239" i="6"/>
  <c r="T240" i="6"/>
  <c r="U240" i="6"/>
  <c r="T241" i="6"/>
  <c r="U241" i="6"/>
  <c r="T242" i="6"/>
  <c r="U242" i="6"/>
  <c r="T243" i="6"/>
  <c r="T245" i="6"/>
  <c r="T247" i="6"/>
  <c r="U247" i="6"/>
  <c r="T248" i="6"/>
  <c r="U248" i="6"/>
  <c r="T249" i="6"/>
  <c r="U249" i="6"/>
  <c r="W205" i="1" l="1"/>
  <c r="P198" i="1"/>
  <c r="P86" i="1"/>
  <c r="P205" i="1"/>
  <c r="P91" i="1"/>
  <c r="P92" i="1"/>
  <c r="P83" i="1"/>
  <c r="P85" i="1"/>
  <c r="P90" i="1"/>
  <c r="P89" i="1"/>
  <c r="P88" i="1"/>
  <c r="P87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W341" i="1"/>
  <c r="W343" i="1"/>
  <c r="W344" i="1"/>
  <c r="W345" i="1"/>
  <c r="W346" i="1"/>
  <c r="W347" i="1"/>
  <c r="W348" i="1"/>
  <c r="W349" i="1"/>
  <c r="W350" i="1"/>
  <c r="W351" i="1"/>
  <c r="W352" i="1"/>
  <c r="W353" i="1"/>
  <c r="X353" i="1"/>
  <c r="W354" i="1"/>
  <c r="X354" i="1"/>
  <c r="W355" i="1"/>
  <c r="X355" i="1"/>
  <c r="W356" i="1"/>
  <c r="X356" i="1"/>
  <c r="W357" i="1"/>
  <c r="X357" i="1"/>
  <c r="W359" i="1"/>
  <c r="W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70" i="1"/>
  <c r="W371" i="1"/>
  <c r="W372" i="1"/>
  <c r="W373" i="1"/>
  <c r="W375" i="1"/>
  <c r="W376" i="1"/>
  <c r="W377" i="1"/>
  <c r="W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8" i="1"/>
  <c r="X408" i="1"/>
  <c r="W409" i="1"/>
  <c r="X409" i="1"/>
  <c r="W410" i="1"/>
  <c r="X410" i="1"/>
  <c r="W411" i="1"/>
  <c r="X411" i="1"/>
  <c r="W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6" i="1"/>
  <c r="X446" i="1"/>
  <c r="W447" i="1"/>
  <c r="W448" i="1"/>
  <c r="X448" i="1"/>
  <c r="W449" i="1"/>
  <c r="X449" i="1"/>
  <c r="W450" i="1"/>
  <c r="X450" i="1"/>
  <c r="W451" i="1"/>
  <c r="X451" i="1"/>
  <c r="W452" i="1"/>
  <c r="X452" i="1"/>
  <c r="W453" i="1"/>
  <c r="W454" i="1"/>
  <c r="X454" i="1"/>
  <c r="W455" i="1"/>
  <c r="X455" i="1"/>
  <c r="W456" i="1"/>
  <c r="X456" i="1"/>
  <c r="W457" i="1"/>
  <c r="X457" i="1"/>
  <c r="W458" i="1"/>
  <c r="W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9" i="1"/>
  <c r="X479" i="1"/>
  <c r="W480" i="1"/>
  <c r="X480" i="1"/>
  <c r="W481" i="1"/>
  <c r="X481" i="1"/>
  <c r="W482" i="1"/>
  <c r="X482" i="1"/>
  <c r="W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1" i="1"/>
  <c r="W492" i="1"/>
  <c r="X492" i="1"/>
  <c r="W493" i="1"/>
  <c r="X493" i="1"/>
  <c r="W494" i="1"/>
  <c r="X494" i="1"/>
  <c r="W495" i="1"/>
  <c r="X495" i="1"/>
  <c r="W496" i="1"/>
  <c r="X496" i="1"/>
  <c r="W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T71" i="2"/>
  <c r="U71" i="2"/>
  <c r="T72" i="2"/>
  <c r="U72" i="2"/>
  <c r="T73" i="2"/>
  <c r="U73" i="2"/>
  <c r="T74" i="2"/>
  <c r="U74" i="2"/>
  <c r="T75" i="2"/>
  <c r="U75" i="2"/>
  <c r="T78" i="2"/>
  <c r="T79" i="2"/>
  <c r="T80" i="2"/>
  <c r="T81" i="2"/>
  <c r="T82" i="2"/>
  <c r="T83" i="2"/>
  <c r="T84" i="2"/>
  <c r="T85" i="2"/>
  <c r="T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180" i="2"/>
  <c r="T181" i="2"/>
  <c r="T185" i="2"/>
  <c r="T186" i="2"/>
  <c r="T187" i="2"/>
  <c r="T188" i="2"/>
  <c r="T189" i="2"/>
  <c r="T190" i="2"/>
  <c r="T191" i="2"/>
  <c r="T192" i="2"/>
  <c r="T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2" i="2"/>
  <c r="T205" i="2"/>
  <c r="T206" i="2"/>
  <c r="T207" i="2"/>
  <c r="T208" i="2"/>
  <c r="T209" i="2"/>
  <c r="T210" i="2"/>
  <c r="T211" i="2"/>
  <c r="T212" i="2"/>
  <c r="U212" i="2"/>
  <c r="T213" i="2"/>
  <c r="U213" i="2"/>
  <c r="T214" i="2"/>
  <c r="U214" i="2"/>
  <c r="T215" i="2"/>
  <c r="U215" i="2"/>
  <c r="T216" i="2"/>
  <c r="U216" i="2"/>
  <c r="T176" i="2"/>
  <c r="U176" i="2"/>
  <c r="T177" i="2"/>
  <c r="U177" i="2"/>
  <c r="T178" i="2"/>
  <c r="U178" i="2"/>
  <c r="T174" i="2" l="1"/>
  <c r="U174" i="2"/>
  <c r="T175" i="2"/>
  <c r="U175" i="2"/>
  <c r="O167" i="2"/>
  <c r="N172" i="2"/>
  <c r="I172" i="2"/>
  <c r="J172" i="2" s="1"/>
  <c r="O172" i="2" s="1"/>
  <c r="F172" i="2"/>
  <c r="N191" i="2"/>
  <c r="I191" i="2"/>
  <c r="J191" i="2" s="1"/>
  <c r="O191" i="2" s="1"/>
  <c r="F191" i="2"/>
  <c r="N192" i="2"/>
  <c r="I192" i="2"/>
  <c r="J192" i="2" s="1"/>
  <c r="O192" i="2" s="1"/>
  <c r="F192" i="2"/>
  <c r="N190" i="2"/>
  <c r="I190" i="2"/>
  <c r="J190" i="2" s="1"/>
  <c r="O190" i="2" s="1"/>
  <c r="F190" i="2"/>
  <c r="N202" i="2"/>
  <c r="I202" i="2"/>
  <c r="J202" i="2" s="1"/>
  <c r="O202" i="2" s="1"/>
  <c r="F202" i="2"/>
  <c r="N211" i="2"/>
  <c r="I211" i="2"/>
  <c r="J211" i="2" s="1"/>
  <c r="O211" i="2" s="1"/>
  <c r="F211" i="2"/>
  <c r="N184" i="2"/>
  <c r="I184" i="2"/>
  <c r="J184" i="2" s="1"/>
  <c r="F184" i="2"/>
  <c r="N206" i="2"/>
  <c r="I206" i="2"/>
  <c r="J206" i="2" s="1"/>
  <c r="O206" i="2" s="1"/>
  <c r="F206" i="2"/>
  <c r="N205" i="2"/>
  <c r="I205" i="2"/>
  <c r="J205" i="2" s="1"/>
  <c r="O205" i="2" s="1"/>
  <c r="F205" i="2"/>
  <c r="O184" i="2" l="1"/>
  <c r="T184" i="2"/>
  <c r="N180" i="2"/>
  <c r="I180" i="2"/>
  <c r="J180" i="2" s="1"/>
  <c r="O180" i="2" s="1"/>
  <c r="F180" i="2"/>
  <c r="O206" i="1" l="1"/>
  <c r="N206" i="1"/>
  <c r="I206" i="1"/>
  <c r="J206" i="1" s="1"/>
  <c r="Q206" i="1" s="1"/>
  <c r="F206" i="1"/>
  <c r="O1504" i="1"/>
  <c r="N1504" i="1"/>
  <c r="P1504" i="1" s="1"/>
  <c r="I1504" i="1"/>
  <c r="J1504" i="1" s="1"/>
  <c r="F1504" i="1"/>
  <c r="T27" i="6"/>
  <c r="U27" i="6"/>
  <c r="T28" i="6"/>
  <c r="U28" i="6"/>
  <c r="T29" i="6"/>
  <c r="U29" i="6"/>
  <c r="T30" i="6"/>
  <c r="U30" i="6"/>
  <c r="T31" i="6"/>
  <c r="U31" i="6"/>
  <c r="T32" i="6"/>
  <c r="T33" i="6"/>
  <c r="U33" i="6"/>
  <c r="T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T44" i="6"/>
  <c r="T45" i="6"/>
  <c r="T46" i="6"/>
  <c r="U46" i="6"/>
  <c r="T47" i="6"/>
  <c r="U47" i="6"/>
  <c r="F1821" i="1"/>
  <c r="F1820" i="1"/>
  <c r="F1818" i="1"/>
  <c r="F1816" i="1"/>
  <c r="F1815" i="1"/>
  <c r="F1814" i="1"/>
  <c r="F1813" i="1"/>
  <c r="F1803" i="1"/>
  <c r="F1801" i="1"/>
  <c r="O1802" i="1"/>
  <c r="I1802" i="1"/>
  <c r="J1802" i="1" s="1"/>
  <c r="F1800" i="1"/>
  <c r="O1800" i="1"/>
  <c r="I1800" i="1"/>
  <c r="J1800" i="1" s="1"/>
  <c r="F1799" i="1"/>
  <c r="F1797" i="1"/>
  <c r="F1795" i="1"/>
  <c r="W505" i="1"/>
  <c r="X505" i="1"/>
  <c r="W506" i="1"/>
  <c r="W507" i="1"/>
  <c r="W508" i="1"/>
  <c r="W509" i="1"/>
  <c r="X509" i="1"/>
  <c r="W510" i="1"/>
  <c r="X510" i="1"/>
  <c r="W511" i="1"/>
  <c r="X511" i="1"/>
  <c r="T9" i="6"/>
  <c r="T10" i="6"/>
  <c r="T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21" i="6"/>
  <c r="T22" i="6"/>
  <c r="T23" i="6"/>
  <c r="T24" i="6"/>
  <c r="T25" i="6"/>
  <c r="U25" i="6"/>
  <c r="T26" i="6"/>
  <c r="U26" i="6"/>
  <c r="P206" i="1" l="1"/>
  <c r="T60" i="2" l="1"/>
  <c r="U60" i="2"/>
  <c r="T61" i="2"/>
  <c r="U61" i="2"/>
  <c r="T62" i="2"/>
  <c r="U62" i="2"/>
  <c r="T67" i="2"/>
  <c r="U67" i="2"/>
  <c r="T68" i="2"/>
  <c r="U68" i="2"/>
  <c r="T69" i="2"/>
  <c r="U69" i="2"/>
  <c r="T70" i="2"/>
  <c r="U70" i="2"/>
  <c r="O1792" i="1"/>
  <c r="I1792" i="1"/>
  <c r="J1792" i="1" s="1"/>
  <c r="O1791" i="1"/>
  <c r="I1791" i="1"/>
  <c r="J1791" i="1" s="1"/>
  <c r="F1791" i="1"/>
  <c r="F1787" i="1"/>
  <c r="O1788" i="1"/>
  <c r="I1788" i="1"/>
  <c r="J1788" i="1" s="1"/>
  <c r="O1786" i="1"/>
  <c r="I1786" i="1"/>
  <c r="J1786" i="1" s="1"/>
  <c r="O1784" i="1"/>
  <c r="I1784" i="1"/>
  <c r="J1784" i="1" s="1"/>
  <c r="O1790" i="1"/>
  <c r="I1790" i="1"/>
  <c r="J1790" i="1" s="1"/>
  <c r="F1789" i="1"/>
  <c r="F1785" i="1"/>
  <c r="F1779" i="1"/>
  <c r="T8" i="2"/>
  <c r="U8" i="2"/>
  <c r="T9" i="2"/>
  <c r="U9" i="2"/>
  <c r="T10" i="2"/>
  <c r="T11" i="2"/>
  <c r="U11" i="2"/>
  <c r="T12" i="2"/>
  <c r="U12" i="2"/>
  <c r="T13" i="2"/>
  <c r="U13" i="2"/>
  <c r="T14" i="2"/>
  <c r="U14" i="2"/>
  <c r="T15" i="2"/>
  <c r="U15" i="2"/>
  <c r="T16" i="2"/>
  <c r="T17" i="2"/>
  <c r="U17" i="2"/>
  <c r="T18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9" i="2"/>
  <c r="U29" i="2"/>
  <c r="T30" i="2"/>
  <c r="U30" i="2"/>
  <c r="T31" i="2"/>
  <c r="T32" i="2"/>
  <c r="U32" i="2"/>
  <c r="T33" i="2"/>
  <c r="T34" i="2"/>
  <c r="U34" i="2"/>
  <c r="T35" i="2"/>
  <c r="U35" i="2"/>
  <c r="T36" i="2"/>
  <c r="U36" i="2"/>
  <c r="T37" i="2"/>
  <c r="T38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T48" i="2"/>
  <c r="U48" i="2"/>
  <c r="T50" i="2"/>
  <c r="U50" i="2"/>
  <c r="T51" i="2"/>
  <c r="U51" i="2"/>
  <c r="T52" i="2"/>
  <c r="U52" i="2"/>
  <c r="T53" i="2"/>
  <c r="U53" i="2"/>
  <c r="T54" i="2"/>
  <c r="U54" i="2"/>
  <c r="T55" i="2"/>
  <c r="T57" i="2"/>
  <c r="T58" i="2"/>
  <c r="U58" i="2"/>
  <c r="T59" i="2"/>
  <c r="U59" i="2"/>
  <c r="T96" i="2"/>
  <c r="U96" i="2"/>
  <c r="T97" i="2"/>
  <c r="U97" i="2"/>
  <c r="T98" i="2"/>
  <c r="U98" i="2"/>
  <c r="T99" i="2"/>
  <c r="U99" i="2"/>
  <c r="T100" i="2"/>
  <c r="U100" i="2"/>
  <c r="T101" i="2"/>
  <c r="T102" i="2"/>
  <c r="U102" i="2"/>
  <c r="T103" i="2"/>
  <c r="U103" i="2"/>
  <c r="T104" i="2"/>
  <c r="U104" i="2"/>
  <c r="T105" i="2"/>
  <c r="U105" i="2"/>
  <c r="T106" i="2"/>
  <c r="U106" i="2"/>
  <c r="T108" i="2"/>
  <c r="U108" i="2"/>
  <c r="T109" i="2"/>
  <c r="U109" i="2"/>
  <c r="T110" i="2"/>
  <c r="U110" i="2"/>
  <c r="T111" i="2"/>
  <c r="T112" i="2"/>
  <c r="U112" i="2"/>
  <c r="T113" i="2"/>
  <c r="T114" i="2"/>
  <c r="T115" i="2"/>
  <c r="U115" i="2"/>
  <c r="T116" i="2"/>
  <c r="U116" i="2"/>
  <c r="T117" i="2"/>
  <c r="U117" i="2"/>
  <c r="T118" i="2"/>
  <c r="U118" i="2"/>
  <c r="T119" i="2"/>
  <c r="U119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3" i="2"/>
  <c r="T134" i="2"/>
  <c r="U134" i="2"/>
  <c r="T135" i="2"/>
  <c r="T137" i="2"/>
  <c r="T138" i="2"/>
  <c r="U138" i="2"/>
  <c r="T139" i="2"/>
  <c r="U139" i="2"/>
  <c r="T140" i="2"/>
  <c r="T141" i="2"/>
  <c r="U141" i="2"/>
  <c r="T142" i="2"/>
  <c r="U142" i="2"/>
  <c r="T143" i="2"/>
  <c r="T144" i="2"/>
  <c r="U144" i="2"/>
  <c r="T145" i="2"/>
  <c r="U145" i="2"/>
  <c r="T146" i="2"/>
  <c r="U146" i="2"/>
  <c r="T147" i="2"/>
  <c r="U147" i="2"/>
  <c r="T148" i="2"/>
  <c r="U148" i="2"/>
  <c r="T149" i="2"/>
  <c r="T150" i="2"/>
  <c r="T151" i="2"/>
  <c r="U151" i="2"/>
  <c r="T152" i="2"/>
  <c r="U152" i="2"/>
  <c r="T153" i="2"/>
  <c r="U153" i="2"/>
  <c r="T154" i="2"/>
  <c r="U154" i="2"/>
  <c r="T155" i="2"/>
  <c r="U155" i="2"/>
  <c r="T156" i="2"/>
  <c r="T157" i="2"/>
  <c r="T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7" i="2"/>
  <c r="U167" i="2"/>
  <c r="T168" i="2"/>
  <c r="T169" i="2"/>
  <c r="T170" i="2"/>
  <c r="T171" i="2"/>
  <c r="T172" i="2"/>
  <c r="T173" i="2"/>
  <c r="U173" i="2"/>
  <c r="T145" i="6"/>
  <c r="U145" i="6"/>
  <c r="T146" i="6"/>
  <c r="T147" i="6"/>
  <c r="T148" i="6"/>
  <c r="U148" i="6"/>
  <c r="T149" i="6"/>
  <c r="U149" i="6"/>
  <c r="T150" i="6"/>
  <c r="U150" i="6"/>
  <c r="T151" i="6"/>
  <c r="U151" i="6"/>
  <c r="T152" i="6"/>
  <c r="U152" i="6"/>
  <c r="T156" i="6"/>
  <c r="T157" i="6"/>
  <c r="T159" i="6"/>
  <c r="T160" i="6"/>
  <c r="T161" i="6"/>
  <c r="T162" i="6"/>
  <c r="T163" i="6"/>
  <c r="T164" i="6"/>
  <c r="U164" i="6"/>
  <c r="T165" i="6"/>
  <c r="U165" i="6"/>
  <c r="T166" i="6"/>
  <c r="U166" i="6"/>
  <c r="T184" i="6"/>
  <c r="T185" i="6"/>
  <c r="U185" i="6"/>
  <c r="T186" i="6"/>
  <c r="U186" i="6"/>
  <c r="T187" i="6"/>
  <c r="U187" i="6"/>
  <c r="T188" i="6"/>
  <c r="U188" i="6"/>
  <c r="T189" i="6"/>
  <c r="U189" i="6"/>
  <c r="T190" i="6"/>
  <c r="U190" i="6"/>
  <c r="T194" i="6"/>
  <c r="T195" i="6"/>
  <c r="T196" i="6"/>
  <c r="T197" i="6"/>
  <c r="T198" i="6"/>
  <c r="T199" i="6"/>
  <c r="U199" i="6"/>
  <c r="T200" i="6"/>
  <c r="U200" i="6"/>
  <c r="T201" i="6"/>
  <c r="U201" i="6"/>
  <c r="T202" i="6"/>
  <c r="U202" i="6"/>
  <c r="T203" i="6"/>
  <c r="U203" i="6"/>
  <c r="T204" i="6"/>
  <c r="T205" i="6"/>
  <c r="T206" i="6"/>
  <c r="U206" i="6"/>
  <c r="T207" i="6"/>
  <c r="U207" i="6"/>
  <c r="T208" i="6"/>
  <c r="U208" i="6"/>
  <c r="T209" i="6"/>
  <c r="U209" i="6"/>
  <c r="T210" i="6"/>
  <c r="U210" i="6"/>
  <c r="T211" i="6"/>
  <c r="U211" i="6"/>
  <c r="T213" i="6"/>
  <c r="T214" i="6"/>
  <c r="U214" i="6"/>
  <c r="T215" i="6"/>
  <c r="U215" i="6"/>
  <c r="T216" i="6"/>
  <c r="U216" i="6"/>
  <c r="T217" i="6"/>
  <c r="U217" i="6"/>
  <c r="T218" i="6"/>
  <c r="U218" i="6"/>
  <c r="T219" i="6"/>
  <c r="U219" i="6"/>
  <c r="T220" i="6"/>
  <c r="U220" i="6"/>
  <c r="T221" i="6"/>
  <c r="T224" i="6"/>
  <c r="T226" i="6"/>
  <c r="T227" i="6"/>
  <c r="T228" i="6"/>
  <c r="T229" i="6"/>
  <c r="T230" i="6"/>
  <c r="T48" i="6"/>
  <c r="U48" i="6"/>
  <c r="T49" i="6"/>
  <c r="U49" i="6"/>
  <c r="T50" i="6"/>
  <c r="U50" i="6"/>
  <c r="T51" i="6"/>
  <c r="U51" i="6"/>
  <c r="T52" i="6"/>
  <c r="U52" i="6"/>
  <c r="T54" i="6"/>
  <c r="T55" i="6"/>
  <c r="T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T64" i="6"/>
  <c r="T65" i="6"/>
  <c r="U65" i="6"/>
  <c r="T66" i="6"/>
  <c r="T67" i="6"/>
  <c r="T68" i="6"/>
  <c r="U68" i="6"/>
  <c r="T69" i="6"/>
  <c r="U69" i="6"/>
  <c r="T70" i="6"/>
  <c r="U70" i="6"/>
  <c r="T71" i="6"/>
  <c r="U71" i="6"/>
  <c r="T98" i="6"/>
  <c r="U98" i="6"/>
  <c r="T99" i="6"/>
  <c r="U99" i="6"/>
  <c r="T102" i="6"/>
  <c r="T103" i="6"/>
  <c r="T104" i="6"/>
  <c r="T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T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T124" i="6"/>
  <c r="T125" i="6"/>
  <c r="U125" i="6"/>
  <c r="T126" i="6"/>
  <c r="U126" i="6"/>
  <c r="T127" i="6"/>
  <c r="U127" i="6"/>
  <c r="T128" i="6"/>
  <c r="U128" i="6"/>
  <c r="T129" i="6"/>
  <c r="U129" i="6"/>
  <c r="T130" i="6"/>
  <c r="U130" i="6"/>
  <c r="T131" i="6"/>
  <c r="U131" i="6"/>
  <c r="T132" i="6"/>
  <c r="U132" i="6"/>
  <c r="T133" i="6"/>
  <c r="U133" i="6"/>
  <c r="T134" i="6"/>
  <c r="U134" i="6"/>
  <c r="T135" i="6"/>
  <c r="U135" i="6"/>
  <c r="T136" i="6"/>
  <c r="U136" i="6"/>
  <c r="T137" i="6"/>
  <c r="U137" i="6"/>
  <c r="T138" i="6"/>
  <c r="U138" i="6"/>
  <c r="O310" i="1" l="1"/>
  <c r="I310" i="1"/>
  <c r="J310" i="1" s="1"/>
  <c r="Q310" i="1" s="1"/>
  <c r="I187" i="1"/>
  <c r="T8" i="6"/>
  <c r="F586" i="1" l="1"/>
  <c r="O468" i="1"/>
  <c r="I468" i="1"/>
  <c r="J468" i="1" s="1"/>
  <c r="W468" i="1" s="1"/>
  <c r="F468" i="1"/>
  <c r="O490" i="1"/>
  <c r="I490" i="1"/>
  <c r="J490" i="1" s="1"/>
  <c r="W490" i="1" s="1"/>
  <c r="F490" i="1"/>
  <c r="Q490" i="1" l="1"/>
  <c r="Q468" i="1"/>
  <c r="O293" i="1" l="1"/>
  <c r="I293" i="1"/>
  <c r="J293" i="1" s="1"/>
  <c r="F293" i="1"/>
  <c r="O292" i="1"/>
  <c r="I292" i="1"/>
  <c r="J292" i="1" s="1"/>
  <c r="F292" i="1"/>
  <c r="O291" i="1"/>
  <c r="I291" i="1"/>
  <c r="J291" i="1" s="1"/>
  <c r="F291" i="1"/>
  <c r="O290" i="1"/>
  <c r="I290" i="1"/>
  <c r="J290" i="1" s="1"/>
  <c r="F290" i="1"/>
  <c r="O289" i="1"/>
  <c r="I289" i="1"/>
  <c r="J289" i="1" s="1"/>
  <c r="F289" i="1"/>
  <c r="O288" i="1"/>
  <c r="I288" i="1"/>
  <c r="J288" i="1" s="1"/>
  <c r="F288" i="1"/>
  <c r="O287" i="1"/>
  <c r="I287" i="1"/>
  <c r="J287" i="1" s="1"/>
  <c r="F287" i="1"/>
  <c r="O47" i="1"/>
  <c r="N47" i="1"/>
  <c r="I47" i="1"/>
  <c r="J47" i="1" s="1"/>
  <c r="Q47" i="1" s="1"/>
  <c r="F47" i="1"/>
  <c r="O243" i="1"/>
  <c r="I243" i="1"/>
  <c r="J243" i="1" s="1"/>
  <c r="W243" i="1" s="1"/>
  <c r="O8" i="1"/>
  <c r="N8" i="1"/>
  <c r="I8" i="1"/>
  <c r="J8" i="1" s="1"/>
  <c r="W8" i="1" s="1"/>
  <c r="F8" i="1"/>
  <c r="N53" i="6"/>
  <c r="O314" i="1"/>
  <c r="I314" i="1"/>
  <c r="J314" i="1" s="1"/>
  <c r="N56" i="6"/>
  <c r="I56" i="6"/>
  <c r="J56" i="6" s="1"/>
  <c r="O56" i="6" s="1"/>
  <c r="F56" i="6"/>
  <c r="O309" i="1"/>
  <c r="I309" i="1"/>
  <c r="J309" i="1" s="1"/>
  <c r="Q309" i="1" s="1"/>
  <c r="Q243" i="1" l="1"/>
  <c r="Q8" i="1"/>
  <c r="P47" i="1"/>
  <c r="P8" i="1"/>
  <c r="F1776" i="1"/>
  <c r="O1778" i="1"/>
  <c r="I1778" i="1"/>
  <c r="J1778" i="1" s="1"/>
  <c r="O1777" i="1"/>
  <c r="I1777" i="1"/>
  <c r="J1777" i="1" s="1"/>
  <c r="F1774" i="1"/>
  <c r="F1627" i="1"/>
  <c r="F1628" i="1"/>
  <c r="O1628" i="1"/>
  <c r="N1628" i="1"/>
  <c r="I1628" i="1"/>
  <c r="J1628" i="1" s="1"/>
  <c r="O1627" i="1"/>
  <c r="N1627" i="1"/>
  <c r="I1627" i="1"/>
  <c r="J1627" i="1" s="1"/>
  <c r="F1769" i="1"/>
  <c r="O1769" i="1"/>
  <c r="N1769" i="1"/>
  <c r="I1769" i="1"/>
  <c r="J1769" i="1" s="1"/>
  <c r="I1771" i="1"/>
  <c r="J1771" i="1" s="1"/>
  <c r="O1771" i="1"/>
  <c r="F1763" i="1"/>
  <c r="F1761" i="1"/>
  <c r="F1759" i="1"/>
  <c r="F1757" i="1"/>
  <c r="O1760" i="1"/>
  <c r="I1760" i="1"/>
  <c r="J1760" i="1" s="1"/>
  <c r="O1759" i="1"/>
  <c r="I1759" i="1"/>
  <c r="J1759" i="1" s="1"/>
  <c r="O1758" i="1"/>
  <c r="I1758" i="1"/>
  <c r="J1758" i="1" s="1"/>
  <c r="O1757" i="1"/>
  <c r="I1757" i="1"/>
  <c r="J1757" i="1" s="1"/>
  <c r="O1756" i="1"/>
  <c r="I1756" i="1"/>
  <c r="J1756" i="1" s="1"/>
  <c r="O1755" i="1"/>
  <c r="I1755" i="1"/>
  <c r="J1755" i="1" s="1"/>
  <c r="F1755" i="1"/>
  <c r="O1754" i="1"/>
  <c r="I1754" i="1"/>
  <c r="J1754" i="1" s="1"/>
  <c r="O1753" i="1"/>
  <c r="I1753" i="1"/>
  <c r="J1753" i="1" s="1"/>
  <c r="F1753" i="1"/>
  <c r="O1752" i="1"/>
  <c r="I1752" i="1"/>
  <c r="J1752" i="1" s="1"/>
  <c r="F1751" i="1"/>
  <c r="F1750" i="1"/>
  <c r="F1749" i="1"/>
  <c r="F1748" i="1"/>
  <c r="F1745" i="1"/>
  <c r="F1742" i="1"/>
  <c r="O1747" i="1"/>
  <c r="I1747" i="1"/>
  <c r="J1747" i="1" s="1"/>
  <c r="O1746" i="1"/>
  <c r="I1746" i="1"/>
  <c r="J1746" i="1" s="1"/>
  <c r="O1745" i="1"/>
  <c r="I1745" i="1"/>
  <c r="J1745" i="1" s="1"/>
  <c r="O1744" i="1"/>
  <c r="I1744" i="1"/>
  <c r="J1744" i="1" s="1"/>
  <c r="O1743" i="1"/>
  <c r="I1743" i="1"/>
  <c r="J1743" i="1" s="1"/>
  <c r="O1742" i="1"/>
  <c r="I1742" i="1"/>
  <c r="J1742" i="1" s="1"/>
  <c r="O1741" i="1"/>
  <c r="I1741" i="1"/>
  <c r="J1741" i="1" s="1"/>
  <c r="O1740" i="1"/>
  <c r="I1740" i="1"/>
  <c r="J1740" i="1" s="1"/>
  <c r="O1739" i="1"/>
  <c r="I1739" i="1"/>
  <c r="J1739" i="1" s="1"/>
  <c r="F1739" i="1"/>
  <c r="O1738" i="1"/>
  <c r="I1738" i="1"/>
  <c r="J1738" i="1" s="1"/>
  <c r="O1737" i="1"/>
  <c r="I1737" i="1"/>
  <c r="J1737" i="1" s="1"/>
  <c r="F1736" i="1"/>
  <c r="F1733" i="1"/>
  <c r="F1732" i="1"/>
  <c r="F1725" i="1"/>
  <c r="F1723" i="1"/>
  <c r="F1721" i="1"/>
  <c r="O1720" i="1"/>
  <c r="I1720" i="1"/>
  <c r="J1720" i="1" s="1"/>
  <c r="F1720" i="1"/>
  <c r="F1719" i="1"/>
  <c r="F1714" i="1"/>
  <c r="F1710" i="1"/>
  <c r="O1709" i="1"/>
  <c r="I1709" i="1"/>
  <c r="J1709" i="1" s="1"/>
  <c r="O1708" i="1"/>
  <c r="N1708" i="1"/>
  <c r="I1708" i="1"/>
  <c r="J1708" i="1" s="1"/>
  <c r="F1708" i="1"/>
  <c r="O1706" i="1"/>
  <c r="N1706" i="1"/>
  <c r="I1706" i="1"/>
  <c r="J1706" i="1" s="1"/>
  <c r="F1706" i="1"/>
  <c r="O1696" i="1"/>
  <c r="I1696" i="1"/>
  <c r="J1696" i="1" s="1"/>
  <c r="O1695" i="1"/>
  <c r="I1695" i="1"/>
  <c r="J1695" i="1" s="1"/>
  <c r="F1694" i="1"/>
  <c r="F1691" i="1"/>
  <c r="O1693" i="1"/>
  <c r="I1693" i="1"/>
  <c r="J1693" i="1" s="1"/>
  <c r="O1692" i="1"/>
  <c r="I1692" i="1"/>
  <c r="J1692" i="1" s="1"/>
  <c r="O1691" i="1"/>
  <c r="I1691" i="1"/>
  <c r="J1691" i="1" s="1"/>
  <c r="F1689" i="1"/>
  <c r="F1688" i="1"/>
  <c r="F1687" i="1"/>
  <c r="F1686" i="1"/>
  <c r="F1682" i="1"/>
  <c r="F1680" i="1"/>
  <c r="F1677" i="1"/>
  <c r="O1679" i="1"/>
  <c r="I1679" i="1"/>
  <c r="J1679" i="1" s="1"/>
  <c r="O1678" i="1"/>
  <c r="I1678" i="1"/>
  <c r="J1678" i="1" s="1"/>
  <c r="F1674" i="1"/>
  <c r="O1676" i="1"/>
  <c r="I1676" i="1"/>
  <c r="J1676" i="1" s="1"/>
  <c r="O1675" i="1"/>
  <c r="I1675" i="1"/>
  <c r="J1675" i="1" s="1"/>
  <c r="P1628" i="1" l="1"/>
  <c r="P1627" i="1"/>
  <c r="P1769" i="1"/>
  <c r="P1708" i="1"/>
  <c r="P1706" i="1"/>
  <c r="O1671" i="1"/>
  <c r="N1671" i="1"/>
  <c r="I1671" i="1"/>
  <c r="J1671" i="1" s="1"/>
  <c r="F1671" i="1"/>
  <c r="F1669" i="1"/>
  <c r="F1663" i="1"/>
  <c r="F1662" i="1"/>
  <c r="F1661" i="1"/>
  <c r="F1660" i="1"/>
  <c r="F1657" i="1"/>
  <c r="F1655" i="1"/>
  <c r="F1649" i="1"/>
  <c r="O1648" i="1"/>
  <c r="I1648" i="1"/>
  <c r="J1648" i="1" s="1"/>
  <c r="O1647" i="1"/>
  <c r="I1647" i="1"/>
  <c r="J1647" i="1" s="1"/>
  <c r="O1646" i="1"/>
  <c r="I1646" i="1"/>
  <c r="J1646" i="1" s="1"/>
  <c r="F1646" i="1"/>
  <c r="F1643" i="1"/>
  <c r="O1645" i="1"/>
  <c r="I1645" i="1"/>
  <c r="J1645" i="1" s="1"/>
  <c r="O1644" i="1"/>
  <c r="I1644" i="1"/>
  <c r="J1644" i="1" s="1"/>
  <c r="O1642" i="1"/>
  <c r="I1642" i="1"/>
  <c r="J1642" i="1" s="1"/>
  <c r="O1641" i="1"/>
  <c r="I1641" i="1"/>
  <c r="J1641" i="1" s="1"/>
  <c r="O1640" i="1"/>
  <c r="I1640" i="1"/>
  <c r="J1640" i="1" s="1"/>
  <c r="F1640" i="1"/>
  <c r="F1637" i="1"/>
  <c r="O1639" i="1"/>
  <c r="I1639" i="1"/>
  <c r="J1639" i="1" s="1"/>
  <c r="O1638" i="1"/>
  <c r="I1638" i="1"/>
  <c r="J1638" i="1" s="1"/>
  <c r="F1616" i="1"/>
  <c r="F1615" i="1"/>
  <c r="F1612" i="1"/>
  <c r="P1671" i="1" l="1"/>
  <c r="F1605" i="1"/>
  <c r="F1604" i="1"/>
  <c r="F1596" i="1"/>
  <c r="F1595" i="1"/>
  <c r="F1594" i="1"/>
  <c r="F1581" i="1"/>
  <c r="F1573" i="1"/>
  <c r="F1571" i="1"/>
  <c r="F1569" i="1"/>
  <c r="F1549" i="1"/>
  <c r="F1550" i="1"/>
  <c r="F1545" i="1"/>
  <c r="F1546" i="1"/>
  <c r="F1544" i="1"/>
  <c r="F1538" i="1"/>
  <c r="F1537" i="1"/>
  <c r="F1535" i="1"/>
  <c r="F1532" i="1"/>
  <c r="F1528" i="1"/>
  <c r="F1527" i="1"/>
  <c r="F1519" i="1"/>
  <c r="F1518" i="1"/>
  <c r="F1517" i="1"/>
  <c r="F1516" i="1"/>
  <c r="F1515" i="1"/>
  <c r="F1514" i="1"/>
  <c r="F1512" i="1"/>
  <c r="F1511" i="1"/>
  <c r="F1501" i="1"/>
  <c r="F1490" i="1"/>
  <c r="F1482" i="1"/>
  <c r="F1481" i="1"/>
  <c r="F1478" i="1"/>
  <c r="N1478" i="1"/>
  <c r="O1476" i="1"/>
  <c r="O1477" i="1"/>
  <c r="O1478" i="1"/>
  <c r="F1477" i="1"/>
  <c r="F1476" i="1"/>
  <c r="O231" i="1"/>
  <c r="N231" i="1"/>
  <c r="I231" i="1"/>
  <c r="J231" i="1" s="1"/>
  <c r="W231" i="1" s="1"/>
  <c r="F231" i="1"/>
  <c r="F7" i="1"/>
  <c r="O379" i="1"/>
  <c r="I379" i="1"/>
  <c r="J379" i="1" s="1"/>
  <c r="Q379" i="1" s="1"/>
  <c r="N76" i="6"/>
  <c r="I76" i="6"/>
  <c r="J76" i="6" s="1"/>
  <c r="O76" i="6" s="1"/>
  <c r="F76" i="6"/>
  <c r="N81" i="6"/>
  <c r="I81" i="6"/>
  <c r="J81" i="6" s="1"/>
  <c r="O81" i="6" s="1"/>
  <c r="F81" i="6"/>
  <c r="Q231" i="1" l="1"/>
  <c r="P1478" i="1"/>
  <c r="P231" i="1"/>
  <c r="N654" i="6"/>
  <c r="I654" i="6"/>
  <c r="J654" i="6" s="1"/>
  <c r="F654" i="6"/>
  <c r="O1470" i="1" l="1"/>
  <c r="N1470" i="1"/>
  <c r="I1470" i="1"/>
  <c r="J1470" i="1" s="1"/>
  <c r="F1470" i="1"/>
  <c r="F1404" i="1"/>
  <c r="F1403" i="1"/>
  <c r="O1466" i="1"/>
  <c r="O1465" i="1"/>
  <c r="O1464" i="1"/>
  <c r="O1463" i="1"/>
  <c r="O1462" i="1"/>
  <c r="O1461" i="1"/>
  <c r="F1465" i="1"/>
  <c r="F1464" i="1"/>
  <c r="F1462" i="1"/>
  <c r="F1461" i="1"/>
  <c r="F1460" i="1"/>
  <c r="F1459" i="1"/>
  <c r="F1458" i="1"/>
  <c r="F1457" i="1"/>
  <c r="F1456" i="1"/>
  <c r="F1455" i="1"/>
  <c r="F1454" i="1"/>
  <c r="F360" i="1"/>
  <c r="F359" i="1"/>
  <c r="F1402" i="1"/>
  <c r="F1401" i="1"/>
  <c r="F1400" i="1"/>
  <c r="F1399" i="1"/>
  <c r="F1448" i="1"/>
  <c r="O1449" i="1"/>
  <c r="I1449" i="1"/>
  <c r="J1449" i="1" s="1"/>
  <c r="O1447" i="1"/>
  <c r="I1447" i="1"/>
  <c r="J1447" i="1" s="1"/>
  <c r="F1446" i="1"/>
  <c r="F1439" i="1"/>
  <c r="F1438" i="1"/>
  <c r="F1434" i="1"/>
  <c r="F1431" i="1"/>
  <c r="F1430" i="1"/>
  <c r="F1427" i="1"/>
  <c r="F1426" i="1"/>
  <c r="F1425" i="1"/>
  <c r="F1424" i="1"/>
  <c r="F1420" i="1"/>
  <c r="F1419" i="1"/>
  <c r="F1418" i="1"/>
  <c r="F1417" i="1"/>
  <c r="F1416" i="1"/>
  <c r="F1414" i="1"/>
  <c r="F1415" i="1"/>
  <c r="F1413" i="1"/>
  <c r="F1411" i="1"/>
  <c r="F1410" i="1"/>
  <c r="F1409" i="1"/>
  <c r="F1408" i="1"/>
  <c r="F1407" i="1"/>
  <c r="F1398" i="1"/>
  <c r="F1397" i="1"/>
  <c r="F1396" i="1"/>
  <c r="F1395" i="1"/>
  <c r="F1394" i="1"/>
  <c r="F1393" i="1"/>
  <c r="F1392" i="1"/>
  <c r="F1391" i="1"/>
  <c r="F1390" i="1"/>
  <c r="F1389" i="1"/>
  <c r="F1387" i="1"/>
  <c r="F1383" i="1"/>
  <c r="F1377" i="1"/>
  <c r="F1374" i="1"/>
  <c r="F1368" i="1"/>
  <c r="F1367" i="1"/>
  <c r="F1364" i="1"/>
  <c r="F1352" i="1"/>
  <c r="F1346" i="1"/>
  <c r="F1345" i="1"/>
  <c r="F1327" i="1"/>
  <c r="F1323" i="1"/>
  <c r="O232" i="1"/>
  <c r="N232" i="1"/>
  <c r="I232" i="1"/>
  <c r="J232" i="1" s="1"/>
  <c r="W232" i="1" s="1"/>
  <c r="F232" i="1"/>
  <c r="F1322" i="1"/>
  <c r="F1321" i="1"/>
  <c r="F1320" i="1"/>
  <c r="O1318" i="1"/>
  <c r="N1318" i="1"/>
  <c r="I1318" i="1"/>
  <c r="J1318" i="1" s="1"/>
  <c r="F1318" i="1"/>
  <c r="F1314" i="1"/>
  <c r="F1309" i="1"/>
  <c r="F1304" i="1"/>
  <c r="F1293" i="1"/>
  <c r="F1294" i="1"/>
  <c r="F1292" i="1"/>
  <c r="F1284" i="1"/>
  <c r="F1283" i="1"/>
  <c r="F1282" i="1"/>
  <c r="F1281" i="1"/>
  <c r="F1276" i="1"/>
  <c r="F1275" i="1"/>
  <c r="F1272" i="1"/>
  <c r="F1267" i="1"/>
  <c r="F1269" i="1"/>
  <c r="F1258" i="1"/>
  <c r="F1249" i="1"/>
  <c r="F1247" i="1"/>
  <c r="F1241" i="1"/>
  <c r="F1224" i="1"/>
  <c r="F1221" i="1"/>
  <c r="F1210" i="1"/>
  <c r="F1209" i="1"/>
  <c r="F1208" i="1"/>
  <c r="F1207" i="1"/>
  <c r="F1206" i="1"/>
  <c r="F1205" i="1"/>
  <c r="F1204" i="1"/>
  <c r="F1203" i="1"/>
  <c r="F1202" i="1"/>
  <c r="F1200" i="1"/>
  <c r="F1192" i="1"/>
  <c r="F1191" i="1"/>
  <c r="F1184" i="1"/>
  <c r="F1183" i="1"/>
  <c r="F1180" i="1"/>
  <c r="F1178" i="1"/>
  <c r="F1177" i="1"/>
  <c r="F1176" i="1"/>
  <c r="F1175" i="1"/>
  <c r="F1174" i="1"/>
  <c r="F1173" i="1"/>
  <c r="F1172" i="1"/>
  <c r="F1169" i="1"/>
  <c r="F1167" i="1"/>
  <c r="F1166" i="1"/>
  <c r="F1165" i="1"/>
  <c r="F1164" i="1"/>
  <c r="F1163" i="1"/>
  <c r="F1162" i="1"/>
  <c r="F1161" i="1"/>
  <c r="F1160" i="1"/>
  <c r="F1159" i="1"/>
  <c r="F1157" i="1"/>
  <c r="F1156" i="1"/>
  <c r="F1155" i="1"/>
  <c r="F1154" i="1"/>
  <c r="F1153" i="1"/>
  <c r="F1152" i="1"/>
  <c r="F1151" i="1"/>
  <c r="F1150" i="1"/>
  <c r="F1149" i="1"/>
  <c r="F1148" i="1"/>
  <c r="F1146" i="1"/>
  <c r="F1145" i="1"/>
  <c r="F1144" i="1"/>
  <c r="F1143" i="1"/>
  <c r="F1142" i="1"/>
  <c r="F1140" i="1"/>
  <c r="F1135" i="1"/>
  <c r="F1133" i="1"/>
  <c r="F1132" i="1"/>
  <c r="F1130" i="1"/>
  <c r="F1129" i="1"/>
  <c r="F1107" i="1"/>
  <c r="F1104" i="1"/>
  <c r="F1102" i="1"/>
  <c r="O1100" i="1"/>
  <c r="N1100" i="1"/>
  <c r="I1100" i="1"/>
  <c r="J1100" i="1" s="1"/>
  <c r="F1100" i="1"/>
  <c r="F1098" i="1"/>
  <c r="F1097" i="1"/>
  <c r="O1095" i="1"/>
  <c r="N1095" i="1"/>
  <c r="I1095" i="1"/>
  <c r="J1095" i="1" s="1"/>
  <c r="F1095" i="1"/>
  <c r="F1091" i="1"/>
  <c r="F1089" i="1"/>
  <c r="F1088" i="1"/>
  <c r="F1087" i="1"/>
  <c r="F1086" i="1"/>
  <c r="F1081" i="1"/>
  <c r="F1080" i="1"/>
  <c r="F1079" i="1"/>
  <c r="F1078" i="1"/>
  <c r="F1077" i="1"/>
  <c r="F892" i="1"/>
  <c r="F886" i="1"/>
  <c r="F880" i="1"/>
  <c r="F879" i="1"/>
  <c r="F878" i="1"/>
  <c r="F1489" i="1"/>
  <c r="F877" i="1"/>
  <c r="F876" i="1"/>
  <c r="F875" i="1"/>
  <c r="F874" i="1"/>
  <c r="F872" i="1"/>
  <c r="F871" i="1"/>
  <c r="F828" i="1"/>
  <c r="F827" i="1"/>
  <c r="F826" i="1"/>
  <c r="F818" i="1"/>
  <c r="F817" i="1"/>
  <c r="F805" i="1"/>
  <c r="F800" i="1"/>
  <c r="F772" i="1"/>
  <c r="F771" i="1"/>
  <c r="F770" i="1"/>
  <c r="F769" i="1"/>
  <c r="F768" i="1"/>
  <c r="F767" i="1"/>
  <c r="F765" i="1"/>
  <c r="F764" i="1"/>
  <c r="F763" i="1"/>
  <c r="F762" i="1"/>
  <c r="F760" i="1"/>
  <c r="F759" i="1"/>
  <c r="F758" i="1"/>
  <c r="F743" i="1"/>
  <c r="F717" i="1"/>
  <c r="F704" i="1"/>
  <c r="F698" i="1"/>
  <c r="F694" i="1"/>
  <c r="F692" i="1"/>
  <c r="F667" i="1"/>
  <c r="F665" i="1"/>
  <c r="F662" i="1"/>
  <c r="F661" i="1"/>
  <c r="F660" i="1"/>
  <c r="F659" i="1"/>
  <c r="F656" i="1"/>
  <c r="F650" i="1"/>
  <c r="F623" i="1"/>
  <c r="F622" i="1"/>
  <c r="F621" i="1"/>
  <c r="F620" i="1"/>
  <c r="F619" i="1"/>
  <c r="F618" i="1"/>
  <c r="F617" i="1"/>
  <c r="F616" i="1"/>
  <c r="F615" i="1"/>
  <c r="F614" i="1"/>
  <c r="F600" i="1"/>
  <c r="F597" i="1"/>
  <c r="F591" i="1"/>
  <c r="F588" i="1"/>
  <c r="F642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5" i="1"/>
  <c r="F624" i="1"/>
  <c r="F613" i="1"/>
  <c r="F612" i="1"/>
  <c r="F611" i="1"/>
  <c r="F610" i="1"/>
  <c r="F609" i="1"/>
  <c r="F608" i="1"/>
  <c r="F607" i="1"/>
  <c r="F606" i="1"/>
  <c r="F604" i="1"/>
  <c r="F603" i="1"/>
  <c r="F602" i="1"/>
  <c r="F601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8" i="1"/>
  <c r="F599" i="1"/>
  <c r="F598" i="1"/>
  <c r="F596" i="1"/>
  <c r="F595" i="1"/>
  <c r="F594" i="1"/>
  <c r="F593" i="1"/>
  <c r="F592" i="1"/>
  <c r="F589" i="1"/>
  <c r="F585" i="1"/>
  <c r="F577" i="1"/>
  <c r="F576" i="1"/>
  <c r="F575" i="1"/>
  <c r="F574" i="1"/>
  <c r="F573" i="1"/>
  <c r="F561" i="1"/>
  <c r="F560" i="1"/>
  <c r="F558" i="1"/>
  <c r="F556" i="1"/>
  <c r="F552" i="1"/>
  <c r="F551" i="1"/>
  <c r="F550" i="1"/>
  <c r="F549" i="1"/>
  <c r="O235" i="1"/>
  <c r="O234" i="1"/>
  <c r="O233" i="1"/>
  <c r="N233" i="1"/>
  <c r="I233" i="1"/>
  <c r="J233" i="1" s="1"/>
  <c r="W233" i="1" s="1"/>
  <c r="F233" i="1"/>
  <c r="F1811" i="1"/>
  <c r="F1808" i="1"/>
  <c r="F1807" i="1"/>
  <c r="N20" i="6"/>
  <c r="I20" i="6"/>
  <c r="J20" i="6" s="1"/>
  <c r="T20" i="6" s="1"/>
  <c r="F20" i="6"/>
  <c r="O378" i="1"/>
  <c r="I378" i="1"/>
  <c r="J378" i="1" s="1"/>
  <c r="W378" i="1" s="1"/>
  <c r="Q378" i="1" l="1"/>
  <c r="O20" i="6"/>
  <c r="Q232" i="1"/>
  <c r="P1095" i="1"/>
  <c r="P1468" i="1"/>
  <c r="P1100" i="1"/>
  <c r="P232" i="1"/>
  <c r="P1318" i="1"/>
  <c r="P233" i="1"/>
  <c r="Q233" i="1"/>
  <c r="F156" i="1"/>
  <c r="F155" i="1"/>
  <c r="F2089" i="1"/>
  <c r="N149" i="2"/>
  <c r="I149" i="2"/>
  <c r="J149" i="2" s="1"/>
  <c r="O149" i="2" s="1"/>
  <c r="F149" i="2"/>
  <c r="N183" i="6"/>
  <c r="I183" i="6"/>
  <c r="J183" i="6" s="1"/>
  <c r="O183" i="6" s="1"/>
  <c r="F183" i="6"/>
  <c r="N123" i="6"/>
  <c r="I123" i="6"/>
  <c r="J123" i="6" s="1"/>
  <c r="O123" i="6" s="1"/>
  <c r="F123" i="6"/>
  <c r="N114" i="6"/>
  <c r="I114" i="6"/>
  <c r="J114" i="6" s="1"/>
  <c r="O114" i="6" s="1"/>
  <c r="F114" i="6"/>
  <c r="N63" i="2" l="1"/>
  <c r="N64" i="2"/>
  <c r="N67" i="2"/>
  <c r="N65" i="2"/>
  <c r="N66" i="2"/>
  <c r="I67" i="2"/>
  <c r="J67" i="2" s="1"/>
  <c r="O67" i="2" s="1"/>
  <c r="F67" i="2"/>
  <c r="N490" i="2"/>
  <c r="I490" i="2"/>
  <c r="J490" i="2" s="1"/>
  <c r="F490" i="2"/>
  <c r="O483" i="1" l="1"/>
  <c r="I483" i="1"/>
  <c r="J483" i="1" s="1"/>
  <c r="Q483" i="1" s="1"/>
  <c r="O491" i="1"/>
  <c r="N491" i="1"/>
  <c r="I491" i="1"/>
  <c r="J491" i="1" s="1"/>
  <c r="Q491" i="1" s="1"/>
  <c r="F491" i="1"/>
  <c r="O359" i="1"/>
  <c r="N359" i="1"/>
  <c r="I359" i="1"/>
  <c r="J359" i="1" s="1"/>
  <c r="Q359" i="1" s="1"/>
  <c r="O2136" i="1"/>
  <c r="O453" i="1"/>
  <c r="I453" i="1"/>
  <c r="J453" i="1" s="1"/>
  <c r="Q453" i="1" s="1"/>
  <c r="O360" i="1"/>
  <c r="N360" i="1"/>
  <c r="I360" i="1"/>
  <c r="J360" i="1" s="1"/>
  <c r="Q360" i="1" s="1"/>
  <c r="O358" i="1"/>
  <c r="N358" i="1"/>
  <c r="I358" i="1"/>
  <c r="J358" i="1" s="1"/>
  <c r="W358" i="1" s="1"/>
  <c r="F358" i="1"/>
  <c r="Q358" i="1" l="1"/>
  <c r="P359" i="1"/>
  <c r="P491" i="1"/>
  <c r="P360" i="1"/>
  <c r="P358" i="1"/>
  <c r="F222" i="1"/>
  <c r="F220" i="1"/>
  <c r="O219" i="1"/>
  <c r="N219" i="1"/>
  <c r="I219" i="1"/>
  <c r="J219" i="1" s="1"/>
  <c r="W219" i="1" s="1"/>
  <c r="F219" i="1"/>
  <c r="O220" i="1"/>
  <c r="N220" i="1"/>
  <c r="I220" i="1"/>
  <c r="J220" i="1" s="1"/>
  <c r="W220" i="1" s="1"/>
  <c r="O222" i="1"/>
  <c r="N222" i="1"/>
  <c r="I222" i="1"/>
  <c r="J222" i="1" s="1"/>
  <c r="W222" i="1" s="1"/>
  <c r="O221" i="1"/>
  <c r="N221" i="1"/>
  <c r="I221" i="1"/>
  <c r="J221" i="1" s="1"/>
  <c r="W221" i="1" s="1"/>
  <c r="F221" i="1"/>
  <c r="O2256" i="1"/>
  <c r="N2256" i="1"/>
  <c r="I2256" i="1"/>
  <c r="J2256" i="1" s="1"/>
  <c r="F2256" i="1"/>
  <c r="O2255" i="1"/>
  <c r="N2255" i="1"/>
  <c r="I2255" i="1"/>
  <c r="J2255" i="1" s="1"/>
  <c r="F2255" i="1"/>
  <c r="O2254" i="1"/>
  <c r="N2254" i="1"/>
  <c r="I2254" i="1"/>
  <c r="J2254" i="1" s="1"/>
  <c r="F2254" i="1"/>
  <c r="O2252" i="1"/>
  <c r="N2252" i="1"/>
  <c r="I2252" i="1"/>
  <c r="J2252" i="1" s="1"/>
  <c r="F2252" i="1"/>
  <c r="Q222" i="1" l="1"/>
  <c r="Q221" i="1"/>
  <c r="Q220" i="1"/>
  <c r="Q219" i="1"/>
  <c r="P220" i="1"/>
  <c r="P2252" i="1"/>
  <c r="P221" i="1"/>
  <c r="P222" i="1"/>
  <c r="P219" i="1"/>
  <c r="P2255" i="1"/>
  <c r="P2254" i="1"/>
  <c r="P2256" i="1"/>
  <c r="O260" i="1" l="1"/>
  <c r="I260" i="1"/>
  <c r="J260" i="1" s="1"/>
  <c r="W260" i="1" s="1"/>
  <c r="O40" i="1"/>
  <c r="I40" i="1"/>
  <c r="J40" i="1" s="1"/>
  <c r="W40" i="1" s="1"/>
  <c r="O39" i="1"/>
  <c r="N39" i="1"/>
  <c r="I39" i="1"/>
  <c r="J39" i="1" s="1"/>
  <c r="W39" i="1" s="1"/>
  <c r="F39" i="1"/>
  <c r="N204" i="6"/>
  <c r="I204" i="6"/>
  <c r="J204" i="6" s="1"/>
  <c r="F204" i="6"/>
  <c r="N238" i="6"/>
  <c r="I238" i="6"/>
  <c r="J238" i="6" s="1"/>
  <c r="T238" i="6" s="1"/>
  <c r="F238" i="6"/>
  <c r="O236" i="1"/>
  <c r="N236" i="1"/>
  <c r="I236" i="1"/>
  <c r="J236" i="1" s="1"/>
  <c r="F236" i="1"/>
  <c r="Q260" i="1" l="1"/>
  <c r="Q39" i="1"/>
  <c r="Q40" i="1"/>
  <c r="Q236" i="1"/>
  <c r="P39" i="1"/>
  <c r="O204" i="6"/>
  <c r="O238" i="6"/>
  <c r="P236" i="1"/>
  <c r="F1542" i="1"/>
  <c r="F1543" i="1"/>
  <c r="N189" i="2" l="1"/>
  <c r="I189" i="2"/>
  <c r="J189" i="2" s="1"/>
  <c r="O189" i="2" s="1"/>
  <c r="F189" i="2"/>
  <c r="N187" i="2"/>
  <c r="I187" i="2"/>
  <c r="J187" i="2" s="1"/>
  <c r="O187" i="2" s="1"/>
  <c r="F187" i="2"/>
  <c r="O386" i="1"/>
  <c r="I386" i="1"/>
  <c r="J386" i="1" s="1"/>
  <c r="W386" i="1" s="1"/>
  <c r="F386" i="1"/>
  <c r="O32" i="1"/>
  <c r="I32" i="1"/>
  <c r="J32" i="1" s="1"/>
  <c r="W32" i="1" s="1"/>
  <c r="O17" i="1"/>
  <c r="N17" i="1"/>
  <c r="I17" i="1"/>
  <c r="J17" i="1" s="1"/>
  <c r="W17" i="1" s="1"/>
  <c r="F17" i="1"/>
  <c r="F2030" i="1"/>
  <c r="O31" i="1"/>
  <c r="I31" i="1"/>
  <c r="J31" i="1" s="1"/>
  <c r="W31" i="1" s="1"/>
  <c r="O16" i="1"/>
  <c r="N16" i="1"/>
  <c r="I16" i="1"/>
  <c r="J16" i="1" s="1"/>
  <c r="W16" i="1" s="1"/>
  <c r="F16" i="1"/>
  <c r="N184" i="6"/>
  <c r="I184" i="6"/>
  <c r="J184" i="6" s="1"/>
  <c r="O184" i="6" s="1"/>
  <c r="F184" i="6"/>
  <c r="N174" i="6"/>
  <c r="I174" i="6"/>
  <c r="J174" i="6" s="1"/>
  <c r="O174" i="6" s="1"/>
  <c r="F174" i="6"/>
  <c r="N225" i="6"/>
  <c r="N226" i="6"/>
  <c r="N227" i="6"/>
  <c r="N221" i="6"/>
  <c r="N224" i="6"/>
  <c r="N228" i="6"/>
  <c r="N229" i="6"/>
  <c r="N230" i="6"/>
  <c r="N231" i="6"/>
  <c r="I231" i="6"/>
  <c r="J231" i="6" s="1"/>
  <c r="O231" i="6" s="1"/>
  <c r="F231" i="6"/>
  <c r="O13" i="1"/>
  <c r="N13" i="1"/>
  <c r="I13" i="1"/>
  <c r="J13" i="1" s="1"/>
  <c r="Q13" i="1" s="1"/>
  <c r="F13" i="1"/>
  <c r="Q32" i="1" l="1"/>
  <c r="Q31" i="1"/>
  <c r="Q16" i="1"/>
  <c r="Q17" i="1"/>
  <c r="Q386" i="1"/>
  <c r="P17" i="1"/>
  <c r="P16" i="1"/>
  <c r="P13" i="1"/>
  <c r="N243" i="6" l="1"/>
  <c r="I243" i="6"/>
  <c r="J243" i="6" s="1"/>
  <c r="O243" i="6" s="1"/>
  <c r="F243" i="6"/>
  <c r="O211" i="1" l="1"/>
  <c r="N211" i="1"/>
  <c r="I211" i="1"/>
  <c r="J211" i="1" s="1"/>
  <c r="Q211" i="1" s="1"/>
  <c r="F211" i="1"/>
  <c r="N75" i="6"/>
  <c r="I75" i="6"/>
  <c r="J75" i="6" s="1"/>
  <c r="O75" i="6" s="1"/>
  <c r="F75" i="6"/>
  <c r="N163" i="6"/>
  <c r="I163" i="6"/>
  <c r="J163" i="6" s="1"/>
  <c r="O163" i="6" s="1"/>
  <c r="F163" i="6"/>
  <c r="F1966" i="1"/>
  <c r="F1965" i="1"/>
  <c r="N24" i="6"/>
  <c r="I24" i="6"/>
  <c r="J24" i="6" s="1"/>
  <c r="O24" i="6" s="1"/>
  <c r="F24" i="6"/>
  <c r="N158" i="2"/>
  <c r="I158" i="2"/>
  <c r="J158" i="2" s="1"/>
  <c r="O158" i="2" s="1"/>
  <c r="F158" i="2"/>
  <c r="I230" i="6"/>
  <c r="J230" i="6" s="1"/>
  <c r="O230" i="6" s="1"/>
  <c r="F230" i="6"/>
  <c r="I221" i="6"/>
  <c r="J221" i="6" s="1"/>
  <c r="O221" i="6" s="1"/>
  <c r="F221" i="6"/>
  <c r="O208" i="1"/>
  <c r="N208" i="1"/>
  <c r="I208" i="1"/>
  <c r="J208" i="1" s="1"/>
  <c r="W208" i="1" s="1"/>
  <c r="F208" i="1"/>
  <c r="O116" i="1"/>
  <c r="N116" i="1"/>
  <c r="I116" i="1"/>
  <c r="J116" i="1" s="1"/>
  <c r="Q116" i="1" s="1"/>
  <c r="F116" i="1"/>
  <c r="O93" i="1"/>
  <c r="N93" i="1"/>
  <c r="I93" i="1"/>
  <c r="J93" i="1" s="1"/>
  <c r="Q93" i="1" s="1"/>
  <c r="F93" i="1"/>
  <c r="O115" i="1"/>
  <c r="N115" i="1"/>
  <c r="I115" i="1"/>
  <c r="J115" i="1" s="1"/>
  <c r="Q115" i="1" s="1"/>
  <c r="F115" i="1"/>
  <c r="F1684" i="1"/>
  <c r="N9" i="6"/>
  <c r="I9" i="6"/>
  <c r="J9" i="6" s="1"/>
  <c r="O9" i="6" s="1"/>
  <c r="F9" i="6"/>
  <c r="O176" i="1"/>
  <c r="N176" i="1"/>
  <c r="I176" i="1"/>
  <c r="J176" i="1" s="1"/>
  <c r="F176" i="1"/>
  <c r="F1582" i="1"/>
  <c r="O56" i="1"/>
  <c r="N56" i="1"/>
  <c r="I56" i="1"/>
  <c r="J56" i="1" s="1"/>
  <c r="Q56" i="1" s="1"/>
  <c r="F56" i="1"/>
  <c r="F1578" i="1"/>
  <c r="O30" i="1"/>
  <c r="N30" i="1"/>
  <c r="I30" i="1"/>
  <c r="J30" i="1" s="1"/>
  <c r="Q30" i="1" s="1"/>
  <c r="F30" i="1"/>
  <c r="F1577" i="1"/>
  <c r="O29" i="1"/>
  <c r="N29" i="1"/>
  <c r="I29" i="1"/>
  <c r="J29" i="1" s="1"/>
  <c r="Q29" i="1" s="1"/>
  <c r="F29" i="1"/>
  <c r="F1574" i="1"/>
  <c r="O53" i="1"/>
  <c r="N53" i="1"/>
  <c r="I53" i="1"/>
  <c r="J53" i="1" s="1"/>
  <c r="Q53" i="1" s="1"/>
  <c r="F53" i="1"/>
  <c r="N173" i="6"/>
  <c r="I173" i="6"/>
  <c r="J173" i="6" s="1"/>
  <c r="O173" i="6" s="1"/>
  <c r="F173" i="6"/>
  <c r="I228" i="6"/>
  <c r="J228" i="6" s="1"/>
  <c r="O228" i="6" s="1"/>
  <c r="F228" i="6"/>
  <c r="N101" i="6"/>
  <c r="I101" i="6"/>
  <c r="J101" i="6" s="1"/>
  <c r="F101" i="6"/>
  <c r="N197" i="6"/>
  <c r="I197" i="6"/>
  <c r="J197" i="6" s="1"/>
  <c r="O197" i="6" s="1"/>
  <c r="F197" i="6"/>
  <c r="I229" i="6"/>
  <c r="J229" i="6" s="1"/>
  <c r="O229" i="6" s="1"/>
  <c r="F229" i="6"/>
  <c r="Q208" i="1" l="1"/>
  <c r="O101" i="6"/>
  <c r="T101" i="6"/>
  <c r="Q176" i="1"/>
  <c r="P211" i="1"/>
  <c r="P93" i="1"/>
  <c r="P115" i="1"/>
  <c r="P116" i="1"/>
  <c r="P208" i="1"/>
  <c r="P29" i="1"/>
  <c r="P56" i="1"/>
  <c r="P30" i="1"/>
  <c r="P176" i="1"/>
  <c r="P53" i="1"/>
  <c r="N198" i="6"/>
  <c r="I198" i="6"/>
  <c r="J198" i="6" s="1"/>
  <c r="O198" i="6" s="1"/>
  <c r="F198" i="6"/>
  <c r="N172" i="6"/>
  <c r="I172" i="6"/>
  <c r="J172" i="6" s="1"/>
  <c r="O172" i="6" s="1"/>
  <c r="F172" i="6"/>
  <c r="N171" i="6"/>
  <c r="I171" i="6"/>
  <c r="J171" i="6" s="1"/>
  <c r="O171" i="6" s="1"/>
  <c r="F171" i="6"/>
  <c r="N170" i="6"/>
  <c r="I170" i="6"/>
  <c r="J170" i="6" s="1"/>
  <c r="T170" i="6" s="1"/>
  <c r="F170" i="6"/>
  <c r="I226" i="6"/>
  <c r="J226" i="6" s="1"/>
  <c r="O226" i="6" s="1"/>
  <c r="F226" i="6"/>
  <c r="I227" i="6"/>
  <c r="J227" i="6" s="1"/>
  <c r="O227" i="6" s="1"/>
  <c r="F227" i="6"/>
  <c r="O128" i="1"/>
  <c r="N128" i="1"/>
  <c r="I128" i="1"/>
  <c r="J128" i="1" s="1"/>
  <c r="W128" i="1" s="1"/>
  <c r="F128" i="1"/>
  <c r="O244" i="1"/>
  <c r="N86" i="2"/>
  <c r="I86" i="2"/>
  <c r="J86" i="2" s="1"/>
  <c r="O86" i="2" s="1"/>
  <c r="F86" i="2"/>
  <c r="O477" i="1"/>
  <c r="I477" i="1"/>
  <c r="J477" i="1" s="1"/>
  <c r="W477" i="1" s="1"/>
  <c r="F477" i="1"/>
  <c r="F584" i="1"/>
  <c r="F583" i="1"/>
  <c r="Q128" i="1" l="1"/>
  <c r="O170" i="6"/>
  <c r="Q477" i="1"/>
  <c r="P128" i="1"/>
  <c r="O859" i="1" l="1"/>
  <c r="I859" i="1"/>
  <c r="J859" i="1" s="1"/>
  <c r="F859" i="1"/>
  <c r="N246" i="6"/>
  <c r="I246" i="6"/>
  <c r="J246" i="6" s="1"/>
  <c r="T246" i="6" s="1"/>
  <c r="F246" i="6"/>
  <c r="O246" i="6" l="1"/>
  <c r="O412" i="1"/>
  <c r="I412" i="1"/>
  <c r="J412" i="1" s="1"/>
  <c r="Q412" i="1" s="1"/>
  <c r="F412" i="1"/>
  <c r="O344" i="1"/>
  <c r="N344" i="1"/>
  <c r="I344" i="1"/>
  <c r="J344" i="1" s="1"/>
  <c r="Q344" i="1" s="1"/>
  <c r="F344" i="1"/>
  <c r="F1373" i="1"/>
  <c r="O459" i="1"/>
  <c r="I459" i="1"/>
  <c r="J459" i="1" s="1"/>
  <c r="Q459" i="1" s="1"/>
  <c r="F459" i="1"/>
  <c r="O184" i="1"/>
  <c r="N184" i="1"/>
  <c r="I184" i="1"/>
  <c r="J184" i="1" s="1"/>
  <c r="Q184" i="1" s="1"/>
  <c r="F184" i="1"/>
  <c r="F1349" i="1"/>
  <c r="F1348" i="1"/>
  <c r="N34" i="6"/>
  <c r="I34" i="6"/>
  <c r="J34" i="6" s="1"/>
  <c r="O34" i="6" s="1"/>
  <c r="F34" i="6"/>
  <c r="O469" i="1"/>
  <c r="I469" i="1"/>
  <c r="J469" i="1" s="1"/>
  <c r="Q469" i="1" s="1"/>
  <c r="F469" i="1"/>
  <c r="O447" i="1"/>
  <c r="I447" i="1"/>
  <c r="J447" i="1" s="1"/>
  <c r="Q447" i="1" s="1"/>
  <c r="O348" i="1"/>
  <c r="N348" i="1"/>
  <c r="I348" i="1"/>
  <c r="J348" i="1" s="1"/>
  <c r="Q348" i="1" s="1"/>
  <c r="F348" i="1"/>
  <c r="O55" i="1"/>
  <c r="N55" i="1"/>
  <c r="I55" i="1"/>
  <c r="J55" i="1" s="1"/>
  <c r="Q55" i="1" s="1"/>
  <c r="F55" i="1"/>
  <c r="F1260" i="1"/>
  <c r="O142" i="1"/>
  <c r="N142" i="1"/>
  <c r="I142" i="1"/>
  <c r="J142" i="1" s="1"/>
  <c r="W142" i="1" s="1"/>
  <c r="F142" i="1"/>
  <c r="F1220" i="1"/>
  <c r="F1218" i="1"/>
  <c r="F1217" i="1"/>
  <c r="F1216" i="1"/>
  <c r="F1215" i="1"/>
  <c r="F1214" i="1"/>
  <c r="F1213" i="1"/>
  <c r="F1212" i="1"/>
  <c r="F130" i="1"/>
  <c r="O130" i="1"/>
  <c r="N130" i="1"/>
  <c r="I130" i="1"/>
  <c r="J130" i="1" s="1"/>
  <c r="Q130" i="1" s="1"/>
  <c r="O72" i="1"/>
  <c r="N72" i="1"/>
  <c r="I72" i="1"/>
  <c r="J72" i="1" s="1"/>
  <c r="Q72" i="1" s="1"/>
  <c r="F72" i="1"/>
  <c r="O71" i="1"/>
  <c r="N71" i="1"/>
  <c r="I71" i="1"/>
  <c r="J71" i="1" s="1"/>
  <c r="Q71" i="1" s="1"/>
  <c r="F71" i="1"/>
  <c r="O70" i="1"/>
  <c r="N70" i="1"/>
  <c r="I70" i="1"/>
  <c r="J70" i="1" s="1"/>
  <c r="Q70" i="1" s="1"/>
  <c r="F70" i="1"/>
  <c r="O209" i="1"/>
  <c r="N209" i="1"/>
  <c r="I209" i="1"/>
  <c r="J209" i="1" s="1"/>
  <c r="Q209" i="1" s="1"/>
  <c r="F209" i="1"/>
  <c r="O911" i="1"/>
  <c r="I911" i="1"/>
  <c r="J911" i="1" s="1"/>
  <c r="F911" i="1"/>
  <c r="O129" i="1"/>
  <c r="N129" i="1"/>
  <c r="I129" i="1"/>
  <c r="J129" i="1" s="1"/>
  <c r="Q129" i="1" s="1"/>
  <c r="F129" i="1"/>
  <c r="O69" i="1"/>
  <c r="N69" i="1"/>
  <c r="I69" i="1"/>
  <c r="J69" i="1" s="1"/>
  <c r="Q69" i="1" s="1"/>
  <c r="F69" i="1"/>
  <c r="O370" i="1"/>
  <c r="I370" i="1"/>
  <c r="J370" i="1" s="1"/>
  <c r="Q370" i="1" s="1"/>
  <c r="F370" i="1"/>
  <c r="O33" i="1"/>
  <c r="I33" i="1"/>
  <c r="J33" i="1" s="1"/>
  <c r="Q33" i="1" s="1"/>
  <c r="F33" i="1"/>
  <c r="N45" i="6"/>
  <c r="I45" i="6"/>
  <c r="J45" i="6" s="1"/>
  <c r="O45" i="6" s="1"/>
  <c r="F45" i="6"/>
  <c r="O277" i="1"/>
  <c r="I277" i="1"/>
  <c r="J277" i="1" s="1"/>
  <c r="F277" i="1"/>
  <c r="O497" i="1"/>
  <c r="I497" i="1"/>
  <c r="J497" i="1" s="1"/>
  <c r="Q497" i="1" s="1"/>
  <c r="F497" i="1"/>
  <c r="F2333" i="1"/>
  <c r="Q277" i="1" l="1"/>
  <c r="Q142" i="1"/>
  <c r="P55" i="1"/>
  <c r="P348" i="1"/>
  <c r="P344" i="1"/>
  <c r="P184" i="1"/>
  <c r="P142" i="1"/>
  <c r="P72" i="1"/>
  <c r="P130" i="1"/>
  <c r="P70" i="1"/>
  <c r="P71" i="1"/>
  <c r="P209" i="1"/>
  <c r="P129" i="1"/>
  <c r="P69" i="1"/>
  <c r="N90" i="6"/>
  <c r="N89" i="6"/>
  <c r="N88" i="6"/>
  <c r="N87" i="6"/>
  <c r="N86" i="6"/>
  <c r="I90" i="6"/>
  <c r="J90" i="6" s="1"/>
  <c r="O90" i="6" s="1"/>
  <c r="F90" i="6"/>
  <c r="O156" i="1"/>
  <c r="N156" i="1"/>
  <c r="I156" i="1"/>
  <c r="J156" i="1" s="1"/>
  <c r="Q156" i="1" s="1"/>
  <c r="O155" i="1"/>
  <c r="N155" i="1"/>
  <c r="I155" i="1"/>
  <c r="J155" i="1" s="1"/>
  <c r="Q155" i="1" s="1"/>
  <c r="N235" i="1"/>
  <c r="I235" i="1"/>
  <c r="J235" i="1" s="1"/>
  <c r="F235" i="1"/>
  <c r="N234" i="1"/>
  <c r="I234" i="1"/>
  <c r="J234" i="1" s="1"/>
  <c r="F234" i="1"/>
  <c r="F207" i="1"/>
  <c r="O207" i="1"/>
  <c r="N207" i="1"/>
  <c r="I207" i="1"/>
  <c r="J207" i="1" s="1"/>
  <c r="W207" i="1" s="1"/>
  <c r="N161" i="6"/>
  <c r="I161" i="6"/>
  <c r="J161" i="6" s="1"/>
  <c r="O161" i="6" s="1"/>
  <c r="F161" i="6"/>
  <c r="O263" i="1"/>
  <c r="I263" i="1"/>
  <c r="J263" i="1" s="1"/>
  <c r="Q263" i="1" s="1"/>
  <c r="Q207" i="1" l="1"/>
  <c r="Q234" i="1"/>
  <c r="Q235" i="1"/>
  <c r="P235" i="1"/>
  <c r="P234" i="1"/>
  <c r="P155" i="1"/>
  <c r="P207" i="1"/>
  <c r="P156" i="1"/>
  <c r="F1730" i="1"/>
  <c r="F1728" i="1"/>
  <c r="O125" i="1" l="1"/>
  <c r="N125" i="1"/>
  <c r="I125" i="1"/>
  <c r="J125" i="1" s="1"/>
  <c r="W125" i="1" s="1"/>
  <c r="F125" i="1"/>
  <c r="Q125" i="1" l="1"/>
  <c r="P125" i="1"/>
  <c r="O175" i="1" l="1"/>
  <c r="N175" i="1"/>
  <c r="I175" i="1"/>
  <c r="J175" i="1" s="1"/>
  <c r="F175" i="1"/>
  <c r="Q175" i="1" l="1"/>
  <c r="P175" i="1"/>
  <c r="O1026" i="1" l="1"/>
  <c r="I1026" i="1"/>
  <c r="J1026" i="1" s="1"/>
  <c r="F1026" i="1"/>
  <c r="N162" i="6"/>
  <c r="I162" i="6"/>
  <c r="J162" i="6" s="1"/>
  <c r="O162" i="6" s="1"/>
  <c r="F162" i="6"/>
  <c r="O15" i="1" l="1"/>
  <c r="I15" i="1"/>
  <c r="J15" i="1" s="1"/>
  <c r="Q15" i="1" s="1"/>
  <c r="N120" i="2"/>
  <c r="I120" i="2"/>
  <c r="J120" i="2" s="1"/>
  <c r="T120" i="2" s="1"/>
  <c r="F120" i="2"/>
  <c r="N146" i="6"/>
  <c r="I146" i="6"/>
  <c r="J146" i="6" s="1"/>
  <c r="F146" i="6"/>
  <c r="N183" i="1"/>
  <c r="F1928" i="1"/>
  <c r="F1929" i="1"/>
  <c r="O120" i="2" l="1"/>
  <c r="O146" i="6"/>
  <c r="F1235" i="1"/>
  <c r="I1235" i="1"/>
  <c r="J1235" i="1" s="1"/>
  <c r="O1235" i="1"/>
  <c r="F1236" i="1"/>
  <c r="I1236" i="1"/>
  <c r="J1236" i="1" s="1"/>
  <c r="O1236" i="1"/>
  <c r="F1237" i="1"/>
  <c r="I1237" i="1"/>
  <c r="J1237" i="1" s="1"/>
  <c r="O1237" i="1"/>
  <c r="F1238" i="1"/>
  <c r="I1238" i="1"/>
  <c r="J1238" i="1" s="1"/>
  <c r="O1238" i="1"/>
  <c r="F1239" i="1"/>
  <c r="I1239" i="1"/>
  <c r="J1239" i="1" s="1"/>
  <c r="O1239" i="1"/>
  <c r="F1234" i="1"/>
  <c r="I1234" i="1"/>
  <c r="J1234" i="1" s="1"/>
  <c r="O1234" i="1"/>
  <c r="O1233" i="1"/>
  <c r="I1233" i="1"/>
  <c r="J1233" i="1" s="1"/>
  <c r="F1233" i="1"/>
  <c r="O1232" i="1"/>
  <c r="I1232" i="1"/>
  <c r="J1232" i="1" s="1"/>
  <c r="F1232" i="1"/>
  <c r="O1231" i="1"/>
  <c r="I1231" i="1"/>
  <c r="J1231" i="1" s="1"/>
  <c r="F1231" i="1"/>
  <c r="O1126" i="1"/>
  <c r="N1126" i="1"/>
  <c r="I1126" i="1"/>
  <c r="J1126" i="1" s="1"/>
  <c r="F1126" i="1"/>
  <c r="F2160" i="1"/>
  <c r="F183" i="1"/>
  <c r="I183" i="1"/>
  <c r="J183" i="1" s="1"/>
  <c r="W183" i="1" s="1"/>
  <c r="O183" i="1"/>
  <c r="Q183" i="1" l="1"/>
  <c r="P1126" i="1"/>
  <c r="P183" i="1"/>
  <c r="O174" i="1"/>
  <c r="N174" i="1"/>
  <c r="I174" i="1"/>
  <c r="J174" i="1" s="1"/>
  <c r="W174" i="1" s="1"/>
  <c r="F174" i="1"/>
  <c r="Q174" i="1" l="1"/>
  <c r="P174" i="1"/>
  <c r="I166" i="1" l="1"/>
  <c r="J166" i="1" s="1"/>
  <c r="W166" i="1" s="1"/>
  <c r="Q166" i="1" l="1"/>
  <c r="O2213" i="1"/>
  <c r="N2213" i="1"/>
  <c r="I2213" i="1"/>
  <c r="J2213" i="1" s="1"/>
  <c r="F2213" i="1"/>
  <c r="P2213" i="1" l="1"/>
  <c r="N191" i="6"/>
  <c r="I191" i="6"/>
  <c r="J191" i="6" s="1"/>
  <c r="T191" i="6" s="1"/>
  <c r="F191" i="6"/>
  <c r="N213" i="6"/>
  <c r="I213" i="6"/>
  <c r="J213" i="6" s="1"/>
  <c r="O213" i="6" s="1"/>
  <c r="F213" i="6"/>
  <c r="N212" i="6"/>
  <c r="I212" i="6"/>
  <c r="J212" i="6" s="1"/>
  <c r="T212" i="6" s="1"/>
  <c r="F212" i="6"/>
  <c r="O191" i="6" l="1"/>
  <c r="O212" i="6"/>
  <c r="O295" i="1" l="1"/>
  <c r="I295" i="1"/>
  <c r="J295" i="1" s="1"/>
  <c r="W295" i="1" s="1"/>
  <c r="F295" i="1"/>
  <c r="O2313" i="1" l="1"/>
  <c r="I2313" i="1"/>
  <c r="J2313" i="1" s="1"/>
  <c r="F2039" i="1" l="1"/>
  <c r="F2038" i="1"/>
  <c r="N496" i="2" l="1"/>
  <c r="N491" i="2"/>
  <c r="N492" i="2"/>
  <c r="N493" i="2"/>
  <c r="N494" i="2"/>
  <c r="N495" i="2"/>
  <c r="N497" i="2"/>
  <c r="N498" i="2"/>
  <c r="N499" i="2"/>
  <c r="N500" i="2"/>
  <c r="N501" i="2"/>
  <c r="N502" i="2"/>
  <c r="O1584" i="1"/>
  <c r="N1584" i="1"/>
  <c r="I1584" i="1"/>
  <c r="J1584" i="1" s="1"/>
  <c r="F1584" i="1"/>
  <c r="O1583" i="1"/>
  <c r="N1583" i="1"/>
  <c r="I1583" i="1"/>
  <c r="J1583" i="1" s="1"/>
  <c r="F1583" i="1"/>
  <c r="P1583" i="1" l="1"/>
  <c r="P1584" i="1"/>
  <c r="O467" i="1"/>
  <c r="I467" i="1"/>
  <c r="J467" i="1" s="1"/>
  <c r="W467" i="1" s="1"/>
  <c r="F1289" i="1"/>
  <c r="Q467" i="1" l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O276" i="1" l="1"/>
  <c r="I276" i="1"/>
  <c r="J276" i="1" s="1"/>
  <c r="Q276" i="1" s="1"/>
  <c r="O2311" i="1"/>
  <c r="I2311" i="1"/>
  <c r="J2311" i="1" s="1"/>
  <c r="O2310" i="1"/>
  <c r="I2310" i="1"/>
  <c r="J2310" i="1" s="1"/>
  <c r="O2309" i="1"/>
  <c r="I2309" i="1"/>
  <c r="J2309" i="1" s="1"/>
  <c r="O2308" i="1"/>
  <c r="I2308" i="1"/>
  <c r="J2308" i="1" s="1"/>
  <c r="O2302" i="1"/>
  <c r="I2302" i="1"/>
  <c r="J2302" i="1" s="1"/>
  <c r="O2305" i="1"/>
  <c r="I2305" i="1"/>
  <c r="J2305" i="1" s="1"/>
  <c r="O262" i="1" l="1"/>
  <c r="I262" i="1"/>
  <c r="J262" i="1" s="1"/>
  <c r="Q262" i="1" s="1"/>
  <c r="O66" i="1"/>
  <c r="I66" i="1"/>
  <c r="J66" i="1" s="1"/>
  <c r="Q66" i="1" s="1"/>
  <c r="O2297" i="1"/>
  <c r="I2297" i="1"/>
  <c r="J2297" i="1" s="1"/>
  <c r="O2298" i="1"/>
  <c r="I2298" i="1"/>
  <c r="J2298" i="1" s="1"/>
  <c r="O2301" i="1"/>
  <c r="I2301" i="1"/>
  <c r="J2301" i="1" s="1"/>
  <c r="O264" i="1" l="1"/>
  <c r="I264" i="1"/>
  <c r="J264" i="1" s="1"/>
  <c r="Q264" i="1" l="1"/>
  <c r="N85" i="2"/>
  <c r="I85" i="2"/>
  <c r="J85" i="2" s="1"/>
  <c r="O85" i="2" s="1"/>
  <c r="F85" i="2"/>
  <c r="N84" i="2"/>
  <c r="I84" i="2"/>
  <c r="J84" i="2" s="1"/>
  <c r="O84" i="2" s="1"/>
  <c r="F84" i="2"/>
  <c r="F208" i="2"/>
  <c r="I208" i="2"/>
  <c r="J208" i="2" s="1"/>
  <c r="O208" i="2" s="1"/>
  <c r="N208" i="2"/>
  <c r="N153" i="6"/>
  <c r="I153" i="6"/>
  <c r="J153" i="6" s="1"/>
  <c r="T153" i="6" s="1"/>
  <c r="F153" i="6"/>
  <c r="N188" i="2"/>
  <c r="I188" i="2"/>
  <c r="J188" i="2" s="1"/>
  <c r="O188" i="2" s="1"/>
  <c r="F188" i="2"/>
  <c r="N209" i="2"/>
  <c r="I209" i="2"/>
  <c r="J209" i="2" s="1"/>
  <c r="O209" i="2" s="1"/>
  <c r="F209" i="2"/>
  <c r="N201" i="2"/>
  <c r="I201" i="2"/>
  <c r="J201" i="2" s="1"/>
  <c r="T201" i="2" s="1"/>
  <c r="F201" i="2"/>
  <c r="N207" i="2"/>
  <c r="I207" i="2"/>
  <c r="J207" i="2" s="1"/>
  <c r="O207" i="2" s="1"/>
  <c r="F207" i="2"/>
  <c r="N169" i="2"/>
  <c r="I169" i="2"/>
  <c r="J169" i="2" s="1"/>
  <c r="O169" i="2" s="1"/>
  <c r="F169" i="2"/>
  <c r="N170" i="2"/>
  <c r="I170" i="2"/>
  <c r="J170" i="2" s="1"/>
  <c r="O170" i="2" s="1"/>
  <c r="F170" i="2"/>
  <c r="N386" i="2"/>
  <c r="I386" i="2"/>
  <c r="J386" i="2" s="1"/>
  <c r="F386" i="2"/>
  <c r="N171" i="2"/>
  <c r="I171" i="2"/>
  <c r="J171" i="2" s="1"/>
  <c r="O171" i="2" s="1"/>
  <c r="F171" i="2"/>
  <c r="O1067" i="1"/>
  <c r="I1067" i="1"/>
  <c r="J1067" i="1" s="1"/>
  <c r="F1067" i="1"/>
  <c r="O201" i="2" l="1"/>
  <c r="O153" i="6"/>
  <c r="N196" i="6"/>
  <c r="O311" i="1"/>
  <c r="I311" i="1"/>
  <c r="J311" i="1" s="1"/>
  <c r="Q311" i="1" s="1"/>
  <c r="O352" i="1"/>
  <c r="N352" i="1"/>
  <c r="I352" i="1"/>
  <c r="J352" i="1" s="1"/>
  <c r="Q352" i="1" s="1"/>
  <c r="F352" i="1"/>
  <c r="O351" i="1"/>
  <c r="N351" i="1"/>
  <c r="I351" i="1"/>
  <c r="J351" i="1" s="1"/>
  <c r="Q351" i="1" s="1"/>
  <c r="F351" i="1"/>
  <c r="O756" i="1"/>
  <c r="N756" i="1"/>
  <c r="I756" i="1"/>
  <c r="J756" i="1" s="1"/>
  <c r="F756" i="1"/>
  <c r="O755" i="1"/>
  <c r="N755" i="1"/>
  <c r="I755" i="1"/>
  <c r="J755" i="1" s="1"/>
  <c r="F755" i="1"/>
  <c r="P352" i="1" l="1"/>
  <c r="P351" i="1"/>
  <c r="P755" i="1"/>
  <c r="P756" i="1"/>
  <c r="F218" i="1" l="1"/>
  <c r="N237" i="6" l="1"/>
  <c r="I237" i="6"/>
  <c r="J237" i="6" s="1"/>
  <c r="T237" i="6" s="1"/>
  <c r="F237" i="6"/>
  <c r="O237" i="6" l="1"/>
  <c r="J241" i="6"/>
  <c r="O1509" i="1" l="1"/>
  <c r="I1509" i="1"/>
  <c r="J1509" i="1" s="1"/>
  <c r="O1508" i="1"/>
  <c r="N1508" i="1"/>
  <c r="I1508" i="1"/>
  <c r="J1508" i="1" s="1"/>
  <c r="F1508" i="1"/>
  <c r="O1507" i="1"/>
  <c r="N1507" i="1"/>
  <c r="I1507" i="1"/>
  <c r="J1507" i="1" s="1"/>
  <c r="F1507" i="1"/>
  <c r="I1506" i="1"/>
  <c r="J1506" i="1" s="1"/>
  <c r="O1505" i="1"/>
  <c r="N1505" i="1"/>
  <c r="I1505" i="1"/>
  <c r="J1505" i="1" s="1"/>
  <c r="F1505" i="1"/>
  <c r="O1503" i="1"/>
  <c r="I1503" i="1"/>
  <c r="J1503" i="1" s="1"/>
  <c r="O1502" i="1"/>
  <c r="N1502" i="1"/>
  <c r="I1502" i="1"/>
  <c r="J1502" i="1" s="1"/>
  <c r="F1502" i="1"/>
  <c r="F67" i="1"/>
  <c r="F41" i="1"/>
  <c r="N105" i="1"/>
  <c r="N67" i="1"/>
  <c r="N41" i="1"/>
  <c r="P1505" i="1" l="1"/>
  <c r="P1507" i="1"/>
  <c r="P1508" i="1"/>
  <c r="P1502" i="1"/>
  <c r="O298" i="1"/>
  <c r="I298" i="1"/>
  <c r="J298" i="1" s="1"/>
  <c r="O105" i="1"/>
  <c r="I105" i="1"/>
  <c r="J105" i="1" s="1"/>
  <c r="Q105" i="1" s="1"/>
  <c r="F105" i="1"/>
  <c r="O67" i="1"/>
  <c r="I67" i="1"/>
  <c r="J67" i="1" s="1"/>
  <c r="W67" i="1" s="1"/>
  <c r="O26" i="1"/>
  <c r="I26" i="1"/>
  <c r="J26" i="1" s="1"/>
  <c r="Q26" i="1" s="1"/>
  <c r="O41" i="1"/>
  <c r="I41" i="1"/>
  <c r="J41" i="1" s="1"/>
  <c r="Q67" i="1" l="1"/>
  <c r="Q41" i="1"/>
  <c r="P67" i="1"/>
  <c r="P41" i="1"/>
  <c r="P105" i="1"/>
  <c r="O275" i="1"/>
  <c r="I275" i="1"/>
  <c r="J275" i="1" s="1"/>
  <c r="Q275" i="1" s="1"/>
  <c r="O375" i="1" l="1"/>
  <c r="I375" i="1"/>
  <c r="J375" i="1" s="1"/>
  <c r="Q375" i="1" s="1"/>
  <c r="O345" i="1"/>
  <c r="N345" i="1"/>
  <c r="I345" i="1"/>
  <c r="J345" i="1" s="1"/>
  <c r="Q345" i="1" s="1"/>
  <c r="F345" i="1"/>
  <c r="F1772" i="1"/>
  <c r="O376" i="1"/>
  <c r="I376" i="1"/>
  <c r="J376" i="1" s="1"/>
  <c r="Q376" i="1" s="1"/>
  <c r="O349" i="1"/>
  <c r="N349" i="1"/>
  <c r="I349" i="1"/>
  <c r="J349" i="1" s="1"/>
  <c r="Q349" i="1" s="1"/>
  <c r="F349" i="1"/>
  <c r="F1666" i="1"/>
  <c r="F350" i="1"/>
  <c r="O377" i="1"/>
  <c r="I377" i="1"/>
  <c r="J377" i="1" s="1"/>
  <c r="Q377" i="1" s="1"/>
  <c r="O350" i="1"/>
  <c r="N350" i="1"/>
  <c r="I350" i="1"/>
  <c r="J350" i="1" s="1"/>
  <c r="Q350" i="1" s="1"/>
  <c r="F2477" i="1"/>
  <c r="O218" i="1"/>
  <c r="N218" i="1"/>
  <c r="I218" i="1"/>
  <c r="J218" i="1" s="1"/>
  <c r="W218" i="1" s="1"/>
  <c r="F689" i="1"/>
  <c r="F347" i="1"/>
  <c r="O274" i="1"/>
  <c r="I274" i="1"/>
  <c r="J274" i="1" s="1"/>
  <c r="Q274" i="1" s="1"/>
  <c r="O373" i="1"/>
  <c r="I373" i="1"/>
  <c r="J373" i="1" s="1"/>
  <c r="Q373" i="1" s="1"/>
  <c r="O347" i="1"/>
  <c r="N347" i="1"/>
  <c r="I347" i="1"/>
  <c r="J347" i="1" s="1"/>
  <c r="Q347" i="1" s="1"/>
  <c r="N32" i="6"/>
  <c r="I32" i="6"/>
  <c r="J32" i="6" s="1"/>
  <c r="O32" i="6" s="1"/>
  <c r="F32" i="6"/>
  <c r="N64" i="6"/>
  <c r="I64" i="6"/>
  <c r="J64" i="6" s="1"/>
  <c r="O64" i="6" s="1"/>
  <c r="F64" i="6"/>
  <c r="N55" i="6"/>
  <c r="I55" i="6"/>
  <c r="J55" i="6" s="1"/>
  <c r="O55" i="6" s="1"/>
  <c r="F55" i="6"/>
  <c r="N63" i="6"/>
  <c r="I63" i="6"/>
  <c r="J63" i="6" s="1"/>
  <c r="O63" i="6" s="1"/>
  <c r="F63" i="6"/>
  <c r="O140" i="1"/>
  <c r="N140" i="1"/>
  <c r="I140" i="1"/>
  <c r="J140" i="1" s="1"/>
  <c r="W140" i="1" s="1"/>
  <c r="F140" i="1"/>
  <c r="O1252" i="1"/>
  <c r="N1252" i="1"/>
  <c r="I1252" i="1"/>
  <c r="J1252" i="1" s="1"/>
  <c r="F1252" i="1"/>
  <c r="O1251" i="1"/>
  <c r="N1251" i="1"/>
  <c r="I1251" i="1"/>
  <c r="J1251" i="1" s="1"/>
  <c r="F1251" i="1"/>
  <c r="O1250" i="1"/>
  <c r="N1250" i="1"/>
  <c r="I1250" i="1"/>
  <c r="J1250" i="1" s="1"/>
  <c r="F1250" i="1"/>
  <c r="Q140" i="1" l="1"/>
  <c r="Q218" i="1"/>
  <c r="P350" i="1"/>
  <c r="P347" i="1"/>
  <c r="P1250" i="1"/>
  <c r="P349" i="1"/>
  <c r="P1252" i="1"/>
  <c r="P1251" i="1"/>
  <c r="P218" i="1"/>
  <c r="P140" i="1"/>
  <c r="P345" i="1"/>
  <c r="F2084" i="1"/>
  <c r="O1017" i="1" l="1"/>
  <c r="I1017" i="1"/>
  <c r="J1017" i="1" s="1"/>
  <c r="F1017" i="1"/>
  <c r="N67" i="6"/>
  <c r="I67" i="6"/>
  <c r="J67" i="6" s="1"/>
  <c r="O67" i="6" s="1"/>
  <c r="F67" i="6"/>
  <c r="O369" i="1" l="1"/>
  <c r="I369" i="1"/>
  <c r="J369" i="1" s="1"/>
  <c r="W369" i="1" s="1"/>
  <c r="O265" i="1"/>
  <c r="I265" i="1"/>
  <c r="J265" i="1" s="1"/>
  <c r="Q265" i="1" s="1"/>
  <c r="F265" i="1"/>
  <c r="Q369" i="1" l="1"/>
  <c r="F1468" i="1"/>
  <c r="O2392" i="1" l="1"/>
  <c r="N2392" i="1"/>
  <c r="I2392" i="1"/>
  <c r="J2392" i="1" s="1"/>
  <c r="F2392" i="1"/>
  <c r="F81" i="1"/>
  <c r="P2392" i="1" l="1"/>
  <c r="F141" i="1"/>
  <c r="F64" i="1"/>
  <c r="F1240" i="1"/>
  <c r="O141" i="1"/>
  <c r="N141" i="1"/>
  <c r="I141" i="1"/>
  <c r="J141" i="1" s="1"/>
  <c r="W141" i="1" s="1"/>
  <c r="O65" i="1"/>
  <c r="N65" i="1"/>
  <c r="I65" i="1"/>
  <c r="J65" i="1" s="1"/>
  <c r="W65" i="1" s="1"/>
  <c r="F65" i="1"/>
  <c r="I491" i="2"/>
  <c r="J491" i="2" s="1"/>
  <c r="F491" i="2"/>
  <c r="Q141" i="1" l="1"/>
  <c r="Q65" i="1"/>
  <c r="P65" i="1"/>
  <c r="P141" i="1"/>
  <c r="O508" i="1"/>
  <c r="I508" i="1"/>
  <c r="J508" i="1" s="1"/>
  <c r="Q508" i="1" s="1"/>
  <c r="O273" i="1"/>
  <c r="I273" i="1"/>
  <c r="J273" i="1" s="1"/>
  <c r="O372" i="1"/>
  <c r="I372" i="1"/>
  <c r="J372" i="1" s="1"/>
  <c r="Q372" i="1" s="1"/>
  <c r="O343" i="1"/>
  <c r="N343" i="1"/>
  <c r="I343" i="1"/>
  <c r="J343" i="1" s="1"/>
  <c r="Q343" i="1" s="1"/>
  <c r="F343" i="1"/>
  <c r="F711" i="1"/>
  <c r="O458" i="1"/>
  <c r="I458" i="1"/>
  <c r="J458" i="1" s="1"/>
  <c r="Q458" i="1" s="1"/>
  <c r="F458" i="1"/>
  <c r="F707" i="1"/>
  <c r="F706" i="1"/>
  <c r="O478" i="1"/>
  <c r="I478" i="1"/>
  <c r="J478" i="1" s="1"/>
  <c r="W478" i="1" s="1"/>
  <c r="F478" i="1"/>
  <c r="Q273" i="1" l="1"/>
  <c r="Q478" i="1"/>
  <c r="P343" i="1"/>
  <c r="N105" i="6" l="1"/>
  <c r="I105" i="6"/>
  <c r="J105" i="6" s="1"/>
  <c r="O105" i="6" s="1"/>
  <c r="F105" i="6"/>
  <c r="N629" i="6" l="1"/>
  <c r="I629" i="6"/>
  <c r="J629" i="6" s="1"/>
  <c r="F629" i="6"/>
  <c r="F2382" i="1"/>
  <c r="F2381" i="1"/>
  <c r="N203" i="2" l="1"/>
  <c r="I203" i="2"/>
  <c r="J203" i="2" s="1"/>
  <c r="T203" i="2" s="1"/>
  <c r="F203" i="2"/>
  <c r="N193" i="2"/>
  <c r="I193" i="2"/>
  <c r="J193" i="2" s="1"/>
  <c r="O193" i="2" s="1"/>
  <c r="F193" i="2"/>
  <c r="N200" i="2"/>
  <c r="I200" i="2"/>
  <c r="J200" i="2" s="1"/>
  <c r="T200" i="2" s="1"/>
  <c r="F200" i="2"/>
  <c r="N183" i="2"/>
  <c r="I183" i="2"/>
  <c r="J183" i="2" s="1"/>
  <c r="F183" i="2"/>
  <c r="N186" i="2"/>
  <c r="I186" i="2"/>
  <c r="J186" i="2" s="1"/>
  <c r="O186" i="2" s="1"/>
  <c r="F186" i="2"/>
  <c r="N185" i="2"/>
  <c r="I185" i="2"/>
  <c r="J185" i="2" s="1"/>
  <c r="O185" i="2" s="1"/>
  <c r="F185" i="2"/>
  <c r="N181" i="2"/>
  <c r="I181" i="2"/>
  <c r="J181" i="2" s="1"/>
  <c r="O181" i="2" s="1"/>
  <c r="F181" i="2"/>
  <c r="N179" i="2"/>
  <c r="I179" i="2"/>
  <c r="J179" i="2" s="1"/>
  <c r="F179" i="2"/>
  <c r="O185" i="1"/>
  <c r="N185" i="1"/>
  <c r="I185" i="1"/>
  <c r="J185" i="1" s="1"/>
  <c r="F185" i="1"/>
  <c r="O197" i="1"/>
  <c r="N197" i="1"/>
  <c r="I197" i="1"/>
  <c r="J197" i="1" s="1"/>
  <c r="F197" i="1"/>
  <c r="O196" i="1"/>
  <c r="N196" i="1"/>
  <c r="I196" i="1"/>
  <c r="J196" i="1" s="1"/>
  <c r="F196" i="1"/>
  <c r="O195" i="1"/>
  <c r="N195" i="1"/>
  <c r="I195" i="1"/>
  <c r="J195" i="1" s="1"/>
  <c r="F195" i="1"/>
  <c r="O188" i="1"/>
  <c r="N188" i="1"/>
  <c r="I188" i="1"/>
  <c r="J188" i="1" s="1"/>
  <c r="F188" i="1"/>
  <c r="O194" i="1"/>
  <c r="N194" i="1"/>
  <c r="I194" i="1"/>
  <c r="J194" i="1" s="1"/>
  <c r="F194" i="1"/>
  <c r="O193" i="1"/>
  <c r="N193" i="1"/>
  <c r="I193" i="1"/>
  <c r="J193" i="1" s="1"/>
  <c r="F193" i="1"/>
  <c r="O192" i="1"/>
  <c r="N192" i="1"/>
  <c r="I192" i="1"/>
  <c r="J192" i="1" s="1"/>
  <c r="F192" i="1"/>
  <c r="O187" i="1"/>
  <c r="N187" i="1"/>
  <c r="J187" i="1"/>
  <c r="F187" i="1"/>
  <c r="O191" i="1"/>
  <c r="N191" i="1"/>
  <c r="I191" i="1"/>
  <c r="J191" i="1" s="1"/>
  <c r="F191" i="1"/>
  <c r="O189" i="1"/>
  <c r="N189" i="1"/>
  <c r="I189" i="1"/>
  <c r="J189" i="1" s="1"/>
  <c r="F189" i="1"/>
  <c r="O190" i="1"/>
  <c r="N190" i="1"/>
  <c r="I190" i="1"/>
  <c r="J190" i="1" s="1"/>
  <c r="F190" i="1"/>
  <c r="O186" i="1"/>
  <c r="N186" i="1"/>
  <c r="I186" i="1"/>
  <c r="J186" i="1" s="1"/>
  <c r="F186" i="1"/>
  <c r="F1617" i="1"/>
  <c r="F1892" i="1"/>
  <c r="T7" i="2"/>
  <c r="F2348" i="1"/>
  <c r="F2347" i="1"/>
  <c r="O2347" i="1"/>
  <c r="N2347" i="1"/>
  <c r="I2347" i="1"/>
  <c r="J2347" i="1" s="1"/>
  <c r="F1499" i="1"/>
  <c r="F1498" i="1"/>
  <c r="F1497" i="1"/>
  <c r="F1496" i="1"/>
  <c r="F1495" i="1"/>
  <c r="F1494" i="1"/>
  <c r="F1493" i="1"/>
  <c r="F1492" i="1"/>
  <c r="F1500" i="1"/>
  <c r="Q190" i="1" l="1"/>
  <c r="W190" i="1"/>
  <c r="Q197" i="1"/>
  <c r="W197" i="1"/>
  <c r="Q192" i="1"/>
  <c r="W192" i="1"/>
  <c r="Q186" i="1"/>
  <c r="W186" i="1"/>
  <c r="Q189" i="1"/>
  <c r="W189" i="1"/>
  <c r="Q187" i="1"/>
  <c r="W187" i="1"/>
  <c r="Q193" i="1"/>
  <c r="W193" i="1"/>
  <c r="Q188" i="1"/>
  <c r="W188" i="1"/>
  <c r="Q196" i="1"/>
  <c r="W196" i="1"/>
  <c r="Q185" i="1"/>
  <c r="W185" i="1"/>
  <c r="T183" i="2"/>
  <c r="O183" i="2"/>
  <c r="Q194" i="1"/>
  <c r="W194" i="1"/>
  <c r="Q191" i="1"/>
  <c r="W191" i="1"/>
  <c r="Q195" i="1"/>
  <c r="W195" i="1"/>
  <c r="T179" i="2"/>
  <c r="O203" i="2"/>
  <c r="O200" i="2"/>
  <c r="O179" i="2"/>
  <c r="P186" i="1"/>
  <c r="P191" i="1"/>
  <c r="P193" i="1"/>
  <c r="P188" i="1"/>
  <c r="P196" i="1"/>
  <c r="P187" i="1"/>
  <c r="P192" i="1"/>
  <c r="P185" i="1"/>
  <c r="P197" i="1"/>
  <c r="P2347" i="1"/>
  <c r="P195" i="1"/>
  <c r="P190" i="1"/>
  <c r="P189" i="1"/>
  <c r="P194" i="1"/>
  <c r="I65" i="2" l="1"/>
  <c r="J65" i="2" s="1"/>
  <c r="T65" i="2" s="1"/>
  <c r="F65" i="2"/>
  <c r="O65" i="2" l="1"/>
  <c r="I225" i="6"/>
  <c r="J225" i="6" s="1"/>
  <c r="T225" i="6" s="1"/>
  <c r="F225" i="6"/>
  <c r="N155" i="6"/>
  <c r="I155" i="6"/>
  <c r="J155" i="6" s="1"/>
  <c r="T155" i="6" s="1"/>
  <c r="F155" i="6"/>
  <c r="I66" i="2"/>
  <c r="J66" i="2" s="1"/>
  <c r="T66" i="2" s="1"/>
  <c r="F66" i="2"/>
  <c r="O225" i="6" l="1"/>
  <c r="O155" i="6"/>
  <c r="O66" i="2"/>
  <c r="U7" i="2"/>
  <c r="F1131" i="1"/>
  <c r="O1131" i="1"/>
  <c r="N1131" i="1"/>
  <c r="I1131" i="1"/>
  <c r="J1131" i="1" s="1"/>
  <c r="P1131" i="1" l="1"/>
  <c r="F1248" i="1" l="1"/>
  <c r="O2015" i="1" l="1"/>
  <c r="I2015" i="1"/>
  <c r="J2015" i="1" s="1"/>
  <c r="F2015" i="1"/>
  <c r="F2014" i="1"/>
  <c r="N168" i="2" l="1"/>
  <c r="I168" i="2"/>
  <c r="J168" i="2" s="1"/>
  <c r="O168" i="2" s="1"/>
  <c r="F168" i="2"/>
  <c r="O278" i="1"/>
  <c r="I278" i="1"/>
  <c r="J278" i="1" s="1"/>
  <c r="F278" i="1"/>
  <c r="Q278" i="1" l="1"/>
  <c r="F2519" i="1" l="1"/>
  <c r="O2519" i="1"/>
  <c r="N2519" i="1"/>
  <c r="I2519" i="1"/>
  <c r="J2519" i="1" s="1"/>
  <c r="O1033" i="1"/>
  <c r="I1033" i="1"/>
  <c r="J1033" i="1" s="1"/>
  <c r="F1033" i="1"/>
  <c r="P2519" i="1" l="1"/>
  <c r="F1704" i="1"/>
  <c r="F2485" i="1"/>
  <c r="F1388" i="1" l="1"/>
  <c r="F1885" i="1"/>
  <c r="F1884" i="1"/>
  <c r="F1883" i="1"/>
  <c r="F1882" i="1"/>
  <c r="F2253" i="1"/>
  <c r="O2253" i="1"/>
  <c r="N2253" i="1"/>
  <c r="I2253" i="1"/>
  <c r="J2253" i="1" s="1"/>
  <c r="N54" i="6"/>
  <c r="I54" i="6"/>
  <c r="J54" i="6" s="1"/>
  <c r="O54" i="6" s="1"/>
  <c r="F54" i="6"/>
  <c r="I53" i="6"/>
  <c r="J53" i="6" s="1"/>
  <c r="F53" i="6"/>
  <c r="O53" i="6" l="1"/>
  <c r="T53" i="6"/>
  <c r="P2253" i="1"/>
  <c r="O1064" i="1" l="1"/>
  <c r="I1064" i="1"/>
  <c r="J1064" i="1" s="1"/>
  <c r="F1064" i="1"/>
  <c r="O145" i="1" l="1"/>
  <c r="I145" i="1"/>
  <c r="J145" i="1" s="1"/>
  <c r="Q145" i="1" s="1"/>
  <c r="F145" i="1"/>
  <c r="X319" i="1" l="1"/>
  <c r="F1085" i="1"/>
  <c r="F1084" i="1"/>
  <c r="F1083" i="1"/>
  <c r="I64" i="2" l="1"/>
  <c r="J64" i="2" s="1"/>
  <c r="T64" i="2" s="1"/>
  <c r="F64" i="2"/>
  <c r="N80" i="2"/>
  <c r="I80" i="2"/>
  <c r="J80" i="2" s="1"/>
  <c r="O80" i="2" s="1"/>
  <c r="F80" i="2"/>
  <c r="N79" i="2"/>
  <c r="I79" i="2"/>
  <c r="J79" i="2" s="1"/>
  <c r="F79" i="2"/>
  <c r="O64" i="2" l="1"/>
  <c r="O79" i="2"/>
  <c r="F865" i="1"/>
  <c r="F866" i="1"/>
  <c r="O866" i="1"/>
  <c r="I866" i="1"/>
  <c r="J866" i="1" s="1"/>
  <c r="O865" i="1"/>
  <c r="I865" i="1"/>
  <c r="J865" i="1" s="1"/>
  <c r="O864" i="1"/>
  <c r="N864" i="1"/>
  <c r="I864" i="1"/>
  <c r="J864" i="1" s="1"/>
  <c r="F864" i="1"/>
  <c r="P864" i="1" l="1"/>
  <c r="AG952" i="1" l="1"/>
  <c r="AG951" i="1"/>
  <c r="O957" i="1"/>
  <c r="I957" i="1"/>
  <c r="J957" i="1" s="1"/>
  <c r="F957" i="1"/>
  <c r="O346" i="1"/>
  <c r="N346" i="1"/>
  <c r="I346" i="1"/>
  <c r="J346" i="1" s="1"/>
  <c r="Q346" i="1" s="1"/>
  <c r="F346" i="1"/>
  <c r="F1376" i="1"/>
  <c r="F1375" i="1"/>
  <c r="F1365" i="1"/>
  <c r="F342" i="1"/>
  <c r="O374" i="1"/>
  <c r="I374" i="1"/>
  <c r="J374" i="1" s="1"/>
  <c r="W374" i="1" s="1"/>
  <c r="O342" i="1"/>
  <c r="N342" i="1"/>
  <c r="I342" i="1"/>
  <c r="J342" i="1" s="1"/>
  <c r="W342" i="1" s="1"/>
  <c r="I196" i="6"/>
  <c r="J196" i="6" s="1"/>
  <c r="O196" i="6" s="1"/>
  <c r="F196" i="6"/>
  <c r="N160" i="6"/>
  <c r="I160" i="6"/>
  <c r="J160" i="6" s="1"/>
  <c r="O160" i="6" s="1"/>
  <c r="F160" i="6"/>
  <c r="N159" i="6"/>
  <c r="I159" i="6"/>
  <c r="J159" i="6" s="1"/>
  <c r="O159" i="6" s="1"/>
  <c r="F159" i="6"/>
  <c r="N158" i="6"/>
  <c r="I158" i="6"/>
  <c r="J158" i="6" s="1"/>
  <c r="T158" i="6" s="1"/>
  <c r="F158" i="6"/>
  <c r="N195" i="6"/>
  <c r="I195" i="6"/>
  <c r="J195" i="6" s="1"/>
  <c r="O195" i="6" s="1"/>
  <c r="F195" i="6"/>
  <c r="N78" i="6"/>
  <c r="I78" i="6"/>
  <c r="J78" i="6" s="1"/>
  <c r="O78" i="6" s="1"/>
  <c r="F78" i="6"/>
  <c r="N77" i="6"/>
  <c r="I77" i="6"/>
  <c r="J77" i="6" s="1"/>
  <c r="F77" i="6"/>
  <c r="N21" i="6"/>
  <c r="I21" i="6"/>
  <c r="J21" i="6" s="1"/>
  <c r="O21" i="6" s="1"/>
  <c r="F21" i="6"/>
  <c r="N100" i="6"/>
  <c r="N102" i="6"/>
  <c r="N103" i="6"/>
  <c r="N104" i="6"/>
  <c r="O77" i="6" l="1"/>
  <c r="Q374" i="1"/>
  <c r="O158" i="6"/>
  <c r="Q342" i="1"/>
  <c r="P346" i="1"/>
  <c r="P342" i="1"/>
  <c r="F713" i="6"/>
  <c r="I713" i="6"/>
  <c r="J713" i="6" s="1"/>
  <c r="N713" i="6"/>
  <c r="F716" i="6" l="1"/>
  <c r="I716" i="6"/>
  <c r="J716" i="6" s="1"/>
  <c r="N716" i="6"/>
  <c r="N23" i="6" l="1"/>
  <c r="I23" i="6"/>
  <c r="J23" i="6" s="1"/>
  <c r="O23" i="6" s="1"/>
  <c r="F23" i="6"/>
  <c r="N22" i="6"/>
  <c r="I22" i="6"/>
  <c r="J22" i="6" s="1"/>
  <c r="O22" i="6" s="1"/>
  <c r="F22" i="6"/>
  <c r="I104" i="6"/>
  <c r="J104" i="6" s="1"/>
  <c r="O104" i="6" s="1"/>
  <c r="F104" i="6"/>
  <c r="I89" i="6"/>
  <c r="J89" i="6" s="1"/>
  <c r="O89" i="6" s="1"/>
  <c r="F89" i="6"/>
  <c r="I87" i="6"/>
  <c r="J87" i="6" s="1"/>
  <c r="O87" i="6" s="1"/>
  <c r="F87" i="6"/>
  <c r="I88" i="6"/>
  <c r="J88" i="6" s="1"/>
  <c r="O88" i="6" s="1"/>
  <c r="F88" i="6"/>
  <c r="I103" i="6"/>
  <c r="J103" i="6" s="1"/>
  <c r="O103" i="6" s="1"/>
  <c r="F103" i="6"/>
  <c r="F1871" i="1" l="1"/>
  <c r="N150" i="2"/>
  <c r="I150" i="2"/>
  <c r="J150" i="2" s="1"/>
  <c r="F150" i="2"/>
  <c r="O150" i="2" l="1"/>
  <c r="F1793" i="1"/>
  <c r="O296" i="1" l="1"/>
  <c r="I296" i="1"/>
  <c r="J296" i="1" s="1"/>
  <c r="W296" i="1" s="1"/>
  <c r="F296" i="1"/>
  <c r="F807" i="1"/>
  <c r="F806" i="1"/>
  <c r="O64" i="1"/>
  <c r="N64" i="1"/>
  <c r="I64" i="1"/>
  <c r="J64" i="1" s="1"/>
  <c r="W64" i="1" s="1"/>
  <c r="Q64" i="1" l="1"/>
  <c r="P64" i="1"/>
  <c r="F739" i="1"/>
  <c r="F737" i="1"/>
  <c r="F736" i="1"/>
  <c r="F735" i="1"/>
  <c r="O1068" i="1" l="1"/>
  <c r="I1068" i="1"/>
  <c r="J1068" i="1" s="1"/>
  <c r="F1068" i="1"/>
  <c r="O736" i="1"/>
  <c r="N736" i="1"/>
  <c r="I736" i="1"/>
  <c r="J736" i="1" s="1"/>
  <c r="O735" i="1"/>
  <c r="N735" i="1"/>
  <c r="I735" i="1"/>
  <c r="J735" i="1" s="1"/>
  <c r="O107" i="1"/>
  <c r="I107" i="1"/>
  <c r="J107" i="1" s="1"/>
  <c r="W107" i="1" s="1"/>
  <c r="O106" i="1"/>
  <c r="I106" i="1"/>
  <c r="J106" i="1" s="1"/>
  <c r="W106" i="1" s="1"/>
  <c r="F106" i="1"/>
  <c r="O113" i="1"/>
  <c r="I113" i="1"/>
  <c r="J113" i="1" s="1"/>
  <c r="Q113" i="1" s="1"/>
  <c r="O112" i="1"/>
  <c r="I112" i="1"/>
  <c r="J112" i="1" s="1"/>
  <c r="Q112" i="1" s="1"/>
  <c r="F112" i="1"/>
  <c r="O111" i="1"/>
  <c r="I111" i="1"/>
  <c r="J111" i="1" s="1"/>
  <c r="W111" i="1" s="1"/>
  <c r="O110" i="1"/>
  <c r="I110" i="1"/>
  <c r="J110" i="1" s="1"/>
  <c r="W110" i="1" s="1"/>
  <c r="F110" i="1"/>
  <c r="O109" i="1"/>
  <c r="I109" i="1"/>
  <c r="J109" i="1" s="1"/>
  <c r="W109" i="1" s="1"/>
  <c r="O108" i="1"/>
  <c r="I108" i="1"/>
  <c r="J108" i="1" s="1"/>
  <c r="W108" i="1" s="1"/>
  <c r="F108" i="1"/>
  <c r="F732" i="1"/>
  <c r="F730" i="1"/>
  <c r="F728" i="1"/>
  <c r="F726" i="1"/>
  <c r="F724" i="1"/>
  <c r="F49" i="1"/>
  <c r="O51" i="1"/>
  <c r="I51" i="1"/>
  <c r="J51" i="1" s="1"/>
  <c r="W51" i="1" s="1"/>
  <c r="O50" i="1"/>
  <c r="I50" i="1"/>
  <c r="J50" i="1" s="1"/>
  <c r="W50" i="1" s="1"/>
  <c r="O49" i="1"/>
  <c r="I49" i="1"/>
  <c r="J49" i="1" s="1"/>
  <c r="W49" i="1" s="1"/>
  <c r="Q110" i="1" l="1"/>
  <c r="Q111" i="1"/>
  <c r="Q51" i="1"/>
  <c r="Q50" i="1"/>
  <c r="Q49" i="1"/>
  <c r="Q107" i="1"/>
  <c r="Q106" i="1"/>
  <c r="Q109" i="1"/>
  <c r="Q108" i="1"/>
  <c r="P735" i="1"/>
  <c r="P736" i="1"/>
  <c r="O294" i="1" l="1"/>
  <c r="I294" i="1"/>
  <c r="J294" i="1" s="1"/>
  <c r="W294" i="1" s="1"/>
  <c r="N74" i="6"/>
  <c r="F2219" i="1"/>
  <c r="O23" i="1"/>
  <c r="I23" i="1"/>
  <c r="J23" i="1" s="1"/>
  <c r="W23" i="1" s="1"/>
  <c r="O22" i="1"/>
  <c r="N22" i="1"/>
  <c r="I22" i="1"/>
  <c r="J22" i="1" s="1"/>
  <c r="W22" i="1" s="1"/>
  <c r="F22" i="1"/>
  <c r="O43" i="1"/>
  <c r="I43" i="1"/>
  <c r="J43" i="1" s="1"/>
  <c r="W43" i="1" s="1"/>
  <c r="O42" i="1"/>
  <c r="I42" i="1"/>
  <c r="J42" i="1" s="1"/>
  <c r="W42" i="1" s="1"/>
  <c r="Q23" i="1" l="1"/>
  <c r="Q22" i="1"/>
  <c r="Q43" i="1"/>
  <c r="Q42" i="1"/>
  <c r="P22" i="1"/>
  <c r="N485" i="2"/>
  <c r="I485" i="2"/>
  <c r="J485" i="2" s="1"/>
  <c r="F485" i="2"/>
  <c r="N715" i="6" l="1"/>
  <c r="I715" i="6"/>
  <c r="J715" i="6" s="1"/>
  <c r="F715" i="6"/>
  <c r="N487" i="2"/>
  <c r="I487" i="2"/>
  <c r="J487" i="2" s="1"/>
  <c r="F487" i="2"/>
  <c r="F2258" i="1"/>
  <c r="N714" i="6" l="1"/>
  <c r="I714" i="6"/>
  <c r="J714" i="6" s="1"/>
  <c r="F714" i="6"/>
  <c r="N712" i="6"/>
  <c r="I712" i="6"/>
  <c r="J712" i="6" s="1"/>
  <c r="F712" i="6"/>
  <c r="N711" i="6"/>
  <c r="I711" i="6"/>
  <c r="J711" i="6" s="1"/>
  <c r="F711" i="6"/>
  <c r="N488" i="2" l="1"/>
  <c r="I488" i="2"/>
  <c r="J488" i="2" s="1"/>
  <c r="F488" i="2"/>
  <c r="N489" i="2" l="1"/>
  <c r="I489" i="2"/>
  <c r="J489" i="2" s="1"/>
  <c r="F489" i="2"/>
  <c r="N156" i="2" l="1"/>
  <c r="I156" i="2"/>
  <c r="J156" i="2" s="1"/>
  <c r="O156" i="2" s="1"/>
  <c r="F156" i="2"/>
  <c r="F2484" i="1" l="1"/>
  <c r="N613" i="1"/>
  <c r="N612" i="1"/>
  <c r="N611" i="1"/>
  <c r="N610" i="1"/>
  <c r="N609" i="1"/>
  <c r="N608" i="1"/>
  <c r="N607" i="1"/>
  <c r="N606" i="1"/>
  <c r="N604" i="1"/>
  <c r="F1608" i="1"/>
  <c r="F653" i="1" l="1"/>
  <c r="F2461" i="1" l="1"/>
  <c r="O12" i="1"/>
  <c r="N12" i="1"/>
  <c r="I12" i="1"/>
  <c r="J12" i="1" s="1"/>
  <c r="W12" i="1" s="1"/>
  <c r="F12" i="1"/>
  <c r="F2444" i="1"/>
  <c r="O10" i="1"/>
  <c r="N10" i="1"/>
  <c r="I10" i="1"/>
  <c r="J10" i="1" s="1"/>
  <c r="W10" i="1" s="1"/>
  <c r="F10" i="1"/>
  <c r="F2437" i="1"/>
  <c r="O124" i="1"/>
  <c r="N124" i="1"/>
  <c r="I124" i="1"/>
  <c r="J124" i="1" s="1"/>
  <c r="W124" i="1" s="1"/>
  <c r="F124" i="1"/>
  <c r="O144" i="1"/>
  <c r="N144" i="1"/>
  <c r="I144" i="1"/>
  <c r="J144" i="1" s="1"/>
  <c r="W144" i="1" s="1"/>
  <c r="F144" i="1"/>
  <c r="F143" i="1"/>
  <c r="O143" i="1"/>
  <c r="N143" i="1"/>
  <c r="I143" i="1"/>
  <c r="J143" i="1" s="1"/>
  <c r="W143" i="1" s="1"/>
  <c r="Q143" i="1" l="1"/>
  <c r="Q144" i="1"/>
  <c r="Q12" i="1"/>
  <c r="Q10" i="1"/>
  <c r="Q124" i="1"/>
  <c r="P124" i="1"/>
  <c r="P10" i="1"/>
  <c r="P12" i="1"/>
  <c r="P144" i="1"/>
  <c r="P143" i="1"/>
  <c r="N546" i="2" l="1"/>
  <c r="I546" i="2"/>
  <c r="J546" i="2" s="1"/>
  <c r="F546" i="2"/>
  <c r="N545" i="2"/>
  <c r="I545" i="2"/>
  <c r="J545" i="2" s="1"/>
  <c r="F545" i="2"/>
  <c r="N544" i="2"/>
  <c r="I544" i="2"/>
  <c r="J544" i="2" s="1"/>
  <c r="F544" i="2"/>
  <c r="N543" i="2"/>
  <c r="I543" i="2"/>
  <c r="J543" i="2" s="1"/>
  <c r="F543" i="2"/>
  <c r="N542" i="2"/>
  <c r="I542" i="2"/>
  <c r="J542" i="2" s="1"/>
  <c r="F542" i="2"/>
  <c r="N541" i="2"/>
  <c r="F541" i="2"/>
  <c r="N540" i="2"/>
  <c r="I540" i="2"/>
  <c r="J540" i="2" s="1"/>
  <c r="F540" i="2"/>
  <c r="N539" i="2"/>
  <c r="I539" i="2"/>
  <c r="J539" i="2" s="1"/>
  <c r="F539" i="2"/>
  <c r="N538" i="2"/>
  <c r="I538" i="2"/>
  <c r="J538" i="2" s="1"/>
  <c r="F538" i="2"/>
  <c r="N537" i="2"/>
  <c r="I537" i="2"/>
  <c r="J537" i="2" s="1"/>
  <c r="F537" i="2"/>
  <c r="N536" i="2"/>
  <c r="I536" i="2"/>
  <c r="J536" i="2" s="1"/>
  <c r="F536" i="2"/>
  <c r="N535" i="2"/>
  <c r="I535" i="2"/>
  <c r="J535" i="2" s="1"/>
  <c r="F535" i="2"/>
  <c r="N534" i="2"/>
  <c r="I534" i="2"/>
  <c r="J534" i="2" s="1"/>
  <c r="F534" i="2"/>
  <c r="N533" i="2"/>
  <c r="I533" i="2"/>
  <c r="J533" i="2" s="1"/>
  <c r="F533" i="2"/>
  <c r="N532" i="2"/>
  <c r="I532" i="2"/>
  <c r="J532" i="2" s="1"/>
  <c r="F532" i="2"/>
  <c r="N531" i="2"/>
  <c r="I531" i="2"/>
  <c r="J531" i="2" s="1"/>
  <c r="F531" i="2"/>
  <c r="N530" i="2"/>
  <c r="I530" i="2"/>
  <c r="J530" i="2" s="1"/>
  <c r="F530" i="2"/>
  <c r="N529" i="2"/>
  <c r="I529" i="2"/>
  <c r="J529" i="2" s="1"/>
  <c r="F529" i="2"/>
  <c r="N528" i="2"/>
  <c r="I528" i="2"/>
  <c r="J528" i="2" s="1"/>
  <c r="F528" i="2"/>
  <c r="N527" i="2"/>
  <c r="I527" i="2"/>
  <c r="J527" i="2" s="1"/>
  <c r="F527" i="2"/>
  <c r="N526" i="2"/>
  <c r="I526" i="2"/>
  <c r="J526" i="2" s="1"/>
  <c r="F526" i="2"/>
  <c r="N525" i="2"/>
  <c r="I525" i="2"/>
  <c r="J525" i="2" s="1"/>
  <c r="F525" i="2"/>
  <c r="N524" i="2"/>
  <c r="I524" i="2"/>
  <c r="J524" i="2" s="1"/>
  <c r="F524" i="2"/>
  <c r="N523" i="2"/>
  <c r="I523" i="2"/>
  <c r="J523" i="2" s="1"/>
  <c r="F523" i="2"/>
  <c r="N522" i="2"/>
  <c r="I522" i="2"/>
  <c r="J522" i="2" s="1"/>
  <c r="F522" i="2"/>
  <c r="N521" i="2"/>
  <c r="I521" i="2"/>
  <c r="J521" i="2" s="1"/>
  <c r="F521" i="2"/>
  <c r="N520" i="2"/>
  <c r="I520" i="2"/>
  <c r="J520" i="2" s="1"/>
  <c r="F520" i="2"/>
  <c r="N519" i="2"/>
  <c r="I519" i="2"/>
  <c r="J519" i="2" s="1"/>
  <c r="F519" i="2"/>
  <c r="N518" i="2"/>
  <c r="I518" i="2"/>
  <c r="J518" i="2" s="1"/>
  <c r="F518" i="2"/>
  <c r="N517" i="2"/>
  <c r="I517" i="2"/>
  <c r="J517" i="2" s="1"/>
  <c r="F517" i="2"/>
  <c r="N516" i="2"/>
  <c r="I516" i="2"/>
  <c r="J516" i="2" s="1"/>
  <c r="F516" i="2"/>
  <c r="N515" i="2"/>
  <c r="I515" i="2"/>
  <c r="J515" i="2" s="1"/>
  <c r="F515" i="2"/>
  <c r="N514" i="2"/>
  <c r="I514" i="2"/>
  <c r="J514" i="2" s="1"/>
  <c r="F514" i="2"/>
  <c r="N513" i="2"/>
  <c r="I513" i="2"/>
  <c r="J513" i="2" s="1"/>
  <c r="F513" i="2"/>
  <c r="N512" i="2"/>
  <c r="I512" i="2"/>
  <c r="J512" i="2" s="1"/>
  <c r="F512" i="2"/>
  <c r="N511" i="2"/>
  <c r="I511" i="2"/>
  <c r="J511" i="2" s="1"/>
  <c r="F511" i="2"/>
  <c r="N510" i="2"/>
  <c r="I510" i="2"/>
  <c r="J510" i="2" s="1"/>
  <c r="F510" i="2"/>
  <c r="N509" i="2"/>
  <c r="I509" i="2"/>
  <c r="J509" i="2" s="1"/>
  <c r="F509" i="2"/>
  <c r="N508" i="2"/>
  <c r="I508" i="2"/>
  <c r="J508" i="2" s="1"/>
  <c r="F508" i="2"/>
  <c r="N507" i="2"/>
  <c r="I507" i="2"/>
  <c r="J507" i="2" s="1"/>
  <c r="F507" i="2"/>
  <c r="N506" i="2"/>
  <c r="I506" i="2"/>
  <c r="J506" i="2" s="1"/>
  <c r="F506" i="2"/>
  <c r="N505" i="2"/>
  <c r="I505" i="2"/>
  <c r="J505" i="2" s="1"/>
  <c r="F505" i="2"/>
  <c r="N504" i="2"/>
  <c r="I504" i="2"/>
  <c r="J504" i="2" s="1"/>
  <c r="F504" i="2"/>
  <c r="N503" i="2"/>
  <c r="I503" i="2"/>
  <c r="J503" i="2" s="1"/>
  <c r="F503" i="2"/>
  <c r="I502" i="2"/>
  <c r="J502" i="2" s="1"/>
  <c r="F502" i="2"/>
  <c r="I501" i="2"/>
  <c r="J501" i="2" s="1"/>
  <c r="F501" i="2"/>
  <c r="I500" i="2"/>
  <c r="J500" i="2" s="1"/>
  <c r="F500" i="2"/>
  <c r="I499" i="2"/>
  <c r="J499" i="2" s="1"/>
  <c r="F499" i="2"/>
  <c r="I498" i="2"/>
  <c r="J498" i="2" s="1"/>
  <c r="F498" i="2"/>
  <c r="I497" i="2"/>
  <c r="J497" i="2" s="1"/>
  <c r="F497" i="2"/>
  <c r="I496" i="2"/>
  <c r="J496" i="2" s="1"/>
  <c r="I495" i="2"/>
  <c r="J495" i="2" s="1"/>
  <c r="F495" i="2"/>
  <c r="I494" i="2"/>
  <c r="J494" i="2" s="1"/>
  <c r="F494" i="2"/>
  <c r="I493" i="2"/>
  <c r="J493" i="2" s="1"/>
  <c r="F493" i="2"/>
  <c r="I492" i="2"/>
  <c r="J492" i="2" s="1"/>
  <c r="F492" i="2"/>
  <c r="N486" i="2"/>
  <c r="I486" i="2"/>
  <c r="J486" i="2" s="1"/>
  <c r="F486" i="2"/>
  <c r="N484" i="2"/>
  <c r="I484" i="2"/>
  <c r="J484" i="2" s="1"/>
  <c r="F484" i="2"/>
  <c r="N483" i="2"/>
  <c r="I483" i="2"/>
  <c r="J483" i="2" s="1"/>
  <c r="F483" i="2"/>
  <c r="N482" i="2"/>
  <c r="I482" i="2"/>
  <c r="J482" i="2" s="1"/>
  <c r="F482" i="2"/>
  <c r="N481" i="2"/>
  <c r="I481" i="2"/>
  <c r="J481" i="2" s="1"/>
  <c r="F481" i="2"/>
  <c r="N480" i="2"/>
  <c r="I480" i="2"/>
  <c r="J480" i="2" s="1"/>
  <c r="F480" i="2"/>
  <c r="N479" i="2"/>
  <c r="I479" i="2"/>
  <c r="J479" i="2" s="1"/>
  <c r="F479" i="2"/>
  <c r="N478" i="2"/>
  <c r="I478" i="2"/>
  <c r="J478" i="2" s="1"/>
  <c r="F478" i="2"/>
  <c r="N477" i="2"/>
  <c r="I477" i="2"/>
  <c r="J477" i="2" s="1"/>
  <c r="F477" i="2"/>
  <c r="N476" i="2"/>
  <c r="I476" i="2"/>
  <c r="J476" i="2" s="1"/>
  <c r="F476" i="2"/>
  <c r="N475" i="2"/>
  <c r="I475" i="2"/>
  <c r="J475" i="2" s="1"/>
  <c r="F475" i="2"/>
  <c r="N474" i="2"/>
  <c r="I474" i="2"/>
  <c r="J474" i="2" s="1"/>
  <c r="F474" i="2"/>
  <c r="N473" i="2"/>
  <c r="I473" i="2"/>
  <c r="J473" i="2" s="1"/>
  <c r="F473" i="2"/>
  <c r="N472" i="2"/>
  <c r="I472" i="2"/>
  <c r="J472" i="2" s="1"/>
  <c r="F472" i="2"/>
  <c r="N471" i="2"/>
  <c r="I471" i="2"/>
  <c r="J471" i="2" s="1"/>
  <c r="F471" i="2"/>
  <c r="N470" i="2"/>
  <c r="I470" i="2"/>
  <c r="J470" i="2" s="1"/>
  <c r="F470" i="2"/>
  <c r="N468" i="2"/>
  <c r="I468" i="2"/>
  <c r="J468" i="2" s="1"/>
  <c r="F468" i="2"/>
  <c r="N467" i="2"/>
  <c r="I467" i="2"/>
  <c r="J467" i="2" s="1"/>
  <c r="F467" i="2"/>
  <c r="N466" i="2"/>
  <c r="I466" i="2"/>
  <c r="J466" i="2" s="1"/>
  <c r="F466" i="2"/>
  <c r="N465" i="2"/>
  <c r="I465" i="2"/>
  <c r="J465" i="2" s="1"/>
  <c r="F465" i="2"/>
  <c r="N464" i="2"/>
  <c r="I464" i="2"/>
  <c r="J464" i="2" s="1"/>
  <c r="F464" i="2"/>
  <c r="N463" i="2"/>
  <c r="I463" i="2"/>
  <c r="J463" i="2" s="1"/>
  <c r="F463" i="2"/>
  <c r="N462" i="2"/>
  <c r="I462" i="2"/>
  <c r="J462" i="2" s="1"/>
  <c r="F462" i="2"/>
  <c r="N461" i="2"/>
  <c r="I461" i="2"/>
  <c r="J461" i="2" s="1"/>
  <c r="F461" i="2"/>
  <c r="N460" i="2"/>
  <c r="I460" i="2"/>
  <c r="J460" i="2" s="1"/>
  <c r="F460" i="2"/>
  <c r="N459" i="2"/>
  <c r="I459" i="2"/>
  <c r="J459" i="2" s="1"/>
  <c r="F459" i="2"/>
  <c r="N458" i="2"/>
  <c r="I458" i="2"/>
  <c r="J458" i="2" s="1"/>
  <c r="F458" i="2"/>
  <c r="N457" i="2"/>
  <c r="I457" i="2"/>
  <c r="J457" i="2" s="1"/>
  <c r="F457" i="2"/>
  <c r="N456" i="2"/>
  <c r="I456" i="2"/>
  <c r="J456" i="2" s="1"/>
  <c r="F456" i="2"/>
  <c r="N455" i="2"/>
  <c r="I455" i="2"/>
  <c r="J455" i="2" s="1"/>
  <c r="F455" i="2"/>
  <c r="N454" i="2"/>
  <c r="I454" i="2"/>
  <c r="J454" i="2" s="1"/>
  <c r="F454" i="2"/>
  <c r="N453" i="2"/>
  <c r="I453" i="2"/>
  <c r="J453" i="2" s="1"/>
  <c r="F453" i="2"/>
  <c r="N452" i="2"/>
  <c r="I452" i="2"/>
  <c r="J452" i="2" s="1"/>
  <c r="F452" i="2"/>
  <c r="N451" i="2"/>
  <c r="I451" i="2"/>
  <c r="J451" i="2" s="1"/>
  <c r="F451" i="2"/>
  <c r="N450" i="2"/>
  <c r="I450" i="2"/>
  <c r="J450" i="2" s="1"/>
  <c r="F450" i="2"/>
  <c r="N449" i="2"/>
  <c r="I449" i="2"/>
  <c r="J449" i="2" s="1"/>
  <c r="F449" i="2"/>
  <c r="N448" i="2"/>
  <c r="I448" i="2"/>
  <c r="J448" i="2" s="1"/>
  <c r="F448" i="2"/>
  <c r="N447" i="2"/>
  <c r="I447" i="2"/>
  <c r="J447" i="2" s="1"/>
  <c r="F447" i="2"/>
  <c r="N446" i="2"/>
  <c r="I446" i="2"/>
  <c r="J446" i="2" s="1"/>
  <c r="F446" i="2"/>
  <c r="N445" i="2"/>
  <c r="I445" i="2"/>
  <c r="J445" i="2" s="1"/>
  <c r="F445" i="2"/>
  <c r="N444" i="2"/>
  <c r="I444" i="2"/>
  <c r="J444" i="2" s="1"/>
  <c r="F444" i="2"/>
  <c r="I443" i="2"/>
  <c r="J443" i="2" s="1"/>
  <c r="F443" i="2"/>
  <c r="I442" i="2"/>
  <c r="J442" i="2" s="1"/>
  <c r="F442" i="2"/>
  <c r="N469" i="2"/>
  <c r="I469" i="2"/>
  <c r="J469" i="2" s="1"/>
  <c r="F469" i="2"/>
  <c r="N441" i="2"/>
  <c r="I441" i="2"/>
  <c r="J441" i="2" s="1"/>
  <c r="F441" i="2"/>
  <c r="N440" i="2"/>
  <c r="I440" i="2"/>
  <c r="J440" i="2" s="1"/>
  <c r="F440" i="2"/>
  <c r="N439" i="2"/>
  <c r="I439" i="2"/>
  <c r="J439" i="2" s="1"/>
  <c r="F439" i="2"/>
  <c r="N438" i="2"/>
  <c r="I438" i="2"/>
  <c r="J438" i="2" s="1"/>
  <c r="F438" i="2"/>
  <c r="N437" i="2"/>
  <c r="I437" i="2"/>
  <c r="J437" i="2" s="1"/>
  <c r="F437" i="2"/>
  <c r="N436" i="2"/>
  <c r="I436" i="2"/>
  <c r="J436" i="2" s="1"/>
  <c r="F436" i="2"/>
  <c r="N435" i="2"/>
  <c r="I435" i="2"/>
  <c r="J435" i="2" s="1"/>
  <c r="F435" i="2"/>
  <c r="N434" i="2"/>
  <c r="I434" i="2"/>
  <c r="J434" i="2" s="1"/>
  <c r="F434" i="2"/>
  <c r="N433" i="2"/>
  <c r="I433" i="2"/>
  <c r="J433" i="2" s="1"/>
  <c r="F433" i="2"/>
  <c r="N432" i="2"/>
  <c r="I432" i="2"/>
  <c r="J432" i="2" s="1"/>
  <c r="F432" i="2"/>
  <c r="N431" i="2"/>
  <c r="I431" i="2"/>
  <c r="J431" i="2" s="1"/>
  <c r="F431" i="2"/>
  <c r="N430" i="2"/>
  <c r="I430" i="2"/>
  <c r="J430" i="2" s="1"/>
  <c r="F430" i="2"/>
  <c r="N429" i="2"/>
  <c r="I429" i="2"/>
  <c r="J429" i="2" s="1"/>
  <c r="F429" i="2"/>
  <c r="N428" i="2"/>
  <c r="I428" i="2"/>
  <c r="J428" i="2" s="1"/>
  <c r="F428" i="2"/>
  <c r="N427" i="2"/>
  <c r="I427" i="2"/>
  <c r="J427" i="2" s="1"/>
  <c r="F427" i="2"/>
  <c r="N426" i="2"/>
  <c r="I426" i="2"/>
  <c r="J426" i="2" s="1"/>
  <c r="F426" i="2"/>
  <c r="N425" i="2"/>
  <c r="I425" i="2"/>
  <c r="J425" i="2" s="1"/>
  <c r="F425" i="2"/>
  <c r="N424" i="2"/>
  <c r="I424" i="2"/>
  <c r="J424" i="2" s="1"/>
  <c r="F424" i="2"/>
  <c r="N423" i="2"/>
  <c r="I423" i="2"/>
  <c r="J423" i="2" s="1"/>
  <c r="F423" i="2"/>
  <c r="I422" i="2"/>
  <c r="J422" i="2" s="1"/>
  <c r="F422" i="2"/>
  <c r="N421" i="2"/>
  <c r="I421" i="2"/>
  <c r="J421" i="2" s="1"/>
  <c r="F421" i="2"/>
  <c r="N420" i="2"/>
  <c r="I420" i="2"/>
  <c r="J420" i="2" s="1"/>
  <c r="F420" i="2"/>
  <c r="N419" i="2"/>
  <c r="I419" i="2"/>
  <c r="J419" i="2" s="1"/>
  <c r="F419" i="2"/>
  <c r="N418" i="2"/>
  <c r="I418" i="2"/>
  <c r="J418" i="2" s="1"/>
  <c r="F418" i="2"/>
  <c r="N417" i="2"/>
  <c r="I417" i="2"/>
  <c r="J417" i="2" s="1"/>
  <c r="F417" i="2"/>
  <c r="N416" i="2"/>
  <c r="I416" i="2"/>
  <c r="J416" i="2" s="1"/>
  <c r="F416" i="2"/>
  <c r="N415" i="2"/>
  <c r="I415" i="2"/>
  <c r="J415" i="2" s="1"/>
  <c r="F415" i="2"/>
  <c r="N414" i="2"/>
  <c r="I414" i="2"/>
  <c r="J414" i="2" s="1"/>
  <c r="F414" i="2"/>
  <c r="I413" i="2"/>
  <c r="J413" i="2" s="1"/>
  <c r="F413" i="2"/>
  <c r="N412" i="2"/>
  <c r="I412" i="2"/>
  <c r="J412" i="2" s="1"/>
  <c r="F412" i="2"/>
  <c r="N411" i="2"/>
  <c r="I411" i="2"/>
  <c r="J411" i="2" s="1"/>
  <c r="F411" i="2"/>
  <c r="N410" i="2"/>
  <c r="I410" i="2"/>
  <c r="J410" i="2" s="1"/>
  <c r="F410" i="2"/>
  <c r="N409" i="2"/>
  <c r="I409" i="2"/>
  <c r="J409" i="2" s="1"/>
  <c r="F409" i="2"/>
  <c r="N408" i="2"/>
  <c r="I408" i="2"/>
  <c r="J408" i="2" s="1"/>
  <c r="F408" i="2"/>
  <c r="N407" i="2"/>
  <c r="I407" i="2"/>
  <c r="J407" i="2" s="1"/>
  <c r="F407" i="2"/>
  <c r="N406" i="2"/>
  <c r="I406" i="2"/>
  <c r="J406" i="2" s="1"/>
  <c r="F406" i="2"/>
  <c r="N405" i="2"/>
  <c r="I405" i="2"/>
  <c r="J405" i="2" s="1"/>
  <c r="F405" i="2"/>
  <c r="N404" i="2"/>
  <c r="I404" i="2"/>
  <c r="J404" i="2" s="1"/>
  <c r="F404" i="2"/>
  <c r="I403" i="2"/>
  <c r="J403" i="2" s="1"/>
  <c r="F403" i="2"/>
  <c r="N402" i="2"/>
  <c r="I402" i="2"/>
  <c r="J402" i="2" s="1"/>
  <c r="F402" i="2"/>
  <c r="N401" i="2"/>
  <c r="I401" i="2"/>
  <c r="J401" i="2" s="1"/>
  <c r="F401" i="2"/>
  <c r="N400" i="2"/>
  <c r="I400" i="2"/>
  <c r="J400" i="2" s="1"/>
  <c r="F400" i="2"/>
  <c r="N399" i="2"/>
  <c r="I399" i="2"/>
  <c r="J399" i="2" s="1"/>
  <c r="F399" i="2"/>
  <c r="N398" i="2"/>
  <c r="I398" i="2"/>
  <c r="J398" i="2" s="1"/>
  <c r="F398" i="2"/>
  <c r="N397" i="2"/>
  <c r="I397" i="2"/>
  <c r="J397" i="2" s="1"/>
  <c r="F397" i="2"/>
  <c r="N396" i="2"/>
  <c r="I396" i="2"/>
  <c r="J396" i="2" s="1"/>
  <c r="F396" i="2"/>
  <c r="N395" i="2"/>
  <c r="I395" i="2"/>
  <c r="J395" i="2" s="1"/>
  <c r="F395" i="2"/>
  <c r="N394" i="2"/>
  <c r="I394" i="2"/>
  <c r="J394" i="2" s="1"/>
  <c r="F394" i="2"/>
  <c r="N393" i="2"/>
  <c r="I393" i="2"/>
  <c r="J393" i="2" s="1"/>
  <c r="F393" i="2"/>
  <c r="N392" i="2"/>
  <c r="I392" i="2"/>
  <c r="J392" i="2" s="1"/>
  <c r="F392" i="2"/>
  <c r="N391" i="2"/>
  <c r="I391" i="2"/>
  <c r="J391" i="2" s="1"/>
  <c r="F391" i="2"/>
  <c r="N390" i="2"/>
  <c r="I390" i="2"/>
  <c r="J390" i="2" s="1"/>
  <c r="F390" i="2"/>
  <c r="N389" i="2"/>
  <c r="I389" i="2"/>
  <c r="J389" i="2" s="1"/>
  <c r="F389" i="2"/>
  <c r="N388" i="2"/>
  <c r="I388" i="2"/>
  <c r="J388" i="2" s="1"/>
  <c r="F388" i="2"/>
  <c r="N387" i="2"/>
  <c r="I387" i="2"/>
  <c r="J387" i="2" s="1"/>
  <c r="F387" i="2"/>
  <c r="N385" i="2"/>
  <c r="I385" i="2"/>
  <c r="J385" i="2" s="1"/>
  <c r="F385" i="2"/>
  <c r="N384" i="2"/>
  <c r="I384" i="2"/>
  <c r="J384" i="2" s="1"/>
  <c r="F384" i="2"/>
  <c r="I383" i="2"/>
  <c r="J383" i="2" s="1"/>
  <c r="F383" i="2"/>
  <c r="I382" i="2"/>
  <c r="J382" i="2" s="1"/>
  <c r="F382" i="2"/>
  <c r="N381" i="2"/>
  <c r="I381" i="2"/>
  <c r="J381" i="2" s="1"/>
  <c r="F381" i="2"/>
  <c r="I380" i="2"/>
  <c r="J380" i="2" s="1"/>
  <c r="F380" i="2"/>
  <c r="N379" i="2"/>
  <c r="I379" i="2"/>
  <c r="J379" i="2" s="1"/>
  <c r="F379" i="2"/>
  <c r="N378" i="2"/>
  <c r="I378" i="2"/>
  <c r="J378" i="2" s="1"/>
  <c r="F378" i="2"/>
  <c r="N377" i="2"/>
  <c r="I377" i="2"/>
  <c r="J377" i="2" s="1"/>
  <c r="F377" i="2"/>
  <c r="N376" i="2"/>
  <c r="I376" i="2"/>
  <c r="J376" i="2" s="1"/>
  <c r="F376" i="2"/>
  <c r="N375" i="2"/>
  <c r="I375" i="2"/>
  <c r="J375" i="2" s="1"/>
  <c r="F375" i="2"/>
  <c r="N374" i="2"/>
  <c r="I374" i="2"/>
  <c r="J374" i="2" s="1"/>
  <c r="F374" i="2"/>
  <c r="N373" i="2"/>
  <c r="I373" i="2"/>
  <c r="J373" i="2" s="1"/>
  <c r="F373" i="2"/>
  <c r="N372" i="2"/>
  <c r="I372" i="2"/>
  <c r="J372" i="2" s="1"/>
  <c r="F372" i="2"/>
  <c r="N371" i="2"/>
  <c r="I371" i="2"/>
  <c r="J371" i="2" s="1"/>
  <c r="F371" i="2"/>
  <c r="N370" i="2"/>
  <c r="I370" i="2"/>
  <c r="J370" i="2" s="1"/>
  <c r="F370" i="2"/>
  <c r="F369" i="2"/>
  <c r="N368" i="2"/>
  <c r="I368" i="2"/>
  <c r="J368" i="2" s="1"/>
  <c r="F368" i="2"/>
  <c r="N367" i="2"/>
  <c r="I367" i="2"/>
  <c r="J367" i="2" s="1"/>
  <c r="F367" i="2"/>
  <c r="N366" i="2"/>
  <c r="I366" i="2"/>
  <c r="J366" i="2" s="1"/>
  <c r="F366" i="2"/>
  <c r="N365" i="2"/>
  <c r="I365" i="2"/>
  <c r="J365" i="2" s="1"/>
  <c r="F365" i="2"/>
  <c r="N364" i="2"/>
  <c r="J364" i="2"/>
  <c r="F364" i="2"/>
  <c r="N363" i="2"/>
  <c r="J363" i="2"/>
  <c r="F363" i="2"/>
  <c r="N362" i="2"/>
  <c r="I362" i="2"/>
  <c r="J362" i="2" s="1"/>
  <c r="F362" i="2"/>
  <c r="N361" i="2"/>
  <c r="J361" i="2"/>
  <c r="F361" i="2"/>
  <c r="N360" i="2"/>
  <c r="J360" i="2"/>
  <c r="F360" i="2"/>
  <c r="N359" i="2"/>
  <c r="J359" i="2"/>
  <c r="F359" i="2"/>
  <c r="N358" i="2"/>
  <c r="J358" i="2"/>
  <c r="F358" i="2"/>
  <c r="N357" i="2"/>
  <c r="I357" i="2"/>
  <c r="J357" i="2" s="1"/>
  <c r="F357" i="2"/>
  <c r="N356" i="2"/>
  <c r="I356" i="2"/>
  <c r="J356" i="2" s="1"/>
  <c r="F356" i="2"/>
  <c r="N355" i="2"/>
  <c r="I355" i="2"/>
  <c r="J355" i="2" s="1"/>
  <c r="F355" i="2"/>
  <c r="N354" i="2"/>
  <c r="I354" i="2"/>
  <c r="J354" i="2" s="1"/>
  <c r="F354" i="2"/>
  <c r="N353" i="2"/>
  <c r="I353" i="2"/>
  <c r="J353" i="2" s="1"/>
  <c r="F353" i="2"/>
  <c r="N352" i="2"/>
  <c r="I352" i="2"/>
  <c r="J352" i="2" s="1"/>
  <c r="F352" i="2"/>
  <c r="N351" i="2"/>
  <c r="I351" i="2"/>
  <c r="J351" i="2" s="1"/>
  <c r="F351" i="2"/>
  <c r="N350" i="2"/>
  <c r="I350" i="2"/>
  <c r="J350" i="2" s="1"/>
  <c r="F350" i="2"/>
  <c r="N349" i="2"/>
  <c r="I349" i="2"/>
  <c r="J349" i="2" s="1"/>
  <c r="F349" i="2"/>
  <c r="N348" i="2"/>
  <c r="I348" i="2"/>
  <c r="J348" i="2" s="1"/>
  <c r="F348" i="2"/>
  <c r="N347" i="2"/>
  <c r="I347" i="2"/>
  <c r="J347" i="2" s="1"/>
  <c r="F347" i="2"/>
  <c r="N346" i="2"/>
  <c r="I346" i="2"/>
  <c r="J346" i="2" s="1"/>
  <c r="F346" i="2"/>
  <c r="N345" i="2"/>
  <c r="I345" i="2"/>
  <c r="J345" i="2" s="1"/>
  <c r="F345" i="2"/>
  <c r="N344" i="2"/>
  <c r="I344" i="2"/>
  <c r="J344" i="2" s="1"/>
  <c r="F344" i="2"/>
  <c r="F343" i="2"/>
  <c r="N342" i="2"/>
  <c r="I342" i="2"/>
  <c r="J342" i="2" s="1"/>
  <c r="F342" i="2"/>
  <c r="N341" i="2"/>
  <c r="I341" i="2"/>
  <c r="J341" i="2" s="1"/>
  <c r="F341" i="2"/>
  <c r="N340" i="2"/>
  <c r="I340" i="2"/>
  <c r="J340" i="2" s="1"/>
  <c r="F340" i="2"/>
  <c r="N339" i="2"/>
  <c r="I339" i="2"/>
  <c r="J339" i="2" s="1"/>
  <c r="F339" i="2"/>
  <c r="N338" i="2"/>
  <c r="I338" i="2"/>
  <c r="J338" i="2" s="1"/>
  <c r="F338" i="2"/>
  <c r="N337" i="2"/>
  <c r="I337" i="2"/>
  <c r="J337" i="2" s="1"/>
  <c r="F337" i="2"/>
  <c r="N336" i="2"/>
  <c r="I336" i="2"/>
  <c r="J336" i="2" s="1"/>
  <c r="F336" i="2"/>
  <c r="N335" i="2"/>
  <c r="I335" i="2"/>
  <c r="J335" i="2" s="1"/>
  <c r="F335" i="2"/>
  <c r="N334" i="2"/>
  <c r="I334" i="2"/>
  <c r="J334" i="2" s="1"/>
  <c r="F334" i="2"/>
  <c r="N333" i="2"/>
  <c r="I333" i="2"/>
  <c r="J333" i="2" s="1"/>
  <c r="F333" i="2"/>
  <c r="N332" i="2"/>
  <c r="I332" i="2"/>
  <c r="J332" i="2" s="1"/>
  <c r="F332" i="2"/>
  <c r="N331" i="2"/>
  <c r="I331" i="2"/>
  <c r="J331" i="2" s="1"/>
  <c r="F331" i="2"/>
  <c r="N330" i="2"/>
  <c r="I330" i="2"/>
  <c r="J330" i="2" s="1"/>
  <c r="F330" i="2"/>
  <c r="N329" i="2"/>
  <c r="I329" i="2"/>
  <c r="J329" i="2" s="1"/>
  <c r="F329" i="2"/>
  <c r="N328" i="2"/>
  <c r="I328" i="2"/>
  <c r="J328" i="2" s="1"/>
  <c r="F328" i="2"/>
  <c r="N327" i="2"/>
  <c r="I327" i="2"/>
  <c r="J327" i="2" s="1"/>
  <c r="F327" i="2"/>
  <c r="N326" i="2"/>
  <c r="I326" i="2"/>
  <c r="J326" i="2" s="1"/>
  <c r="F326" i="2"/>
  <c r="N325" i="2"/>
  <c r="I325" i="2"/>
  <c r="J325" i="2" s="1"/>
  <c r="F325" i="2"/>
  <c r="N324" i="2"/>
  <c r="I324" i="2"/>
  <c r="J324" i="2" s="1"/>
  <c r="F324" i="2"/>
  <c r="N323" i="2"/>
  <c r="I323" i="2"/>
  <c r="J323" i="2" s="1"/>
  <c r="F323" i="2"/>
  <c r="N322" i="2"/>
  <c r="I322" i="2"/>
  <c r="J322" i="2" s="1"/>
  <c r="F322" i="2"/>
  <c r="N321" i="2"/>
  <c r="I321" i="2"/>
  <c r="J321" i="2" s="1"/>
  <c r="F321" i="2"/>
  <c r="N320" i="2"/>
  <c r="I320" i="2"/>
  <c r="J320" i="2" s="1"/>
  <c r="F320" i="2"/>
  <c r="N319" i="2"/>
  <c r="I319" i="2"/>
  <c r="J319" i="2" s="1"/>
  <c r="F319" i="2"/>
  <c r="N318" i="2"/>
  <c r="I318" i="2"/>
  <c r="J318" i="2" s="1"/>
  <c r="F318" i="2"/>
  <c r="N317" i="2"/>
  <c r="I317" i="2"/>
  <c r="J317" i="2" s="1"/>
  <c r="F317" i="2"/>
  <c r="N316" i="2"/>
  <c r="I316" i="2"/>
  <c r="J316" i="2" s="1"/>
  <c r="F316" i="2"/>
  <c r="N315" i="2"/>
  <c r="I315" i="2"/>
  <c r="J315" i="2" s="1"/>
  <c r="F315" i="2"/>
  <c r="N314" i="2"/>
  <c r="I314" i="2"/>
  <c r="J314" i="2" s="1"/>
  <c r="F314" i="2"/>
  <c r="N313" i="2"/>
  <c r="I313" i="2"/>
  <c r="J313" i="2" s="1"/>
  <c r="F313" i="2"/>
  <c r="N312" i="2"/>
  <c r="I312" i="2"/>
  <c r="J312" i="2" s="1"/>
  <c r="F312" i="2"/>
  <c r="N311" i="2"/>
  <c r="I311" i="2"/>
  <c r="J311" i="2" s="1"/>
  <c r="F311" i="2"/>
  <c r="N310" i="2"/>
  <c r="I310" i="2"/>
  <c r="J310" i="2" s="1"/>
  <c r="F310" i="2"/>
  <c r="N309" i="2"/>
  <c r="I309" i="2"/>
  <c r="J309" i="2" s="1"/>
  <c r="F309" i="2"/>
  <c r="N308" i="2"/>
  <c r="I308" i="2"/>
  <c r="J308" i="2" s="1"/>
  <c r="F308" i="2"/>
  <c r="N307" i="2"/>
  <c r="I307" i="2"/>
  <c r="J307" i="2" s="1"/>
  <c r="F307" i="2"/>
  <c r="N306" i="2"/>
  <c r="I306" i="2"/>
  <c r="J306" i="2" s="1"/>
  <c r="F306" i="2"/>
  <c r="N305" i="2"/>
  <c r="I305" i="2"/>
  <c r="J305" i="2" s="1"/>
  <c r="F305" i="2"/>
  <c r="N304" i="2"/>
  <c r="I304" i="2"/>
  <c r="J304" i="2" s="1"/>
  <c r="F304" i="2"/>
  <c r="N303" i="2"/>
  <c r="I303" i="2"/>
  <c r="J303" i="2" s="1"/>
  <c r="F303" i="2"/>
  <c r="N302" i="2"/>
  <c r="I302" i="2"/>
  <c r="J302" i="2" s="1"/>
  <c r="F302" i="2"/>
  <c r="N301" i="2"/>
  <c r="I301" i="2"/>
  <c r="J301" i="2" s="1"/>
  <c r="F301" i="2"/>
  <c r="N300" i="2"/>
  <c r="I300" i="2"/>
  <c r="J300" i="2" s="1"/>
  <c r="F300" i="2"/>
  <c r="N299" i="2"/>
  <c r="I299" i="2"/>
  <c r="J299" i="2" s="1"/>
  <c r="F299" i="2"/>
  <c r="N298" i="2"/>
  <c r="I298" i="2"/>
  <c r="F298" i="2"/>
  <c r="N297" i="2"/>
  <c r="I297" i="2"/>
  <c r="J297" i="2" s="1"/>
  <c r="F297" i="2"/>
  <c r="N296" i="2"/>
  <c r="I296" i="2"/>
  <c r="J296" i="2" s="1"/>
  <c r="J298" i="2" s="1"/>
  <c r="F296" i="2"/>
  <c r="N295" i="2"/>
  <c r="I295" i="2"/>
  <c r="J295" i="2" s="1"/>
  <c r="F295" i="2"/>
  <c r="N294" i="2"/>
  <c r="I294" i="2"/>
  <c r="J294" i="2" s="1"/>
  <c r="F294" i="2"/>
  <c r="N293" i="2"/>
  <c r="I293" i="2"/>
  <c r="J293" i="2" s="1"/>
  <c r="F293" i="2"/>
  <c r="N292" i="2"/>
  <c r="I292" i="2"/>
  <c r="J292" i="2" s="1"/>
  <c r="F292" i="2"/>
  <c r="N291" i="2"/>
  <c r="I291" i="2"/>
  <c r="J291" i="2" s="1"/>
  <c r="F291" i="2"/>
  <c r="N290" i="2"/>
  <c r="I290" i="2"/>
  <c r="J290" i="2" s="1"/>
  <c r="F290" i="2"/>
  <c r="N289" i="2"/>
  <c r="I289" i="2"/>
  <c r="J289" i="2" s="1"/>
  <c r="F289" i="2"/>
  <c r="N288" i="2"/>
  <c r="I288" i="2"/>
  <c r="J288" i="2" s="1"/>
  <c r="F288" i="2"/>
  <c r="N287" i="2"/>
  <c r="I287" i="2"/>
  <c r="J287" i="2" s="1"/>
  <c r="F287" i="2"/>
  <c r="N286" i="2"/>
  <c r="I286" i="2"/>
  <c r="J286" i="2" s="1"/>
  <c r="F286" i="2"/>
  <c r="N285" i="2"/>
  <c r="I285" i="2"/>
  <c r="J285" i="2" s="1"/>
  <c r="F285" i="2"/>
  <c r="N284" i="2"/>
  <c r="I284" i="2"/>
  <c r="J284" i="2" s="1"/>
  <c r="F284" i="2"/>
  <c r="N283" i="2"/>
  <c r="I283" i="2"/>
  <c r="J283" i="2" s="1"/>
  <c r="F283" i="2"/>
  <c r="N282" i="2"/>
  <c r="I282" i="2"/>
  <c r="J282" i="2" s="1"/>
  <c r="F282" i="2"/>
  <c r="N281" i="2"/>
  <c r="I281" i="2"/>
  <c r="J281" i="2" s="1"/>
  <c r="F281" i="2"/>
  <c r="N280" i="2"/>
  <c r="I280" i="2"/>
  <c r="J280" i="2" s="1"/>
  <c r="F280" i="2"/>
  <c r="N279" i="2"/>
  <c r="I279" i="2"/>
  <c r="J279" i="2" s="1"/>
  <c r="F279" i="2"/>
  <c r="N278" i="2"/>
  <c r="I278" i="2"/>
  <c r="J278" i="2" s="1"/>
  <c r="F278" i="2"/>
  <c r="N277" i="2"/>
  <c r="I277" i="2"/>
  <c r="J277" i="2" s="1"/>
  <c r="F277" i="2"/>
  <c r="N276" i="2"/>
  <c r="I276" i="2"/>
  <c r="J276" i="2" s="1"/>
  <c r="F276" i="2"/>
  <c r="N275" i="2"/>
  <c r="I275" i="2"/>
  <c r="J275" i="2" s="1"/>
  <c r="F275" i="2"/>
  <c r="N274" i="2"/>
  <c r="I274" i="2"/>
  <c r="J274" i="2" s="1"/>
  <c r="F274" i="2"/>
  <c r="N273" i="2"/>
  <c r="I273" i="2"/>
  <c r="J273" i="2" s="1"/>
  <c r="F273" i="2"/>
  <c r="N272" i="2"/>
  <c r="I272" i="2"/>
  <c r="J272" i="2" s="1"/>
  <c r="F272" i="2"/>
  <c r="N271" i="2"/>
  <c r="I271" i="2"/>
  <c r="J271" i="2" s="1"/>
  <c r="F271" i="2"/>
  <c r="N270" i="2"/>
  <c r="I270" i="2"/>
  <c r="J270" i="2" s="1"/>
  <c r="F270" i="2"/>
  <c r="N269" i="2"/>
  <c r="I269" i="2"/>
  <c r="J269" i="2" s="1"/>
  <c r="F269" i="2"/>
  <c r="N268" i="2"/>
  <c r="I268" i="2"/>
  <c r="J268" i="2" s="1"/>
  <c r="F268" i="2"/>
  <c r="N267" i="2"/>
  <c r="I267" i="2"/>
  <c r="J267" i="2" s="1"/>
  <c r="F267" i="2"/>
  <c r="N266" i="2"/>
  <c r="I266" i="2"/>
  <c r="J266" i="2" s="1"/>
  <c r="F266" i="2"/>
  <c r="N265" i="2"/>
  <c r="I265" i="2"/>
  <c r="J265" i="2" s="1"/>
  <c r="F265" i="2"/>
  <c r="N264" i="2"/>
  <c r="I264" i="2"/>
  <c r="J264" i="2" s="1"/>
  <c r="F264" i="2"/>
  <c r="N263" i="2"/>
  <c r="I263" i="2"/>
  <c r="J263" i="2" s="1"/>
  <c r="F263" i="2"/>
  <c r="N262" i="2"/>
  <c r="I262" i="2"/>
  <c r="J262" i="2" s="1"/>
  <c r="F262" i="2"/>
  <c r="N261" i="2"/>
  <c r="I261" i="2"/>
  <c r="J261" i="2" s="1"/>
  <c r="F261" i="2"/>
  <c r="N260" i="2"/>
  <c r="I260" i="2"/>
  <c r="J260" i="2" s="1"/>
  <c r="F260" i="2"/>
  <c r="N259" i="2"/>
  <c r="I259" i="2"/>
  <c r="J259" i="2" s="1"/>
  <c r="F259" i="2"/>
  <c r="I258" i="2"/>
  <c r="J258" i="2" s="1"/>
  <c r="F258" i="2"/>
  <c r="N257" i="2"/>
  <c r="I257" i="2"/>
  <c r="J257" i="2" s="1"/>
  <c r="F257" i="2"/>
  <c r="N256" i="2"/>
  <c r="I256" i="2"/>
  <c r="J256" i="2" s="1"/>
  <c r="F256" i="2"/>
  <c r="N255" i="2"/>
  <c r="J255" i="2"/>
  <c r="F255" i="2"/>
  <c r="N249" i="2"/>
  <c r="I249" i="2"/>
  <c r="J249" i="2" s="1"/>
  <c r="F249" i="2"/>
  <c r="N254" i="2"/>
  <c r="I254" i="2"/>
  <c r="J254" i="2" s="1"/>
  <c r="F254" i="2"/>
  <c r="N253" i="2"/>
  <c r="I253" i="2"/>
  <c r="J253" i="2" s="1"/>
  <c r="F253" i="2"/>
  <c r="N252" i="2"/>
  <c r="I252" i="2"/>
  <c r="J252" i="2" s="1"/>
  <c r="F252" i="2"/>
  <c r="N251" i="2"/>
  <c r="J251" i="2"/>
  <c r="F251" i="2"/>
  <c r="N250" i="2"/>
  <c r="I250" i="2"/>
  <c r="J250" i="2" s="1"/>
  <c r="F250" i="2"/>
  <c r="N248" i="2"/>
  <c r="I248" i="2"/>
  <c r="J248" i="2" s="1"/>
  <c r="F248" i="2"/>
  <c r="N247" i="2"/>
  <c r="I247" i="2"/>
  <c r="J247" i="2" s="1"/>
  <c r="F247" i="2"/>
  <c r="N246" i="2"/>
  <c r="I246" i="2"/>
  <c r="J246" i="2" s="1"/>
  <c r="F246" i="2"/>
  <c r="N245" i="2"/>
  <c r="I245" i="2"/>
  <c r="J245" i="2" s="1"/>
  <c r="F245" i="2"/>
  <c r="N244" i="2"/>
  <c r="I244" i="2"/>
  <c r="J244" i="2" s="1"/>
  <c r="F244" i="2"/>
  <c r="N243" i="2"/>
  <c r="I243" i="2"/>
  <c r="J243" i="2" s="1"/>
  <c r="F243" i="2"/>
  <c r="N242" i="2"/>
  <c r="I242" i="2"/>
  <c r="J242" i="2" s="1"/>
  <c r="F242" i="2"/>
  <c r="N241" i="2"/>
  <c r="I241" i="2"/>
  <c r="J241" i="2" s="1"/>
  <c r="F241" i="2"/>
  <c r="N240" i="2"/>
  <c r="I240" i="2"/>
  <c r="J240" i="2" s="1"/>
  <c r="F240" i="2"/>
  <c r="N239" i="2"/>
  <c r="I239" i="2"/>
  <c r="J239" i="2" s="1"/>
  <c r="F239" i="2"/>
  <c r="N238" i="2"/>
  <c r="I238" i="2"/>
  <c r="J238" i="2" s="1"/>
  <c r="F238" i="2"/>
  <c r="N237" i="2"/>
  <c r="I237" i="2"/>
  <c r="J237" i="2" s="1"/>
  <c r="F237" i="2"/>
  <c r="N236" i="2"/>
  <c r="I236" i="2"/>
  <c r="J236" i="2" s="1"/>
  <c r="F236" i="2"/>
  <c r="N235" i="2"/>
  <c r="I235" i="2"/>
  <c r="J235" i="2" s="1"/>
  <c r="F235" i="2"/>
  <c r="U231" i="2"/>
  <c r="U230" i="2"/>
  <c r="U229" i="2"/>
  <c r="U228" i="2"/>
  <c r="U227" i="2"/>
  <c r="J219" i="2"/>
  <c r="J220" i="2" s="1"/>
  <c r="N204" i="2"/>
  <c r="I204" i="2"/>
  <c r="J204" i="2" s="1"/>
  <c r="T204" i="2" s="1"/>
  <c r="F204" i="2"/>
  <c r="Q199" i="2"/>
  <c r="Q200" i="2" s="1"/>
  <c r="Q201" i="2" s="1"/>
  <c r="Q202" i="2" s="1"/>
  <c r="Q203" i="2" s="1"/>
  <c r="Q204" i="2" s="1"/>
  <c r="N210" i="2"/>
  <c r="I210" i="2"/>
  <c r="J210" i="2" s="1"/>
  <c r="O210" i="2" s="1"/>
  <c r="F210" i="2"/>
  <c r="N182" i="2"/>
  <c r="I182" i="2"/>
  <c r="J182" i="2" s="1"/>
  <c r="F182" i="2"/>
  <c r="Q178" i="2"/>
  <c r="Q179" i="2" s="1"/>
  <c r="Q180" i="2" s="1"/>
  <c r="Q181" i="2" s="1"/>
  <c r="Q182" i="2" s="1"/>
  <c r="N166" i="2"/>
  <c r="I166" i="2"/>
  <c r="J166" i="2" s="1"/>
  <c r="T166" i="2" s="1"/>
  <c r="F166" i="2"/>
  <c r="Q165" i="2"/>
  <c r="Q166" i="2" s="1"/>
  <c r="N157" i="2"/>
  <c r="I157" i="2"/>
  <c r="J157" i="2" s="1"/>
  <c r="O157" i="2" s="1"/>
  <c r="F157" i="2"/>
  <c r="Q155" i="2"/>
  <c r="Q156" i="2" s="1"/>
  <c r="Q157" i="2" s="1"/>
  <c r="Q148" i="2"/>
  <c r="Q149" i="2" s="1"/>
  <c r="Q150" i="2" s="1"/>
  <c r="Q151" i="2" s="1"/>
  <c r="N143" i="2"/>
  <c r="I143" i="2"/>
  <c r="J143" i="2" s="1"/>
  <c r="O143" i="2" s="1"/>
  <c r="F143" i="2"/>
  <c r="N142" i="2"/>
  <c r="I142" i="2"/>
  <c r="J142" i="2" s="1"/>
  <c r="O142" i="2" s="1"/>
  <c r="F142" i="2"/>
  <c r="N141" i="2"/>
  <c r="I141" i="2"/>
  <c r="J141" i="2" s="1"/>
  <c r="O141" i="2" s="1"/>
  <c r="F141" i="2"/>
  <c r="N140" i="2"/>
  <c r="I140" i="2"/>
  <c r="J140" i="2" s="1"/>
  <c r="F140" i="2"/>
  <c r="N139" i="2"/>
  <c r="I139" i="2"/>
  <c r="J139" i="2" s="1"/>
  <c r="F139" i="2"/>
  <c r="N138" i="2"/>
  <c r="I138" i="2"/>
  <c r="J138" i="2" s="1"/>
  <c r="F138" i="2"/>
  <c r="N137" i="2"/>
  <c r="I137" i="2"/>
  <c r="J137" i="2" s="1"/>
  <c r="F137" i="2"/>
  <c r="N136" i="2"/>
  <c r="I136" i="2"/>
  <c r="J136" i="2" s="1"/>
  <c r="T136" i="2" s="1"/>
  <c r="F136" i="2"/>
  <c r="N135" i="2"/>
  <c r="I135" i="2"/>
  <c r="J135" i="2" s="1"/>
  <c r="O135" i="2" s="1"/>
  <c r="F135" i="2"/>
  <c r="N134" i="2"/>
  <c r="I134" i="2"/>
  <c r="J134" i="2" s="1"/>
  <c r="O134" i="2" s="1"/>
  <c r="F134" i="2"/>
  <c r="N133" i="2"/>
  <c r="I133" i="2"/>
  <c r="J133" i="2" s="1"/>
  <c r="O133" i="2" s="1"/>
  <c r="F133" i="2"/>
  <c r="N132" i="2"/>
  <c r="I132" i="2"/>
  <c r="J132" i="2" s="1"/>
  <c r="F132" i="2"/>
  <c r="N131" i="2"/>
  <c r="I131" i="2"/>
  <c r="J131" i="2" s="1"/>
  <c r="T131" i="2" s="1"/>
  <c r="F131" i="2"/>
  <c r="N130" i="2"/>
  <c r="I130" i="2"/>
  <c r="J130" i="2" s="1"/>
  <c r="T130" i="2" s="1"/>
  <c r="F130" i="2"/>
  <c r="Q129" i="2"/>
  <c r="Q130" i="2" s="1"/>
  <c r="N121" i="2"/>
  <c r="I121" i="2"/>
  <c r="J121" i="2" s="1"/>
  <c r="T121" i="2" s="1"/>
  <c r="F121" i="2"/>
  <c r="Q119" i="2"/>
  <c r="Q120" i="2" s="1"/>
  <c r="N115" i="2"/>
  <c r="I115" i="2"/>
  <c r="J115" i="2" s="1"/>
  <c r="O115" i="2" s="1"/>
  <c r="F115" i="2"/>
  <c r="N114" i="2"/>
  <c r="I114" i="2"/>
  <c r="J114" i="2" s="1"/>
  <c r="O114" i="2" s="1"/>
  <c r="F114" i="2"/>
  <c r="N113" i="2"/>
  <c r="I113" i="2"/>
  <c r="J113" i="2" s="1"/>
  <c r="O113" i="2" s="1"/>
  <c r="F113" i="2"/>
  <c r="N112" i="2"/>
  <c r="I112" i="2"/>
  <c r="J112" i="2" s="1"/>
  <c r="O112" i="2" s="1"/>
  <c r="F112" i="2"/>
  <c r="N111" i="2"/>
  <c r="I111" i="2"/>
  <c r="J111" i="2" s="1"/>
  <c r="F111" i="2"/>
  <c r="N110" i="2"/>
  <c r="I110" i="2"/>
  <c r="J110" i="2" s="1"/>
  <c r="O110" i="2" s="1"/>
  <c r="F110" i="2"/>
  <c r="N109" i="2"/>
  <c r="I109" i="2"/>
  <c r="J109" i="2" s="1"/>
  <c r="O109" i="2" s="1"/>
  <c r="F109" i="2"/>
  <c r="N108" i="2"/>
  <c r="I108" i="2"/>
  <c r="J108" i="2" s="1"/>
  <c r="O108" i="2" s="1"/>
  <c r="F108" i="2"/>
  <c r="N107" i="2"/>
  <c r="I107" i="2"/>
  <c r="J107" i="2" s="1"/>
  <c r="T107" i="2" s="1"/>
  <c r="F107" i="2"/>
  <c r="N106" i="2"/>
  <c r="I106" i="2"/>
  <c r="J106" i="2" s="1"/>
  <c r="O106" i="2" s="1"/>
  <c r="F106" i="2"/>
  <c r="N105" i="2"/>
  <c r="I105" i="2"/>
  <c r="J105" i="2" s="1"/>
  <c r="O105" i="2" s="1"/>
  <c r="F105" i="2"/>
  <c r="N104" i="2"/>
  <c r="I104" i="2"/>
  <c r="J104" i="2" s="1"/>
  <c r="O104" i="2" s="1"/>
  <c r="F104" i="2"/>
  <c r="N103" i="2"/>
  <c r="I103" i="2"/>
  <c r="J103" i="2" s="1"/>
  <c r="O103" i="2" s="1"/>
  <c r="F103" i="2"/>
  <c r="N102" i="2"/>
  <c r="I102" i="2"/>
  <c r="J102" i="2" s="1"/>
  <c r="O102" i="2" s="1"/>
  <c r="F102" i="2"/>
  <c r="N101" i="2"/>
  <c r="I101" i="2"/>
  <c r="J101" i="2" s="1"/>
  <c r="O101" i="2" s="1"/>
  <c r="F101" i="2"/>
  <c r="N100" i="2"/>
  <c r="I100" i="2"/>
  <c r="J100" i="2" s="1"/>
  <c r="O100" i="2" s="1"/>
  <c r="F100" i="2"/>
  <c r="N99" i="2"/>
  <c r="I99" i="2"/>
  <c r="J99" i="2" s="1"/>
  <c r="O99" i="2" s="1"/>
  <c r="F99" i="2"/>
  <c r="N98" i="2"/>
  <c r="I98" i="2"/>
  <c r="J98" i="2" s="1"/>
  <c r="F98" i="2"/>
  <c r="N97" i="2"/>
  <c r="I97" i="2"/>
  <c r="J97" i="2" s="1"/>
  <c r="O97" i="2" s="1"/>
  <c r="F97" i="2"/>
  <c r="Q96" i="2"/>
  <c r="Q107" i="2" s="1"/>
  <c r="N78" i="2"/>
  <c r="I78" i="2"/>
  <c r="J78" i="2" s="1"/>
  <c r="O78" i="2" s="1"/>
  <c r="F78" i="2"/>
  <c r="N77" i="2"/>
  <c r="I77" i="2"/>
  <c r="J77" i="2" s="1"/>
  <c r="T77" i="2" s="1"/>
  <c r="F77" i="2"/>
  <c r="N76" i="2"/>
  <c r="I76" i="2"/>
  <c r="J76" i="2" s="1"/>
  <c r="T76" i="2" s="1"/>
  <c r="F76" i="2"/>
  <c r="N83" i="2"/>
  <c r="I83" i="2"/>
  <c r="J83" i="2" s="1"/>
  <c r="O83" i="2" s="1"/>
  <c r="F83" i="2"/>
  <c r="N81" i="2"/>
  <c r="I81" i="2"/>
  <c r="J81" i="2" s="1"/>
  <c r="O81" i="2" s="1"/>
  <c r="F81" i="2"/>
  <c r="N82" i="2"/>
  <c r="I82" i="2"/>
  <c r="J82" i="2" s="1"/>
  <c r="O82" i="2" s="1"/>
  <c r="F82" i="2"/>
  <c r="Q75" i="2"/>
  <c r="Q76" i="2" s="1"/>
  <c r="N57" i="2"/>
  <c r="I57" i="2"/>
  <c r="J57" i="2" s="1"/>
  <c r="O57" i="2" s="1"/>
  <c r="F57" i="2"/>
  <c r="N56" i="2"/>
  <c r="I56" i="2"/>
  <c r="J56" i="2" s="1"/>
  <c r="T56" i="2" s="1"/>
  <c r="F56" i="2"/>
  <c r="I63" i="2"/>
  <c r="J63" i="2" s="1"/>
  <c r="T63" i="2" s="1"/>
  <c r="F63" i="2"/>
  <c r="Q62" i="2"/>
  <c r="Q63" i="2" s="1"/>
  <c r="N55" i="2"/>
  <c r="I55" i="2"/>
  <c r="J55" i="2" s="1"/>
  <c r="O55" i="2" s="1"/>
  <c r="F55" i="2"/>
  <c r="N54" i="2"/>
  <c r="I54" i="2"/>
  <c r="J54" i="2" s="1"/>
  <c r="O54" i="2" s="1"/>
  <c r="F54" i="2"/>
  <c r="N53" i="2"/>
  <c r="I53" i="2"/>
  <c r="J53" i="2" s="1"/>
  <c r="O53" i="2" s="1"/>
  <c r="F53" i="2"/>
  <c r="N52" i="2"/>
  <c r="I52" i="2"/>
  <c r="J52" i="2" s="1"/>
  <c r="O52" i="2" s="1"/>
  <c r="F52" i="2"/>
  <c r="N51" i="2"/>
  <c r="I51" i="2"/>
  <c r="J51" i="2" s="1"/>
  <c r="O51" i="2" s="1"/>
  <c r="F51" i="2"/>
  <c r="N50" i="2"/>
  <c r="I50" i="2"/>
  <c r="J50" i="2" s="1"/>
  <c r="O50" i="2" s="1"/>
  <c r="F50" i="2"/>
  <c r="N49" i="2"/>
  <c r="I49" i="2"/>
  <c r="J49" i="2" s="1"/>
  <c r="F49" i="2"/>
  <c r="N48" i="2"/>
  <c r="I48" i="2"/>
  <c r="J48" i="2" s="1"/>
  <c r="O48" i="2" s="1"/>
  <c r="F48" i="2"/>
  <c r="N47" i="2"/>
  <c r="I47" i="2"/>
  <c r="J47" i="2" s="1"/>
  <c r="O47" i="2" s="1"/>
  <c r="F47" i="2"/>
  <c r="N46" i="2"/>
  <c r="I46" i="2"/>
  <c r="J46" i="2" s="1"/>
  <c r="O46" i="2" s="1"/>
  <c r="F46" i="2"/>
  <c r="N45" i="2"/>
  <c r="I45" i="2"/>
  <c r="J45" i="2" s="1"/>
  <c r="O45" i="2" s="1"/>
  <c r="F45" i="2"/>
  <c r="N44" i="2"/>
  <c r="I44" i="2"/>
  <c r="J44" i="2" s="1"/>
  <c r="O44" i="2" s="1"/>
  <c r="F44" i="2"/>
  <c r="N43" i="2"/>
  <c r="I43" i="2"/>
  <c r="J43" i="2" s="1"/>
  <c r="O43" i="2" s="1"/>
  <c r="F43" i="2"/>
  <c r="N42" i="2"/>
  <c r="I42" i="2"/>
  <c r="J42" i="2" s="1"/>
  <c r="O42" i="2" s="1"/>
  <c r="F42" i="2"/>
  <c r="N41" i="2"/>
  <c r="I41" i="2"/>
  <c r="J41" i="2" s="1"/>
  <c r="O41" i="2" s="1"/>
  <c r="F41" i="2"/>
  <c r="N40" i="2"/>
  <c r="I40" i="2"/>
  <c r="J40" i="2" s="1"/>
  <c r="O40" i="2" s="1"/>
  <c r="F40" i="2"/>
  <c r="N39" i="2"/>
  <c r="I39" i="2"/>
  <c r="J39" i="2" s="1"/>
  <c r="F39" i="2"/>
  <c r="N38" i="2"/>
  <c r="I38" i="2"/>
  <c r="J38" i="2" s="1"/>
  <c r="O38" i="2" s="1"/>
  <c r="F38" i="2"/>
  <c r="N37" i="2"/>
  <c r="I37" i="2"/>
  <c r="J37" i="2" s="1"/>
  <c r="O37" i="2" s="1"/>
  <c r="F37" i="2"/>
  <c r="N36" i="2"/>
  <c r="I36" i="2"/>
  <c r="J36" i="2" s="1"/>
  <c r="O36" i="2" s="1"/>
  <c r="F36" i="2"/>
  <c r="N35" i="2"/>
  <c r="I35" i="2"/>
  <c r="J35" i="2" s="1"/>
  <c r="O35" i="2" s="1"/>
  <c r="F35" i="2"/>
  <c r="N34" i="2"/>
  <c r="I34" i="2"/>
  <c r="J34" i="2" s="1"/>
  <c r="O34" i="2" s="1"/>
  <c r="F34" i="2"/>
  <c r="N33" i="2"/>
  <c r="I33" i="2"/>
  <c r="J33" i="2" s="1"/>
  <c r="O33" i="2" s="1"/>
  <c r="F33" i="2"/>
  <c r="N32" i="2"/>
  <c r="I32" i="2"/>
  <c r="J32" i="2" s="1"/>
  <c r="O32" i="2" s="1"/>
  <c r="F32" i="2"/>
  <c r="N31" i="2"/>
  <c r="I31" i="2"/>
  <c r="J31" i="2" s="1"/>
  <c r="F31" i="2"/>
  <c r="N30" i="2"/>
  <c r="I30" i="2"/>
  <c r="J30" i="2" s="1"/>
  <c r="O30" i="2" s="1"/>
  <c r="F30" i="2"/>
  <c r="N29" i="2"/>
  <c r="I29" i="2"/>
  <c r="J29" i="2" s="1"/>
  <c r="O29" i="2" s="1"/>
  <c r="F29" i="2"/>
  <c r="N28" i="2"/>
  <c r="I28" i="2"/>
  <c r="J28" i="2" s="1"/>
  <c r="F28" i="2"/>
  <c r="N27" i="2"/>
  <c r="I27" i="2"/>
  <c r="J27" i="2" s="1"/>
  <c r="F27" i="2"/>
  <c r="N26" i="2"/>
  <c r="I26" i="2"/>
  <c r="J26" i="2" s="1"/>
  <c r="O26" i="2" s="1"/>
  <c r="F26" i="2"/>
  <c r="N25" i="2"/>
  <c r="I25" i="2"/>
  <c r="J25" i="2" s="1"/>
  <c r="O25" i="2" s="1"/>
  <c r="F25" i="2"/>
  <c r="N24" i="2"/>
  <c r="I24" i="2"/>
  <c r="J24" i="2" s="1"/>
  <c r="O24" i="2" s="1"/>
  <c r="F24" i="2"/>
  <c r="N23" i="2"/>
  <c r="I23" i="2"/>
  <c r="J23" i="2" s="1"/>
  <c r="O23" i="2" s="1"/>
  <c r="F23" i="2"/>
  <c r="N22" i="2"/>
  <c r="I22" i="2"/>
  <c r="J22" i="2" s="1"/>
  <c r="O22" i="2" s="1"/>
  <c r="F22" i="2"/>
  <c r="N21" i="2"/>
  <c r="I21" i="2"/>
  <c r="J21" i="2" s="1"/>
  <c r="O21" i="2" s="1"/>
  <c r="F21" i="2"/>
  <c r="N20" i="2"/>
  <c r="I20" i="2"/>
  <c r="J20" i="2" s="1"/>
  <c r="O20" i="2" s="1"/>
  <c r="F20" i="2"/>
  <c r="N19" i="2"/>
  <c r="I19" i="2"/>
  <c r="J19" i="2" s="1"/>
  <c r="T19" i="2" s="1"/>
  <c r="F19" i="2"/>
  <c r="N18" i="2"/>
  <c r="I18" i="2"/>
  <c r="J18" i="2" s="1"/>
  <c r="F18" i="2"/>
  <c r="N17" i="2"/>
  <c r="I17" i="2"/>
  <c r="J17" i="2" s="1"/>
  <c r="O17" i="2" s="1"/>
  <c r="F17" i="2"/>
  <c r="N16" i="2"/>
  <c r="I16" i="2"/>
  <c r="J16" i="2" s="1"/>
  <c r="F16" i="2"/>
  <c r="N15" i="2"/>
  <c r="I15" i="2"/>
  <c r="J15" i="2" s="1"/>
  <c r="O15" i="2" s="1"/>
  <c r="F15" i="2"/>
  <c r="N14" i="2"/>
  <c r="I14" i="2"/>
  <c r="J14" i="2" s="1"/>
  <c r="O14" i="2" s="1"/>
  <c r="F14" i="2"/>
  <c r="N13" i="2"/>
  <c r="I13" i="2"/>
  <c r="J13" i="2" s="1"/>
  <c r="O13" i="2" s="1"/>
  <c r="F13" i="2"/>
  <c r="N12" i="2"/>
  <c r="I12" i="2"/>
  <c r="J12" i="2" s="1"/>
  <c r="O12" i="2" s="1"/>
  <c r="F12" i="2"/>
  <c r="N11" i="2"/>
  <c r="I11" i="2"/>
  <c r="J11" i="2" s="1"/>
  <c r="O11" i="2" s="1"/>
  <c r="F11" i="2"/>
  <c r="N10" i="2"/>
  <c r="I10" i="2"/>
  <c r="J10" i="2" s="1"/>
  <c r="O10" i="2" s="1"/>
  <c r="F10" i="2"/>
  <c r="N9" i="2"/>
  <c r="I9" i="2"/>
  <c r="J9" i="2" s="1"/>
  <c r="O9" i="2" s="1"/>
  <c r="F9" i="2"/>
  <c r="N8" i="2"/>
  <c r="I8" i="2"/>
  <c r="J8" i="2" s="1"/>
  <c r="O8" i="2" s="1"/>
  <c r="F8" i="2"/>
  <c r="N7" i="2"/>
  <c r="I7" i="2"/>
  <c r="J7" i="2" s="1"/>
  <c r="F7" i="2"/>
  <c r="Q6" i="2"/>
  <c r="Q28" i="2" s="1"/>
  <c r="U3" i="2"/>
  <c r="N899" i="6"/>
  <c r="I899" i="6"/>
  <c r="J899" i="6" s="1"/>
  <c r="N898" i="6"/>
  <c r="I898" i="6"/>
  <c r="J898" i="6" s="1"/>
  <c r="N897" i="6"/>
  <c r="I897" i="6"/>
  <c r="J897" i="6" s="1"/>
  <c r="N896" i="6"/>
  <c r="I896" i="6"/>
  <c r="J896" i="6" s="1"/>
  <c r="I895" i="6"/>
  <c r="J895" i="6" s="1"/>
  <c r="N894" i="6"/>
  <c r="I894" i="6"/>
  <c r="J894" i="6" s="1"/>
  <c r="N893" i="6"/>
  <c r="I893" i="6"/>
  <c r="J893" i="6" s="1"/>
  <c r="N892" i="6"/>
  <c r="I892" i="6"/>
  <c r="J892" i="6" s="1"/>
  <c r="N891" i="6"/>
  <c r="I891" i="6"/>
  <c r="J891" i="6" s="1"/>
  <c r="N890" i="6"/>
  <c r="I890" i="6"/>
  <c r="J890" i="6" s="1"/>
  <c r="N889" i="6"/>
  <c r="I889" i="6"/>
  <c r="J889" i="6" s="1"/>
  <c r="N888" i="6"/>
  <c r="I888" i="6"/>
  <c r="J888" i="6" s="1"/>
  <c r="N886" i="6"/>
  <c r="I886" i="6"/>
  <c r="J886" i="6" s="1"/>
  <c r="N885" i="6"/>
  <c r="I885" i="6"/>
  <c r="J885" i="6" s="1"/>
  <c r="N884" i="6"/>
  <c r="I884" i="6"/>
  <c r="J884" i="6" s="1"/>
  <c r="N883" i="6"/>
  <c r="I883" i="6"/>
  <c r="J883" i="6" s="1"/>
  <c r="N882" i="6"/>
  <c r="I882" i="6"/>
  <c r="J882" i="6" s="1"/>
  <c r="N881" i="6"/>
  <c r="I881" i="6"/>
  <c r="J881" i="6" s="1"/>
  <c r="N880" i="6"/>
  <c r="I880" i="6"/>
  <c r="J880" i="6" s="1"/>
  <c r="N879" i="6"/>
  <c r="I879" i="6"/>
  <c r="J879" i="6" s="1"/>
  <c r="N878" i="6"/>
  <c r="I878" i="6"/>
  <c r="J878" i="6" s="1"/>
  <c r="N877" i="6"/>
  <c r="I877" i="6"/>
  <c r="J877" i="6" s="1"/>
  <c r="N876" i="6"/>
  <c r="I876" i="6"/>
  <c r="J876" i="6" s="1"/>
  <c r="N875" i="6"/>
  <c r="I875" i="6"/>
  <c r="J875" i="6" s="1"/>
  <c r="N874" i="6"/>
  <c r="I874" i="6"/>
  <c r="J874" i="6" s="1"/>
  <c r="N873" i="6"/>
  <c r="I873" i="6"/>
  <c r="J873" i="6" s="1"/>
  <c r="N872" i="6"/>
  <c r="I872" i="6"/>
  <c r="J872" i="6" s="1"/>
  <c r="N871" i="6"/>
  <c r="I871" i="6"/>
  <c r="J871" i="6" s="1"/>
  <c r="N870" i="6"/>
  <c r="I870" i="6"/>
  <c r="J870" i="6" s="1"/>
  <c r="N869" i="6"/>
  <c r="I869" i="6"/>
  <c r="J869" i="6" s="1"/>
  <c r="N868" i="6"/>
  <c r="I868" i="6"/>
  <c r="J868" i="6" s="1"/>
  <c r="N867" i="6"/>
  <c r="I867" i="6"/>
  <c r="J867" i="6" s="1"/>
  <c r="N866" i="6"/>
  <c r="I866" i="6"/>
  <c r="J866" i="6" s="1"/>
  <c r="N865" i="6"/>
  <c r="I865" i="6"/>
  <c r="J865" i="6" s="1"/>
  <c r="N864" i="6"/>
  <c r="I864" i="6"/>
  <c r="J864" i="6" s="1"/>
  <c r="N862" i="6"/>
  <c r="I862" i="6"/>
  <c r="J862" i="6" s="1"/>
  <c r="N861" i="6"/>
  <c r="I861" i="6"/>
  <c r="J861" i="6" s="1"/>
  <c r="N860" i="6"/>
  <c r="I860" i="6"/>
  <c r="J860" i="6" s="1"/>
  <c r="N859" i="6"/>
  <c r="I859" i="6"/>
  <c r="J859" i="6" s="1"/>
  <c r="N858" i="6"/>
  <c r="I858" i="6"/>
  <c r="J858" i="6" s="1"/>
  <c r="N857" i="6"/>
  <c r="I857" i="6"/>
  <c r="J857" i="6" s="1"/>
  <c r="N856" i="6"/>
  <c r="I856" i="6"/>
  <c r="J856" i="6" s="1"/>
  <c r="N855" i="6"/>
  <c r="I855" i="6"/>
  <c r="J855" i="6" s="1"/>
  <c r="N854" i="6"/>
  <c r="I854" i="6"/>
  <c r="J854" i="6" s="1"/>
  <c r="N853" i="6"/>
  <c r="I853" i="6"/>
  <c r="J853" i="6" s="1"/>
  <c r="N852" i="6"/>
  <c r="I852" i="6"/>
  <c r="J852" i="6" s="1"/>
  <c r="N851" i="6"/>
  <c r="I851" i="6"/>
  <c r="J851" i="6" s="1"/>
  <c r="N850" i="6"/>
  <c r="I850" i="6"/>
  <c r="J850" i="6" s="1"/>
  <c r="N849" i="6"/>
  <c r="I849" i="6"/>
  <c r="J849" i="6" s="1"/>
  <c r="N848" i="6"/>
  <c r="I848" i="6"/>
  <c r="J848" i="6" s="1"/>
  <c r="N847" i="6"/>
  <c r="I847" i="6"/>
  <c r="J847" i="6" s="1"/>
  <c r="N846" i="6"/>
  <c r="I846" i="6"/>
  <c r="J846" i="6" s="1"/>
  <c r="N840" i="6"/>
  <c r="I840" i="6"/>
  <c r="J840" i="6" s="1"/>
  <c r="F840" i="6"/>
  <c r="N839" i="6"/>
  <c r="I839" i="6"/>
  <c r="J839" i="6" s="1"/>
  <c r="F839" i="6"/>
  <c r="N838" i="6"/>
  <c r="I838" i="6"/>
  <c r="J838" i="6" s="1"/>
  <c r="F838" i="6"/>
  <c r="N837" i="6"/>
  <c r="I837" i="6"/>
  <c r="J837" i="6" s="1"/>
  <c r="F837" i="6"/>
  <c r="N836" i="6"/>
  <c r="I836" i="6"/>
  <c r="J836" i="6" s="1"/>
  <c r="F836" i="6"/>
  <c r="N835" i="6"/>
  <c r="I835" i="6"/>
  <c r="J835" i="6" s="1"/>
  <c r="F835" i="6"/>
  <c r="N834" i="6"/>
  <c r="I834" i="6"/>
  <c r="J834" i="6" s="1"/>
  <c r="F834" i="6"/>
  <c r="N833" i="6"/>
  <c r="I833" i="6"/>
  <c r="J833" i="6" s="1"/>
  <c r="F833" i="6"/>
  <c r="N832" i="6"/>
  <c r="I832" i="6"/>
  <c r="J832" i="6" s="1"/>
  <c r="F832" i="6"/>
  <c r="I831" i="6"/>
  <c r="J831" i="6" s="1"/>
  <c r="F831" i="6"/>
  <c r="N830" i="6"/>
  <c r="I830" i="6"/>
  <c r="J830" i="6" s="1"/>
  <c r="F830" i="6"/>
  <c r="N829" i="6"/>
  <c r="I829" i="6"/>
  <c r="J829" i="6" s="1"/>
  <c r="F829" i="6"/>
  <c r="N828" i="6"/>
  <c r="I828" i="6"/>
  <c r="J828" i="6" s="1"/>
  <c r="F828" i="6"/>
  <c r="N827" i="6"/>
  <c r="I827" i="6"/>
  <c r="J827" i="6" s="1"/>
  <c r="F827" i="6"/>
  <c r="N826" i="6"/>
  <c r="I826" i="6"/>
  <c r="J826" i="6" s="1"/>
  <c r="F826" i="6"/>
  <c r="N825" i="6"/>
  <c r="I825" i="6"/>
  <c r="J825" i="6" s="1"/>
  <c r="F825" i="6"/>
  <c r="N824" i="6"/>
  <c r="I824" i="6"/>
  <c r="J824" i="6" s="1"/>
  <c r="F824" i="6"/>
  <c r="N823" i="6"/>
  <c r="I823" i="6"/>
  <c r="J823" i="6" s="1"/>
  <c r="F823" i="6"/>
  <c r="N822" i="6"/>
  <c r="I822" i="6"/>
  <c r="J822" i="6" s="1"/>
  <c r="F822" i="6"/>
  <c r="I821" i="6"/>
  <c r="J821" i="6" s="1"/>
  <c r="F821" i="6"/>
  <c r="N820" i="6"/>
  <c r="I820" i="6"/>
  <c r="J820" i="6" s="1"/>
  <c r="F820" i="6"/>
  <c r="N819" i="6"/>
  <c r="I819" i="6"/>
  <c r="J819" i="6" s="1"/>
  <c r="F819" i="6"/>
  <c r="N818" i="6"/>
  <c r="I818" i="6"/>
  <c r="J818" i="6" s="1"/>
  <c r="F818" i="6"/>
  <c r="N817" i="6"/>
  <c r="I817" i="6"/>
  <c r="J817" i="6" s="1"/>
  <c r="F817" i="6"/>
  <c r="N816" i="6"/>
  <c r="I816" i="6"/>
  <c r="J816" i="6" s="1"/>
  <c r="F816" i="6"/>
  <c r="N815" i="6"/>
  <c r="I815" i="6"/>
  <c r="J815" i="6" s="1"/>
  <c r="F815" i="6"/>
  <c r="N814" i="6"/>
  <c r="I814" i="6"/>
  <c r="J814" i="6" s="1"/>
  <c r="F814" i="6"/>
  <c r="N813" i="6"/>
  <c r="I813" i="6"/>
  <c r="J813" i="6" s="1"/>
  <c r="F813" i="6"/>
  <c r="N812" i="6"/>
  <c r="I812" i="6"/>
  <c r="J812" i="6" s="1"/>
  <c r="F812" i="6"/>
  <c r="N811" i="6"/>
  <c r="I811" i="6"/>
  <c r="J811" i="6" s="1"/>
  <c r="F811" i="6"/>
  <c r="N810" i="6"/>
  <c r="I810" i="6"/>
  <c r="J810" i="6" s="1"/>
  <c r="F810" i="6"/>
  <c r="I809" i="6"/>
  <c r="J809" i="6" s="1"/>
  <c r="F809" i="6"/>
  <c r="I808" i="6"/>
  <c r="J808" i="6" s="1"/>
  <c r="F808" i="6"/>
  <c r="I807" i="6"/>
  <c r="J807" i="6" s="1"/>
  <c r="F807" i="6"/>
  <c r="N806" i="6"/>
  <c r="I806" i="6"/>
  <c r="J806" i="6" s="1"/>
  <c r="F806" i="6"/>
  <c r="N805" i="6"/>
  <c r="I805" i="6"/>
  <c r="J805" i="6" s="1"/>
  <c r="F805" i="6"/>
  <c r="N804" i="6"/>
  <c r="I804" i="6"/>
  <c r="J804" i="6" s="1"/>
  <c r="F804" i="6"/>
  <c r="N803" i="6"/>
  <c r="I803" i="6"/>
  <c r="J803" i="6" s="1"/>
  <c r="F803" i="6"/>
  <c r="N802" i="6"/>
  <c r="I802" i="6"/>
  <c r="J802" i="6" s="1"/>
  <c r="F802" i="6"/>
  <c r="N801" i="6"/>
  <c r="I801" i="6"/>
  <c r="J801" i="6" s="1"/>
  <c r="F801" i="6"/>
  <c r="N800" i="6"/>
  <c r="I800" i="6"/>
  <c r="J800" i="6" s="1"/>
  <c r="F800" i="6"/>
  <c r="N799" i="6"/>
  <c r="I799" i="6"/>
  <c r="J799" i="6" s="1"/>
  <c r="F799" i="6"/>
  <c r="N798" i="6"/>
  <c r="I798" i="6"/>
  <c r="J798" i="6" s="1"/>
  <c r="F798" i="6"/>
  <c r="N797" i="6"/>
  <c r="I797" i="6"/>
  <c r="J797" i="6" s="1"/>
  <c r="F797" i="6"/>
  <c r="N796" i="6"/>
  <c r="I796" i="6"/>
  <c r="J796" i="6" s="1"/>
  <c r="F796" i="6"/>
  <c r="N795" i="6"/>
  <c r="I795" i="6"/>
  <c r="J795" i="6" s="1"/>
  <c r="F795" i="6"/>
  <c r="N794" i="6"/>
  <c r="I794" i="6"/>
  <c r="J794" i="6" s="1"/>
  <c r="F794" i="6"/>
  <c r="N793" i="6"/>
  <c r="I793" i="6"/>
  <c r="J793" i="6" s="1"/>
  <c r="F793" i="6"/>
  <c r="N792" i="6"/>
  <c r="I792" i="6"/>
  <c r="J792" i="6" s="1"/>
  <c r="F792" i="6"/>
  <c r="N791" i="6"/>
  <c r="I791" i="6"/>
  <c r="J791" i="6" s="1"/>
  <c r="F791" i="6"/>
  <c r="N790" i="6"/>
  <c r="I790" i="6"/>
  <c r="J790" i="6" s="1"/>
  <c r="F790" i="6"/>
  <c r="N789" i="6"/>
  <c r="I789" i="6"/>
  <c r="J789" i="6" s="1"/>
  <c r="F789" i="6"/>
  <c r="N788" i="6"/>
  <c r="I788" i="6"/>
  <c r="J788" i="6" s="1"/>
  <c r="F788" i="6"/>
  <c r="N787" i="6"/>
  <c r="I787" i="6"/>
  <c r="J787" i="6" s="1"/>
  <c r="F787" i="6"/>
  <c r="N786" i="6"/>
  <c r="I786" i="6"/>
  <c r="J786" i="6" s="1"/>
  <c r="F786" i="6"/>
  <c r="N785" i="6"/>
  <c r="I785" i="6"/>
  <c r="J785" i="6" s="1"/>
  <c r="F785" i="6"/>
  <c r="N784" i="6"/>
  <c r="I784" i="6"/>
  <c r="J784" i="6" s="1"/>
  <c r="F784" i="6"/>
  <c r="N783" i="6"/>
  <c r="I783" i="6"/>
  <c r="J783" i="6" s="1"/>
  <c r="F783" i="6"/>
  <c r="N782" i="6"/>
  <c r="I782" i="6"/>
  <c r="J782" i="6" s="1"/>
  <c r="F782" i="6"/>
  <c r="N781" i="6"/>
  <c r="I781" i="6"/>
  <c r="J781" i="6" s="1"/>
  <c r="F781" i="6"/>
  <c r="N780" i="6"/>
  <c r="I780" i="6"/>
  <c r="J780" i="6" s="1"/>
  <c r="F780" i="6"/>
  <c r="N779" i="6"/>
  <c r="I779" i="6"/>
  <c r="J779" i="6" s="1"/>
  <c r="F779" i="6"/>
  <c r="N778" i="6"/>
  <c r="I778" i="6"/>
  <c r="J778" i="6" s="1"/>
  <c r="F778" i="6"/>
  <c r="N777" i="6"/>
  <c r="I777" i="6"/>
  <c r="J777" i="6" s="1"/>
  <c r="F777" i="6"/>
  <c r="N776" i="6"/>
  <c r="I776" i="6"/>
  <c r="J776" i="6" s="1"/>
  <c r="F776" i="6"/>
  <c r="N775" i="6"/>
  <c r="I775" i="6"/>
  <c r="J775" i="6" s="1"/>
  <c r="F775" i="6"/>
  <c r="N774" i="6"/>
  <c r="I774" i="6"/>
  <c r="J774" i="6" s="1"/>
  <c r="F774" i="6"/>
  <c r="N773" i="6"/>
  <c r="I773" i="6"/>
  <c r="J773" i="6" s="1"/>
  <c r="F773" i="6"/>
  <c r="N772" i="6"/>
  <c r="I772" i="6"/>
  <c r="J772" i="6" s="1"/>
  <c r="F772" i="6"/>
  <c r="N771" i="6"/>
  <c r="I771" i="6"/>
  <c r="J771" i="6" s="1"/>
  <c r="F771" i="6"/>
  <c r="N770" i="6"/>
  <c r="I770" i="6"/>
  <c r="J770" i="6" s="1"/>
  <c r="F770" i="6"/>
  <c r="N769" i="6"/>
  <c r="I769" i="6"/>
  <c r="J769" i="6" s="1"/>
  <c r="F769" i="6"/>
  <c r="N768" i="6"/>
  <c r="I768" i="6"/>
  <c r="J768" i="6" s="1"/>
  <c r="F768" i="6"/>
  <c r="N767" i="6"/>
  <c r="I767" i="6"/>
  <c r="J767" i="6" s="1"/>
  <c r="F767" i="6"/>
  <c r="N766" i="6"/>
  <c r="I766" i="6"/>
  <c r="J766" i="6" s="1"/>
  <c r="F766" i="6"/>
  <c r="N765" i="6"/>
  <c r="I765" i="6"/>
  <c r="J765" i="6" s="1"/>
  <c r="F765" i="6"/>
  <c r="N764" i="6"/>
  <c r="I764" i="6"/>
  <c r="J764" i="6" s="1"/>
  <c r="F764" i="6"/>
  <c r="N763" i="6"/>
  <c r="I763" i="6"/>
  <c r="J763" i="6" s="1"/>
  <c r="F763" i="6"/>
  <c r="N762" i="6"/>
  <c r="I762" i="6"/>
  <c r="J762" i="6" s="1"/>
  <c r="F762" i="6"/>
  <c r="N761" i="6"/>
  <c r="I761" i="6"/>
  <c r="J761" i="6" s="1"/>
  <c r="F761" i="6"/>
  <c r="N760" i="6"/>
  <c r="I760" i="6"/>
  <c r="J760" i="6" s="1"/>
  <c r="F760" i="6"/>
  <c r="N759" i="6"/>
  <c r="I759" i="6"/>
  <c r="J759" i="6" s="1"/>
  <c r="F759" i="6"/>
  <c r="N758" i="6"/>
  <c r="I758" i="6"/>
  <c r="J758" i="6" s="1"/>
  <c r="F758" i="6"/>
  <c r="I757" i="6"/>
  <c r="J757" i="6" s="1"/>
  <c r="F757" i="6"/>
  <c r="I756" i="6"/>
  <c r="J756" i="6" s="1"/>
  <c r="F756" i="6"/>
  <c r="I755" i="6"/>
  <c r="J755" i="6" s="1"/>
  <c r="F755" i="6"/>
  <c r="I754" i="6"/>
  <c r="J754" i="6" s="1"/>
  <c r="F754" i="6"/>
  <c r="I753" i="6"/>
  <c r="J753" i="6" s="1"/>
  <c r="F753" i="6"/>
  <c r="I752" i="6"/>
  <c r="J752" i="6" s="1"/>
  <c r="F752" i="6"/>
  <c r="I751" i="6"/>
  <c r="J751" i="6" s="1"/>
  <c r="F751" i="6"/>
  <c r="N750" i="6"/>
  <c r="I750" i="6"/>
  <c r="J750" i="6" s="1"/>
  <c r="F750" i="6"/>
  <c r="N749" i="6"/>
  <c r="I749" i="6"/>
  <c r="J749" i="6" s="1"/>
  <c r="F749" i="6"/>
  <c r="N748" i="6"/>
  <c r="I748" i="6"/>
  <c r="J748" i="6" s="1"/>
  <c r="F748" i="6"/>
  <c r="N747" i="6"/>
  <c r="I747" i="6"/>
  <c r="J747" i="6" s="1"/>
  <c r="F747" i="6"/>
  <c r="N746" i="6"/>
  <c r="I746" i="6"/>
  <c r="J746" i="6" s="1"/>
  <c r="F746" i="6"/>
  <c r="N745" i="6"/>
  <c r="I745" i="6"/>
  <c r="J745" i="6" s="1"/>
  <c r="F745" i="6"/>
  <c r="N744" i="6"/>
  <c r="I744" i="6"/>
  <c r="J744" i="6" s="1"/>
  <c r="F744" i="6"/>
  <c r="I743" i="6"/>
  <c r="J743" i="6" s="1"/>
  <c r="F743" i="6"/>
  <c r="N742" i="6"/>
  <c r="I742" i="6"/>
  <c r="J742" i="6" s="1"/>
  <c r="F742" i="6"/>
  <c r="N741" i="6"/>
  <c r="I741" i="6"/>
  <c r="J741" i="6" s="1"/>
  <c r="F741" i="6"/>
  <c r="N740" i="6"/>
  <c r="I740" i="6"/>
  <c r="J740" i="6" s="1"/>
  <c r="F740" i="6"/>
  <c r="N739" i="6"/>
  <c r="I739" i="6"/>
  <c r="J739" i="6" s="1"/>
  <c r="F739" i="6"/>
  <c r="N738" i="6"/>
  <c r="I738" i="6"/>
  <c r="J738" i="6" s="1"/>
  <c r="F738" i="6"/>
  <c r="N737" i="6"/>
  <c r="I737" i="6"/>
  <c r="J737" i="6" s="1"/>
  <c r="F737" i="6"/>
  <c r="N736" i="6"/>
  <c r="I736" i="6"/>
  <c r="J736" i="6" s="1"/>
  <c r="F736" i="6"/>
  <c r="N735" i="6"/>
  <c r="I735" i="6"/>
  <c r="J735" i="6" s="1"/>
  <c r="F735" i="6"/>
  <c r="N734" i="6"/>
  <c r="I734" i="6"/>
  <c r="J734" i="6" s="1"/>
  <c r="F734" i="6"/>
  <c r="N733" i="6"/>
  <c r="I733" i="6"/>
  <c r="J733" i="6" s="1"/>
  <c r="F733" i="6"/>
  <c r="N732" i="6"/>
  <c r="I732" i="6"/>
  <c r="J732" i="6" s="1"/>
  <c r="F732" i="6"/>
  <c r="N731" i="6"/>
  <c r="I731" i="6"/>
  <c r="J731" i="6" s="1"/>
  <c r="F731" i="6"/>
  <c r="N730" i="6"/>
  <c r="I730" i="6"/>
  <c r="J730" i="6" s="1"/>
  <c r="F730" i="6"/>
  <c r="N729" i="6"/>
  <c r="I729" i="6"/>
  <c r="J729" i="6" s="1"/>
  <c r="F729" i="6"/>
  <c r="N728" i="6"/>
  <c r="I728" i="6"/>
  <c r="J728" i="6" s="1"/>
  <c r="F728" i="6"/>
  <c r="N727" i="6"/>
  <c r="I727" i="6"/>
  <c r="J727" i="6" s="1"/>
  <c r="F727" i="6"/>
  <c r="N726" i="6"/>
  <c r="I726" i="6"/>
  <c r="J726" i="6" s="1"/>
  <c r="F726" i="6"/>
  <c r="N725" i="6"/>
  <c r="I725" i="6"/>
  <c r="J725" i="6" s="1"/>
  <c r="F725" i="6"/>
  <c r="N724" i="6"/>
  <c r="I724" i="6"/>
  <c r="J724" i="6" s="1"/>
  <c r="F724" i="6"/>
  <c r="N723" i="6"/>
  <c r="I723" i="6"/>
  <c r="J723" i="6" s="1"/>
  <c r="F723" i="6"/>
  <c r="N722" i="6"/>
  <c r="I722" i="6"/>
  <c r="J722" i="6" s="1"/>
  <c r="F722" i="6"/>
  <c r="N721" i="6"/>
  <c r="I721" i="6"/>
  <c r="J721" i="6" s="1"/>
  <c r="F721" i="6"/>
  <c r="N720" i="6"/>
  <c r="I720" i="6"/>
  <c r="J720" i="6" s="1"/>
  <c r="F720" i="6"/>
  <c r="N719" i="6"/>
  <c r="I719" i="6"/>
  <c r="J719" i="6" s="1"/>
  <c r="F719" i="6"/>
  <c r="N718" i="6"/>
  <c r="I718" i="6"/>
  <c r="J718" i="6" s="1"/>
  <c r="F718" i="6"/>
  <c r="I717" i="6"/>
  <c r="J717" i="6" s="1"/>
  <c r="F717" i="6"/>
  <c r="N710" i="6"/>
  <c r="I710" i="6"/>
  <c r="J710" i="6" s="1"/>
  <c r="F710" i="6"/>
  <c r="N709" i="6"/>
  <c r="I709" i="6"/>
  <c r="J709" i="6" s="1"/>
  <c r="F709" i="6"/>
  <c r="N708" i="6"/>
  <c r="I708" i="6"/>
  <c r="J708" i="6" s="1"/>
  <c r="F708" i="6"/>
  <c r="N707" i="6"/>
  <c r="I707" i="6"/>
  <c r="J707" i="6" s="1"/>
  <c r="F707" i="6"/>
  <c r="N706" i="6"/>
  <c r="I706" i="6"/>
  <c r="J706" i="6" s="1"/>
  <c r="F706" i="6"/>
  <c r="N705" i="6"/>
  <c r="I705" i="6"/>
  <c r="J705" i="6" s="1"/>
  <c r="F705" i="6"/>
  <c r="N704" i="6"/>
  <c r="I704" i="6"/>
  <c r="J704" i="6" s="1"/>
  <c r="F704" i="6"/>
  <c r="N703" i="6"/>
  <c r="I703" i="6"/>
  <c r="J703" i="6" s="1"/>
  <c r="F703" i="6"/>
  <c r="N702" i="6"/>
  <c r="I702" i="6"/>
  <c r="J702" i="6" s="1"/>
  <c r="F702" i="6"/>
  <c r="N701" i="6"/>
  <c r="I701" i="6"/>
  <c r="J701" i="6" s="1"/>
  <c r="F701" i="6"/>
  <c r="N700" i="6"/>
  <c r="I700" i="6"/>
  <c r="J700" i="6" s="1"/>
  <c r="F700" i="6"/>
  <c r="N699" i="6"/>
  <c r="I699" i="6"/>
  <c r="J699" i="6" s="1"/>
  <c r="F699" i="6"/>
  <c r="N698" i="6"/>
  <c r="I698" i="6"/>
  <c r="J698" i="6" s="1"/>
  <c r="F698" i="6"/>
  <c r="N697" i="6"/>
  <c r="I697" i="6"/>
  <c r="J697" i="6" s="1"/>
  <c r="F697" i="6"/>
  <c r="N696" i="6"/>
  <c r="I696" i="6"/>
  <c r="J696" i="6" s="1"/>
  <c r="F696" i="6"/>
  <c r="N695" i="6"/>
  <c r="I695" i="6"/>
  <c r="J695" i="6" s="1"/>
  <c r="F695" i="6"/>
  <c r="N694" i="6"/>
  <c r="I694" i="6"/>
  <c r="J694" i="6" s="1"/>
  <c r="F694" i="6"/>
  <c r="N693" i="6"/>
  <c r="I693" i="6"/>
  <c r="J693" i="6" s="1"/>
  <c r="F693" i="6"/>
  <c r="N692" i="6"/>
  <c r="I692" i="6"/>
  <c r="J692" i="6" s="1"/>
  <c r="F692" i="6"/>
  <c r="I691" i="6"/>
  <c r="J691" i="6" s="1"/>
  <c r="F691" i="6"/>
  <c r="I690" i="6"/>
  <c r="J690" i="6" s="1"/>
  <c r="F690" i="6"/>
  <c r="N689" i="6"/>
  <c r="I689" i="6"/>
  <c r="J689" i="6" s="1"/>
  <c r="F689" i="6"/>
  <c r="N688" i="6"/>
  <c r="I688" i="6"/>
  <c r="J688" i="6" s="1"/>
  <c r="F688" i="6"/>
  <c r="N687" i="6"/>
  <c r="I687" i="6"/>
  <c r="J687" i="6" s="1"/>
  <c r="F687" i="6"/>
  <c r="N686" i="6"/>
  <c r="I686" i="6"/>
  <c r="J686" i="6" s="1"/>
  <c r="F686" i="6"/>
  <c r="N685" i="6"/>
  <c r="I685" i="6"/>
  <c r="J685" i="6" s="1"/>
  <c r="F685" i="6"/>
  <c r="N684" i="6"/>
  <c r="I684" i="6"/>
  <c r="J684" i="6" s="1"/>
  <c r="F684" i="6"/>
  <c r="N683" i="6"/>
  <c r="I683" i="6"/>
  <c r="J683" i="6" s="1"/>
  <c r="F683" i="6"/>
  <c r="N682" i="6"/>
  <c r="I682" i="6"/>
  <c r="J682" i="6" s="1"/>
  <c r="F682" i="6"/>
  <c r="N681" i="6"/>
  <c r="I681" i="6"/>
  <c r="J681" i="6" s="1"/>
  <c r="F681" i="6"/>
  <c r="N680" i="6"/>
  <c r="I680" i="6"/>
  <c r="J680" i="6" s="1"/>
  <c r="F680" i="6"/>
  <c r="N679" i="6"/>
  <c r="I679" i="6"/>
  <c r="J679" i="6" s="1"/>
  <c r="F679" i="6"/>
  <c r="N678" i="6"/>
  <c r="I678" i="6"/>
  <c r="J678" i="6" s="1"/>
  <c r="F678" i="6"/>
  <c r="N677" i="6"/>
  <c r="I677" i="6"/>
  <c r="J677" i="6" s="1"/>
  <c r="F677" i="6"/>
  <c r="N676" i="6"/>
  <c r="I676" i="6"/>
  <c r="J676" i="6" s="1"/>
  <c r="F676" i="6"/>
  <c r="N675" i="6"/>
  <c r="I675" i="6"/>
  <c r="J675" i="6" s="1"/>
  <c r="F675" i="6"/>
  <c r="N674" i="6"/>
  <c r="I674" i="6"/>
  <c r="J674" i="6" s="1"/>
  <c r="F674" i="6"/>
  <c r="I673" i="6"/>
  <c r="J673" i="6" s="1"/>
  <c r="F673" i="6"/>
  <c r="N672" i="6"/>
  <c r="I672" i="6"/>
  <c r="J672" i="6" s="1"/>
  <c r="F672" i="6"/>
  <c r="N671" i="6"/>
  <c r="I671" i="6"/>
  <c r="J671" i="6" s="1"/>
  <c r="F671" i="6"/>
  <c r="N670" i="6"/>
  <c r="I670" i="6"/>
  <c r="J670" i="6" s="1"/>
  <c r="F670" i="6"/>
  <c r="N669" i="6"/>
  <c r="I669" i="6"/>
  <c r="J669" i="6" s="1"/>
  <c r="F669" i="6"/>
  <c r="N668" i="6"/>
  <c r="I668" i="6"/>
  <c r="J668" i="6" s="1"/>
  <c r="F668" i="6"/>
  <c r="N667" i="6"/>
  <c r="I667" i="6"/>
  <c r="J667" i="6" s="1"/>
  <c r="F667" i="6"/>
  <c r="N666" i="6"/>
  <c r="I666" i="6"/>
  <c r="J666" i="6" s="1"/>
  <c r="F666" i="6"/>
  <c r="N665" i="6"/>
  <c r="I665" i="6"/>
  <c r="J665" i="6" s="1"/>
  <c r="F665" i="6"/>
  <c r="N664" i="6"/>
  <c r="I664" i="6"/>
  <c r="J664" i="6" s="1"/>
  <c r="F664" i="6"/>
  <c r="N663" i="6"/>
  <c r="I663" i="6"/>
  <c r="J663" i="6" s="1"/>
  <c r="F663" i="6"/>
  <c r="N662" i="6"/>
  <c r="I662" i="6"/>
  <c r="J662" i="6" s="1"/>
  <c r="F662" i="6"/>
  <c r="I661" i="6"/>
  <c r="J661" i="6" s="1"/>
  <c r="F661" i="6"/>
  <c r="N660" i="6"/>
  <c r="I660" i="6"/>
  <c r="J660" i="6" s="1"/>
  <c r="F660" i="6"/>
  <c r="N659" i="6"/>
  <c r="I659" i="6"/>
  <c r="J659" i="6" s="1"/>
  <c r="F659" i="6"/>
  <c r="N658" i="6"/>
  <c r="I658" i="6"/>
  <c r="J658" i="6" s="1"/>
  <c r="F658" i="6"/>
  <c r="N657" i="6"/>
  <c r="I657" i="6"/>
  <c r="J657" i="6" s="1"/>
  <c r="F657" i="6"/>
  <c r="N656" i="6"/>
  <c r="I656" i="6"/>
  <c r="J656" i="6" s="1"/>
  <c r="F656" i="6"/>
  <c r="N655" i="6"/>
  <c r="I655" i="6"/>
  <c r="J655" i="6" s="1"/>
  <c r="F655" i="6"/>
  <c r="N653" i="6"/>
  <c r="I653" i="6"/>
  <c r="J653" i="6" s="1"/>
  <c r="F653" i="6"/>
  <c r="N652" i="6"/>
  <c r="I652" i="6"/>
  <c r="J652" i="6" s="1"/>
  <c r="F652" i="6"/>
  <c r="N651" i="6"/>
  <c r="I651" i="6"/>
  <c r="J651" i="6" s="1"/>
  <c r="F651" i="6"/>
  <c r="N650" i="6"/>
  <c r="I650" i="6"/>
  <c r="J650" i="6" s="1"/>
  <c r="F650" i="6"/>
  <c r="N649" i="6"/>
  <c r="I649" i="6"/>
  <c r="J649" i="6" s="1"/>
  <c r="F649" i="6"/>
  <c r="N648" i="6"/>
  <c r="I648" i="6"/>
  <c r="J648" i="6" s="1"/>
  <c r="F648" i="6"/>
  <c r="N647" i="6"/>
  <c r="I647" i="6"/>
  <c r="J647" i="6" s="1"/>
  <c r="F647" i="6"/>
  <c r="N646" i="6"/>
  <c r="I646" i="6"/>
  <c r="J646" i="6" s="1"/>
  <c r="F646" i="6"/>
  <c r="N645" i="6"/>
  <c r="I645" i="6"/>
  <c r="J645" i="6" s="1"/>
  <c r="F645" i="6"/>
  <c r="N644" i="6"/>
  <c r="I644" i="6"/>
  <c r="J644" i="6" s="1"/>
  <c r="F644" i="6"/>
  <c r="N643" i="6"/>
  <c r="I643" i="6"/>
  <c r="J643" i="6" s="1"/>
  <c r="F643" i="6"/>
  <c r="N642" i="6"/>
  <c r="I642" i="6"/>
  <c r="J642" i="6" s="1"/>
  <c r="F642" i="6"/>
  <c r="N641" i="6"/>
  <c r="I641" i="6"/>
  <c r="J641" i="6" s="1"/>
  <c r="F641" i="6"/>
  <c r="N640" i="6"/>
  <c r="I640" i="6"/>
  <c r="J640" i="6" s="1"/>
  <c r="F640" i="6"/>
  <c r="N639" i="6"/>
  <c r="I639" i="6"/>
  <c r="J639" i="6" s="1"/>
  <c r="F639" i="6"/>
  <c r="N638" i="6"/>
  <c r="I638" i="6"/>
  <c r="J638" i="6" s="1"/>
  <c r="F638" i="6"/>
  <c r="N637" i="6"/>
  <c r="I637" i="6"/>
  <c r="J637" i="6" s="1"/>
  <c r="F637" i="6"/>
  <c r="N636" i="6"/>
  <c r="I636" i="6"/>
  <c r="J636" i="6" s="1"/>
  <c r="F636" i="6"/>
  <c r="N635" i="6"/>
  <c r="I635" i="6"/>
  <c r="J635" i="6" s="1"/>
  <c r="F635" i="6"/>
  <c r="N634" i="6"/>
  <c r="I634" i="6"/>
  <c r="J634" i="6" s="1"/>
  <c r="F634" i="6"/>
  <c r="N633" i="6"/>
  <c r="I633" i="6"/>
  <c r="J633" i="6" s="1"/>
  <c r="F633" i="6"/>
  <c r="N632" i="6"/>
  <c r="I632" i="6"/>
  <c r="J632" i="6" s="1"/>
  <c r="F632" i="6"/>
  <c r="N631" i="6"/>
  <c r="I631" i="6"/>
  <c r="J631" i="6" s="1"/>
  <c r="F631" i="6"/>
  <c r="N630" i="6"/>
  <c r="I630" i="6"/>
  <c r="J630" i="6" s="1"/>
  <c r="F630" i="6"/>
  <c r="N628" i="6"/>
  <c r="I628" i="6"/>
  <c r="J628" i="6" s="1"/>
  <c r="F628" i="6"/>
  <c r="N627" i="6"/>
  <c r="I627" i="6"/>
  <c r="J627" i="6" s="1"/>
  <c r="F627" i="6"/>
  <c r="N626" i="6"/>
  <c r="I626" i="6"/>
  <c r="J626" i="6" s="1"/>
  <c r="F626" i="6"/>
  <c r="N625" i="6"/>
  <c r="I625" i="6"/>
  <c r="J625" i="6" s="1"/>
  <c r="F625" i="6"/>
  <c r="N624" i="6"/>
  <c r="F624" i="6"/>
  <c r="N623" i="6"/>
  <c r="I623" i="6"/>
  <c r="J623" i="6" s="1"/>
  <c r="F623" i="6"/>
  <c r="N622" i="6"/>
  <c r="I622" i="6"/>
  <c r="J622" i="6" s="1"/>
  <c r="F622" i="6"/>
  <c r="N621" i="6"/>
  <c r="I621" i="6"/>
  <c r="J621" i="6" s="1"/>
  <c r="F621" i="6"/>
  <c r="N620" i="6"/>
  <c r="I620" i="6"/>
  <c r="J620" i="6" s="1"/>
  <c r="F620" i="6"/>
  <c r="N619" i="6"/>
  <c r="I619" i="6"/>
  <c r="J619" i="6" s="1"/>
  <c r="F619" i="6"/>
  <c r="N618" i="6"/>
  <c r="I618" i="6"/>
  <c r="J618" i="6" s="1"/>
  <c r="F618" i="6"/>
  <c r="N617" i="6"/>
  <c r="I617" i="6"/>
  <c r="J617" i="6" s="1"/>
  <c r="F617" i="6"/>
  <c r="N616" i="6"/>
  <c r="I616" i="6"/>
  <c r="J616" i="6" s="1"/>
  <c r="F616" i="6"/>
  <c r="N615" i="6"/>
  <c r="I615" i="6"/>
  <c r="J615" i="6" s="1"/>
  <c r="F615" i="6"/>
  <c r="N614" i="6"/>
  <c r="I614" i="6"/>
  <c r="J614" i="6" s="1"/>
  <c r="F614" i="6"/>
  <c r="N613" i="6"/>
  <c r="I613" i="6"/>
  <c r="J613" i="6" s="1"/>
  <c r="F613" i="6"/>
  <c r="N612" i="6"/>
  <c r="I612" i="6"/>
  <c r="J612" i="6" s="1"/>
  <c r="F612" i="6"/>
  <c r="N611" i="6"/>
  <c r="I611" i="6"/>
  <c r="J611" i="6" s="1"/>
  <c r="F611" i="6"/>
  <c r="N610" i="6"/>
  <c r="I610" i="6"/>
  <c r="J610" i="6" s="1"/>
  <c r="F610" i="6"/>
  <c r="N609" i="6"/>
  <c r="I609" i="6"/>
  <c r="J609" i="6" s="1"/>
  <c r="F609" i="6"/>
  <c r="N608" i="6"/>
  <c r="I608" i="6"/>
  <c r="J608" i="6" s="1"/>
  <c r="F608" i="6"/>
  <c r="N607" i="6"/>
  <c r="I607" i="6"/>
  <c r="J607" i="6" s="1"/>
  <c r="F607" i="6"/>
  <c r="N606" i="6"/>
  <c r="I606" i="6"/>
  <c r="J606" i="6" s="1"/>
  <c r="F606" i="6"/>
  <c r="N605" i="6"/>
  <c r="I605" i="6"/>
  <c r="J605" i="6" s="1"/>
  <c r="F605" i="6"/>
  <c r="N604" i="6"/>
  <c r="I604" i="6"/>
  <c r="J604" i="6" s="1"/>
  <c r="F604" i="6"/>
  <c r="N603" i="6"/>
  <c r="I603" i="6"/>
  <c r="J603" i="6" s="1"/>
  <c r="F603" i="6"/>
  <c r="N602" i="6"/>
  <c r="I602" i="6"/>
  <c r="J602" i="6" s="1"/>
  <c r="F602" i="6"/>
  <c r="N601" i="6"/>
  <c r="I601" i="6"/>
  <c r="J601" i="6" s="1"/>
  <c r="F601" i="6"/>
  <c r="N600" i="6"/>
  <c r="I600" i="6"/>
  <c r="J600" i="6" s="1"/>
  <c r="F600" i="6"/>
  <c r="N599" i="6"/>
  <c r="I599" i="6"/>
  <c r="J599" i="6" s="1"/>
  <c r="F599" i="6"/>
  <c r="N598" i="6"/>
  <c r="I598" i="6"/>
  <c r="J598" i="6" s="1"/>
  <c r="F598" i="6"/>
  <c r="N597" i="6"/>
  <c r="I597" i="6"/>
  <c r="J597" i="6" s="1"/>
  <c r="F597" i="6"/>
  <c r="N596" i="6"/>
  <c r="I596" i="6"/>
  <c r="J596" i="6" s="1"/>
  <c r="F596" i="6"/>
  <c r="N595" i="6"/>
  <c r="I595" i="6"/>
  <c r="J595" i="6" s="1"/>
  <c r="F595" i="6"/>
  <c r="N594" i="6"/>
  <c r="I594" i="6"/>
  <c r="J594" i="6" s="1"/>
  <c r="F594" i="6"/>
  <c r="N593" i="6"/>
  <c r="I593" i="6"/>
  <c r="J593" i="6" s="1"/>
  <c r="F593" i="6"/>
  <c r="N592" i="6"/>
  <c r="I592" i="6"/>
  <c r="J592" i="6" s="1"/>
  <c r="F592" i="6"/>
  <c r="N591" i="6"/>
  <c r="I591" i="6"/>
  <c r="J591" i="6" s="1"/>
  <c r="F591" i="6"/>
  <c r="N590" i="6"/>
  <c r="I590" i="6"/>
  <c r="J590" i="6" s="1"/>
  <c r="F590" i="6"/>
  <c r="N589" i="6"/>
  <c r="I589" i="6"/>
  <c r="J589" i="6" s="1"/>
  <c r="F589" i="6"/>
  <c r="N588" i="6"/>
  <c r="I588" i="6"/>
  <c r="J588" i="6" s="1"/>
  <c r="F588" i="6"/>
  <c r="N587" i="6"/>
  <c r="I587" i="6"/>
  <c r="J587" i="6" s="1"/>
  <c r="F587" i="6"/>
  <c r="N586" i="6"/>
  <c r="I586" i="6"/>
  <c r="J586" i="6" s="1"/>
  <c r="F586" i="6"/>
  <c r="N585" i="6"/>
  <c r="I585" i="6"/>
  <c r="J585" i="6" s="1"/>
  <c r="F585" i="6"/>
  <c r="N584" i="6"/>
  <c r="I584" i="6"/>
  <c r="J584" i="6" s="1"/>
  <c r="F584" i="6"/>
  <c r="N583" i="6"/>
  <c r="I583" i="6"/>
  <c r="J583" i="6" s="1"/>
  <c r="F583" i="6"/>
  <c r="N582" i="6"/>
  <c r="I582" i="6"/>
  <c r="J582" i="6" s="1"/>
  <c r="F582" i="6"/>
  <c r="N581" i="6"/>
  <c r="I581" i="6"/>
  <c r="J581" i="6" s="1"/>
  <c r="F581" i="6"/>
  <c r="N580" i="6"/>
  <c r="I580" i="6"/>
  <c r="J580" i="6" s="1"/>
  <c r="F580" i="6"/>
  <c r="N579" i="6"/>
  <c r="I579" i="6"/>
  <c r="J579" i="6" s="1"/>
  <c r="F579" i="6"/>
  <c r="N578" i="6"/>
  <c r="I578" i="6"/>
  <c r="J578" i="6" s="1"/>
  <c r="F578" i="6"/>
  <c r="N577" i="6"/>
  <c r="I577" i="6"/>
  <c r="J577" i="6" s="1"/>
  <c r="F577" i="6"/>
  <c r="N576" i="6"/>
  <c r="I576" i="6"/>
  <c r="J576" i="6" s="1"/>
  <c r="F576" i="6"/>
  <c r="N575" i="6"/>
  <c r="I575" i="6"/>
  <c r="J575" i="6" s="1"/>
  <c r="F575" i="6"/>
  <c r="N574" i="6"/>
  <c r="I574" i="6"/>
  <c r="J574" i="6" s="1"/>
  <c r="F574" i="6"/>
  <c r="N573" i="6"/>
  <c r="I573" i="6"/>
  <c r="J573" i="6" s="1"/>
  <c r="F573" i="6"/>
  <c r="N572" i="6"/>
  <c r="I572" i="6"/>
  <c r="J572" i="6" s="1"/>
  <c r="F572" i="6"/>
  <c r="I571" i="6"/>
  <c r="J571" i="6" s="1"/>
  <c r="F571" i="6"/>
  <c r="I570" i="6"/>
  <c r="J570" i="6" s="1"/>
  <c r="F570" i="6"/>
  <c r="I569" i="6"/>
  <c r="J569" i="6" s="1"/>
  <c r="F569" i="6"/>
  <c r="I568" i="6"/>
  <c r="J568" i="6" s="1"/>
  <c r="F568" i="6"/>
  <c r="I567" i="6"/>
  <c r="J567" i="6" s="1"/>
  <c r="F567" i="6"/>
  <c r="I566" i="6"/>
  <c r="J566" i="6" s="1"/>
  <c r="F566" i="6"/>
  <c r="I565" i="6"/>
  <c r="J565" i="6" s="1"/>
  <c r="F565" i="6"/>
  <c r="N564" i="6"/>
  <c r="I564" i="6"/>
  <c r="J564" i="6" s="1"/>
  <c r="F564" i="6"/>
  <c r="I563" i="6"/>
  <c r="J563" i="6" s="1"/>
  <c r="F563" i="6"/>
  <c r="N562" i="6"/>
  <c r="I562" i="6"/>
  <c r="J562" i="6" s="1"/>
  <c r="F562" i="6"/>
  <c r="N561" i="6"/>
  <c r="I561" i="6"/>
  <c r="J561" i="6" s="1"/>
  <c r="F561" i="6"/>
  <c r="N560" i="6"/>
  <c r="I560" i="6"/>
  <c r="J560" i="6" s="1"/>
  <c r="F560" i="6"/>
  <c r="N559" i="6"/>
  <c r="I559" i="6"/>
  <c r="J559" i="6" s="1"/>
  <c r="F559" i="6"/>
  <c r="N558" i="6"/>
  <c r="I558" i="6"/>
  <c r="J558" i="6" s="1"/>
  <c r="F558" i="6"/>
  <c r="N557" i="6"/>
  <c r="I557" i="6"/>
  <c r="J557" i="6" s="1"/>
  <c r="F557" i="6"/>
  <c r="I556" i="6"/>
  <c r="J556" i="6" s="1"/>
  <c r="F556" i="6"/>
  <c r="N555" i="6"/>
  <c r="I555" i="6"/>
  <c r="J555" i="6" s="1"/>
  <c r="F555" i="6"/>
  <c r="N554" i="6"/>
  <c r="I554" i="6"/>
  <c r="J554" i="6" s="1"/>
  <c r="F554" i="6"/>
  <c r="N553" i="6"/>
  <c r="I553" i="6"/>
  <c r="J553" i="6" s="1"/>
  <c r="F553" i="6"/>
  <c r="N552" i="6"/>
  <c r="I552" i="6"/>
  <c r="J552" i="6" s="1"/>
  <c r="F552" i="6"/>
  <c r="N551" i="6"/>
  <c r="I551" i="6"/>
  <c r="J551" i="6" s="1"/>
  <c r="F551" i="6"/>
  <c r="N550" i="6"/>
  <c r="I550" i="6"/>
  <c r="J550" i="6" s="1"/>
  <c r="F550" i="6"/>
  <c r="N549" i="6"/>
  <c r="I549" i="6"/>
  <c r="J549" i="6" s="1"/>
  <c r="F549" i="6"/>
  <c r="N548" i="6"/>
  <c r="I548" i="6"/>
  <c r="J548" i="6" s="1"/>
  <c r="F548" i="6"/>
  <c r="N547" i="6"/>
  <c r="I547" i="6"/>
  <c r="J547" i="6" s="1"/>
  <c r="F547" i="6"/>
  <c r="I546" i="6"/>
  <c r="J546" i="6" s="1"/>
  <c r="F546" i="6"/>
  <c r="N545" i="6"/>
  <c r="I545" i="6"/>
  <c r="J545" i="6" s="1"/>
  <c r="F545" i="6"/>
  <c r="N544" i="6"/>
  <c r="I544" i="6"/>
  <c r="J544" i="6" s="1"/>
  <c r="F544" i="6"/>
  <c r="N543" i="6"/>
  <c r="I543" i="6"/>
  <c r="J543" i="6" s="1"/>
  <c r="F543" i="6"/>
  <c r="N542" i="6"/>
  <c r="I542" i="6"/>
  <c r="J542" i="6" s="1"/>
  <c r="F542" i="6"/>
  <c r="N541" i="6"/>
  <c r="I541" i="6"/>
  <c r="J541" i="6" s="1"/>
  <c r="F541" i="6"/>
  <c r="N540" i="6"/>
  <c r="I540" i="6"/>
  <c r="J540" i="6" s="1"/>
  <c r="F540" i="6"/>
  <c r="N539" i="6"/>
  <c r="I539" i="6"/>
  <c r="J539" i="6" s="1"/>
  <c r="F539" i="6"/>
  <c r="N538" i="6"/>
  <c r="I538" i="6"/>
  <c r="J538" i="6" s="1"/>
  <c r="F538" i="6"/>
  <c r="N537" i="6"/>
  <c r="I537" i="6"/>
  <c r="J537" i="6" s="1"/>
  <c r="F537" i="6"/>
  <c r="N536" i="6"/>
  <c r="I536" i="6"/>
  <c r="J536" i="6" s="1"/>
  <c r="F536" i="6"/>
  <c r="N535" i="6"/>
  <c r="I535" i="6"/>
  <c r="J535" i="6" s="1"/>
  <c r="F535" i="6"/>
  <c r="N534" i="6"/>
  <c r="I534" i="6"/>
  <c r="J534" i="6" s="1"/>
  <c r="F534" i="6"/>
  <c r="N533" i="6"/>
  <c r="I533" i="6"/>
  <c r="J533" i="6" s="1"/>
  <c r="F533" i="6"/>
  <c r="N532" i="6"/>
  <c r="I532" i="6"/>
  <c r="J532" i="6" s="1"/>
  <c r="F532" i="6"/>
  <c r="N531" i="6"/>
  <c r="I531" i="6"/>
  <c r="J531" i="6" s="1"/>
  <c r="F531" i="6"/>
  <c r="N530" i="6"/>
  <c r="I530" i="6"/>
  <c r="J530" i="6" s="1"/>
  <c r="F530" i="6"/>
  <c r="N529" i="6"/>
  <c r="I529" i="6"/>
  <c r="J529" i="6" s="1"/>
  <c r="F529" i="6"/>
  <c r="N528" i="6"/>
  <c r="I528" i="6"/>
  <c r="J528" i="6" s="1"/>
  <c r="F528" i="6"/>
  <c r="N527" i="6"/>
  <c r="I527" i="6"/>
  <c r="J527" i="6" s="1"/>
  <c r="F527" i="6"/>
  <c r="N526" i="6"/>
  <c r="I526" i="6"/>
  <c r="J526" i="6" s="1"/>
  <c r="F526" i="6"/>
  <c r="N525" i="6"/>
  <c r="I525" i="6"/>
  <c r="J525" i="6" s="1"/>
  <c r="F525" i="6"/>
  <c r="N524" i="6"/>
  <c r="I524" i="6"/>
  <c r="J524" i="6" s="1"/>
  <c r="F524" i="6"/>
  <c r="N523" i="6"/>
  <c r="I523" i="6"/>
  <c r="J523" i="6" s="1"/>
  <c r="F523" i="6"/>
  <c r="N522" i="6"/>
  <c r="I522" i="6"/>
  <c r="J522" i="6" s="1"/>
  <c r="F522" i="6"/>
  <c r="N521" i="6"/>
  <c r="I521" i="6"/>
  <c r="J521" i="6" s="1"/>
  <c r="F521" i="6"/>
  <c r="N520" i="6"/>
  <c r="I520" i="6"/>
  <c r="J520" i="6" s="1"/>
  <c r="F520" i="6"/>
  <c r="N519" i="6"/>
  <c r="I519" i="6"/>
  <c r="J519" i="6" s="1"/>
  <c r="F519" i="6"/>
  <c r="N518" i="6"/>
  <c r="I518" i="6"/>
  <c r="J518" i="6" s="1"/>
  <c r="F518" i="6"/>
  <c r="N517" i="6"/>
  <c r="I517" i="6"/>
  <c r="J517" i="6" s="1"/>
  <c r="F517" i="6"/>
  <c r="N516" i="6"/>
  <c r="I516" i="6"/>
  <c r="J516" i="6" s="1"/>
  <c r="F516" i="6"/>
  <c r="I515" i="6"/>
  <c r="J515" i="6" s="1"/>
  <c r="F515" i="6"/>
  <c r="I514" i="6"/>
  <c r="J514" i="6" s="1"/>
  <c r="F514" i="6"/>
  <c r="I513" i="6"/>
  <c r="J513" i="6" s="1"/>
  <c r="F513" i="6"/>
  <c r="I512" i="6"/>
  <c r="J512" i="6" s="1"/>
  <c r="F512" i="6"/>
  <c r="I511" i="6"/>
  <c r="J511" i="6" s="1"/>
  <c r="F511" i="6"/>
  <c r="N510" i="6"/>
  <c r="I510" i="6"/>
  <c r="J510" i="6" s="1"/>
  <c r="F510" i="6"/>
  <c r="I509" i="6"/>
  <c r="J509" i="6" s="1"/>
  <c r="F509" i="6"/>
  <c r="N508" i="6"/>
  <c r="I508" i="6"/>
  <c r="J508" i="6" s="1"/>
  <c r="F508" i="6"/>
  <c r="N507" i="6"/>
  <c r="I507" i="6"/>
  <c r="J507" i="6" s="1"/>
  <c r="F507" i="6"/>
  <c r="N506" i="6"/>
  <c r="I506" i="6"/>
  <c r="J506" i="6" s="1"/>
  <c r="F506" i="6"/>
  <c r="N505" i="6"/>
  <c r="I505" i="6"/>
  <c r="J505" i="6" s="1"/>
  <c r="F505" i="6"/>
  <c r="N504" i="6"/>
  <c r="I504" i="6"/>
  <c r="J504" i="6" s="1"/>
  <c r="F504" i="6"/>
  <c r="N503" i="6"/>
  <c r="I503" i="6"/>
  <c r="J503" i="6" s="1"/>
  <c r="F503" i="6"/>
  <c r="N502" i="6"/>
  <c r="I502" i="6"/>
  <c r="J502" i="6" s="1"/>
  <c r="F502" i="6"/>
  <c r="N501" i="6"/>
  <c r="I501" i="6"/>
  <c r="J501" i="6" s="1"/>
  <c r="F501" i="6"/>
  <c r="N500" i="6"/>
  <c r="I500" i="6"/>
  <c r="J500" i="6" s="1"/>
  <c r="F500" i="6"/>
  <c r="N499" i="6"/>
  <c r="I499" i="6"/>
  <c r="J499" i="6" s="1"/>
  <c r="F499" i="6"/>
  <c r="N498" i="6"/>
  <c r="I498" i="6"/>
  <c r="J498" i="6" s="1"/>
  <c r="F498" i="6"/>
  <c r="N497" i="6"/>
  <c r="I497" i="6"/>
  <c r="J497" i="6" s="1"/>
  <c r="F497" i="6"/>
  <c r="N496" i="6"/>
  <c r="I496" i="6"/>
  <c r="J496" i="6" s="1"/>
  <c r="F496" i="6"/>
  <c r="N495" i="6"/>
  <c r="I495" i="6"/>
  <c r="J495" i="6" s="1"/>
  <c r="F495" i="6"/>
  <c r="N494" i="6"/>
  <c r="I494" i="6"/>
  <c r="J494" i="6" s="1"/>
  <c r="F494" i="6"/>
  <c r="N493" i="6"/>
  <c r="I493" i="6"/>
  <c r="J493" i="6" s="1"/>
  <c r="F493" i="6"/>
  <c r="N492" i="6"/>
  <c r="I492" i="6"/>
  <c r="J492" i="6" s="1"/>
  <c r="F492" i="6"/>
  <c r="I491" i="6"/>
  <c r="J491" i="6" s="1"/>
  <c r="F491" i="6"/>
  <c r="N490" i="6"/>
  <c r="I490" i="6"/>
  <c r="J490" i="6" s="1"/>
  <c r="F490" i="6"/>
  <c r="N489" i="6"/>
  <c r="I489" i="6"/>
  <c r="J489" i="6" s="1"/>
  <c r="F489" i="6"/>
  <c r="N488" i="6"/>
  <c r="I488" i="6"/>
  <c r="J488" i="6" s="1"/>
  <c r="F488" i="6"/>
  <c r="N487" i="6"/>
  <c r="I487" i="6"/>
  <c r="J487" i="6" s="1"/>
  <c r="F487" i="6"/>
  <c r="N486" i="6"/>
  <c r="I486" i="6"/>
  <c r="J486" i="6" s="1"/>
  <c r="F486" i="6"/>
  <c r="N485" i="6"/>
  <c r="I485" i="6"/>
  <c r="J485" i="6" s="1"/>
  <c r="F485" i="6"/>
  <c r="N484" i="6"/>
  <c r="I484" i="6"/>
  <c r="J484" i="6" s="1"/>
  <c r="F484" i="6"/>
  <c r="N483" i="6"/>
  <c r="I483" i="6"/>
  <c r="J483" i="6" s="1"/>
  <c r="F483" i="6"/>
  <c r="N482" i="6"/>
  <c r="I482" i="6"/>
  <c r="J482" i="6" s="1"/>
  <c r="F482" i="6"/>
  <c r="N481" i="6"/>
  <c r="I481" i="6"/>
  <c r="J481" i="6" s="1"/>
  <c r="F481" i="6"/>
  <c r="N480" i="6"/>
  <c r="I480" i="6"/>
  <c r="J480" i="6" s="1"/>
  <c r="F480" i="6"/>
  <c r="N479" i="6"/>
  <c r="I479" i="6"/>
  <c r="J479" i="6" s="1"/>
  <c r="F479" i="6"/>
  <c r="N478" i="6"/>
  <c r="I478" i="6"/>
  <c r="J478" i="6" s="1"/>
  <c r="F478" i="6"/>
  <c r="N477" i="6"/>
  <c r="I477" i="6"/>
  <c r="J477" i="6" s="1"/>
  <c r="F477" i="6"/>
  <c r="N476" i="6"/>
  <c r="I476" i="6"/>
  <c r="J476" i="6" s="1"/>
  <c r="F476" i="6"/>
  <c r="N475" i="6"/>
  <c r="I475" i="6"/>
  <c r="J475" i="6" s="1"/>
  <c r="F475" i="6"/>
  <c r="N474" i="6"/>
  <c r="I474" i="6"/>
  <c r="J474" i="6" s="1"/>
  <c r="F474" i="6"/>
  <c r="N473" i="6"/>
  <c r="I473" i="6"/>
  <c r="J473" i="6" s="1"/>
  <c r="F473" i="6"/>
  <c r="N472" i="6"/>
  <c r="I472" i="6"/>
  <c r="J472" i="6" s="1"/>
  <c r="F472" i="6"/>
  <c r="N471" i="6"/>
  <c r="I471" i="6"/>
  <c r="J471" i="6" s="1"/>
  <c r="F471" i="6"/>
  <c r="N470" i="6"/>
  <c r="I470" i="6"/>
  <c r="J470" i="6" s="1"/>
  <c r="F470" i="6"/>
  <c r="N469" i="6"/>
  <c r="I469" i="6"/>
  <c r="J469" i="6" s="1"/>
  <c r="F469" i="6"/>
  <c r="N468" i="6"/>
  <c r="I468" i="6"/>
  <c r="J468" i="6" s="1"/>
  <c r="F468" i="6"/>
  <c r="N467" i="6"/>
  <c r="I467" i="6"/>
  <c r="J467" i="6" s="1"/>
  <c r="F467" i="6"/>
  <c r="N466" i="6"/>
  <c r="I466" i="6"/>
  <c r="J466" i="6" s="1"/>
  <c r="F466" i="6"/>
  <c r="N465" i="6"/>
  <c r="I465" i="6"/>
  <c r="J465" i="6" s="1"/>
  <c r="F465" i="6"/>
  <c r="N464" i="6"/>
  <c r="I464" i="6"/>
  <c r="J464" i="6" s="1"/>
  <c r="F464" i="6"/>
  <c r="N463" i="6"/>
  <c r="I463" i="6"/>
  <c r="J463" i="6" s="1"/>
  <c r="F463" i="6"/>
  <c r="N462" i="6"/>
  <c r="I462" i="6"/>
  <c r="J462" i="6" s="1"/>
  <c r="F462" i="6"/>
  <c r="I461" i="6"/>
  <c r="J461" i="6" s="1"/>
  <c r="F461" i="6"/>
  <c r="N460" i="6"/>
  <c r="J460" i="6"/>
  <c r="F460" i="6"/>
  <c r="N459" i="6"/>
  <c r="I459" i="6"/>
  <c r="J459" i="6" s="1"/>
  <c r="F459" i="6"/>
  <c r="N458" i="6"/>
  <c r="I458" i="6"/>
  <c r="J458" i="6" s="1"/>
  <c r="F458" i="6"/>
  <c r="N457" i="6"/>
  <c r="I457" i="6"/>
  <c r="J457" i="6" s="1"/>
  <c r="F457" i="6"/>
  <c r="I456" i="6"/>
  <c r="J456" i="6" s="1"/>
  <c r="F456" i="6"/>
  <c r="I455" i="6"/>
  <c r="J455" i="6" s="1"/>
  <c r="F455" i="6"/>
  <c r="N454" i="6"/>
  <c r="I454" i="6"/>
  <c r="J454" i="6" s="1"/>
  <c r="F454" i="6"/>
  <c r="I453" i="6"/>
  <c r="J453" i="6" s="1"/>
  <c r="F453" i="6"/>
  <c r="I452" i="6"/>
  <c r="J452" i="6" s="1"/>
  <c r="F452" i="6"/>
  <c r="N451" i="6"/>
  <c r="I451" i="6"/>
  <c r="J451" i="6" s="1"/>
  <c r="F451" i="6"/>
  <c r="N450" i="6"/>
  <c r="I450" i="6"/>
  <c r="J450" i="6" s="1"/>
  <c r="F450" i="6"/>
  <c r="N449" i="6"/>
  <c r="I449" i="6"/>
  <c r="J449" i="6" s="1"/>
  <c r="F449" i="6"/>
  <c r="N448" i="6"/>
  <c r="I448" i="6"/>
  <c r="J448" i="6" s="1"/>
  <c r="F448" i="6"/>
  <c r="N447" i="6"/>
  <c r="I447" i="6"/>
  <c r="J447" i="6" s="1"/>
  <c r="F447" i="6"/>
  <c r="N446" i="6"/>
  <c r="I446" i="6"/>
  <c r="J446" i="6" s="1"/>
  <c r="F446" i="6"/>
  <c r="N445" i="6"/>
  <c r="I445" i="6"/>
  <c r="J445" i="6" s="1"/>
  <c r="F445" i="6"/>
  <c r="N444" i="6"/>
  <c r="I444" i="6"/>
  <c r="J444" i="6" s="1"/>
  <c r="F444" i="6"/>
  <c r="N443" i="6"/>
  <c r="I443" i="6"/>
  <c r="J443" i="6" s="1"/>
  <c r="F443" i="6"/>
  <c r="N442" i="6"/>
  <c r="I442" i="6"/>
  <c r="J442" i="6" s="1"/>
  <c r="F442" i="6"/>
  <c r="N441" i="6"/>
  <c r="I441" i="6"/>
  <c r="J441" i="6" s="1"/>
  <c r="F441" i="6"/>
  <c r="N440" i="6"/>
  <c r="I440" i="6"/>
  <c r="J440" i="6" s="1"/>
  <c r="F440" i="6"/>
  <c r="N439" i="6"/>
  <c r="I439" i="6"/>
  <c r="J439" i="6" s="1"/>
  <c r="F439" i="6"/>
  <c r="N438" i="6"/>
  <c r="I438" i="6"/>
  <c r="J438" i="6" s="1"/>
  <c r="F438" i="6"/>
  <c r="N437" i="6"/>
  <c r="I437" i="6"/>
  <c r="J437" i="6" s="1"/>
  <c r="F437" i="6"/>
  <c r="N436" i="6"/>
  <c r="I436" i="6"/>
  <c r="J436" i="6" s="1"/>
  <c r="F436" i="6"/>
  <c r="N435" i="6"/>
  <c r="I435" i="6"/>
  <c r="J435" i="6" s="1"/>
  <c r="F435" i="6"/>
  <c r="N434" i="6"/>
  <c r="I434" i="6"/>
  <c r="J434" i="6" s="1"/>
  <c r="F434" i="6"/>
  <c r="N433" i="6"/>
  <c r="I433" i="6"/>
  <c r="J433" i="6" s="1"/>
  <c r="F433" i="6"/>
  <c r="N432" i="6"/>
  <c r="I432" i="6"/>
  <c r="J432" i="6" s="1"/>
  <c r="F432" i="6"/>
  <c r="N431" i="6"/>
  <c r="I431" i="6"/>
  <c r="J431" i="6" s="1"/>
  <c r="F431" i="6"/>
  <c r="N430" i="6"/>
  <c r="I430" i="6"/>
  <c r="J430" i="6" s="1"/>
  <c r="F430" i="6"/>
  <c r="N429" i="6"/>
  <c r="I429" i="6"/>
  <c r="J429" i="6" s="1"/>
  <c r="F429" i="6"/>
  <c r="N428" i="6"/>
  <c r="I428" i="6"/>
  <c r="J428" i="6" s="1"/>
  <c r="F428" i="6"/>
  <c r="N427" i="6"/>
  <c r="I427" i="6"/>
  <c r="J427" i="6" s="1"/>
  <c r="F427" i="6"/>
  <c r="N426" i="6"/>
  <c r="I426" i="6"/>
  <c r="J426" i="6" s="1"/>
  <c r="F426" i="6"/>
  <c r="N425" i="6"/>
  <c r="I425" i="6"/>
  <c r="J425" i="6" s="1"/>
  <c r="F425" i="6"/>
  <c r="N424" i="6"/>
  <c r="I424" i="6"/>
  <c r="J424" i="6" s="1"/>
  <c r="F424" i="6"/>
  <c r="N423" i="6"/>
  <c r="I423" i="6"/>
  <c r="J423" i="6" s="1"/>
  <c r="F423" i="6"/>
  <c r="N422" i="6"/>
  <c r="I422" i="6"/>
  <c r="J422" i="6" s="1"/>
  <c r="F422" i="6"/>
  <c r="N421" i="6"/>
  <c r="I421" i="6"/>
  <c r="J421" i="6" s="1"/>
  <c r="F421" i="6"/>
  <c r="N420" i="6"/>
  <c r="I420" i="6"/>
  <c r="J420" i="6" s="1"/>
  <c r="F420" i="6"/>
  <c r="N419" i="6"/>
  <c r="I419" i="6"/>
  <c r="J419" i="6" s="1"/>
  <c r="F419" i="6"/>
  <c r="N418" i="6"/>
  <c r="I418" i="6"/>
  <c r="J418" i="6" s="1"/>
  <c r="F418" i="6"/>
  <c r="N417" i="6"/>
  <c r="I417" i="6"/>
  <c r="J417" i="6" s="1"/>
  <c r="F417" i="6"/>
  <c r="N416" i="6"/>
  <c r="I416" i="6"/>
  <c r="J416" i="6" s="1"/>
  <c r="F416" i="6"/>
  <c r="N415" i="6"/>
  <c r="I415" i="6"/>
  <c r="J415" i="6" s="1"/>
  <c r="F415" i="6"/>
  <c r="N414" i="6"/>
  <c r="I414" i="6"/>
  <c r="J414" i="6" s="1"/>
  <c r="F414" i="6"/>
  <c r="N413" i="6"/>
  <c r="I413" i="6"/>
  <c r="J413" i="6" s="1"/>
  <c r="F413" i="6"/>
  <c r="N412" i="6"/>
  <c r="I412" i="6"/>
  <c r="J412" i="6" s="1"/>
  <c r="F412" i="6"/>
  <c r="N411" i="6"/>
  <c r="I411" i="6"/>
  <c r="J411" i="6" s="1"/>
  <c r="F411" i="6"/>
  <c r="N410" i="6"/>
  <c r="I410" i="6"/>
  <c r="J410" i="6" s="1"/>
  <c r="F410" i="6"/>
  <c r="N409" i="6"/>
  <c r="I409" i="6"/>
  <c r="J409" i="6" s="1"/>
  <c r="F409" i="6"/>
  <c r="N408" i="6"/>
  <c r="I408" i="6"/>
  <c r="J408" i="6" s="1"/>
  <c r="F408" i="6"/>
  <c r="N407" i="6"/>
  <c r="I407" i="6"/>
  <c r="J407" i="6" s="1"/>
  <c r="F407" i="6"/>
  <c r="N406" i="6"/>
  <c r="I406" i="6"/>
  <c r="J406" i="6" s="1"/>
  <c r="F406" i="6"/>
  <c r="N405" i="6"/>
  <c r="I405" i="6"/>
  <c r="J405" i="6" s="1"/>
  <c r="F405" i="6"/>
  <c r="N404" i="6"/>
  <c r="I404" i="6"/>
  <c r="J404" i="6" s="1"/>
  <c r="F404" i="6"/>
  <c r="N403" i="6"/>
  <c r="I403" i="6"/>
  <c r="J403" i="6" s="1"/>
  <c r="F403" i="6"/>
  <c r="N402" i="6"/>
  <c r="I402" i="6"/>
  <c r="J402" i="6" s="1"/>
  <c r="F402" i="6"/>
  <c r="N401" i="6"/>
  <c r="I401" i="6"/>
  <c r="J401" i="6" s="1"/>
  <c r="F401" i="6"/>
  <c r="N400" i="6"/>
  <c r="I400" i="6"/>
  <c r="J400" i="6" s="1"/>
  <c r="F400" i="6"/>
  <c r="N399" i="6"/>
  <c r="I399" i="6"/>
  <c r="J399" i="6" s="1"/>
  <c r="F399" i="6"/>
  <c r="N398" i="6"/>
  <c r="I398" i="6"/>
  <c r="J398" i="6" s="1"/>
  <c r="F398" i="6"/>
  <c r="N397" i="6"/>
  <c r="I397" i="6"/>
  <c r="J397" i="6" s="1"/>
  <c r="F397" i="6"/>
  <c r="N396" i="6"/>
  <c r="I396" i="6"/>
  <c r="J396" i="6" s="1"/>
  <c r="F396" i="6"/>
  <c r="N395" i="6"/>
  <c r="I395" i="6"/>
  <c r="J395" i="6" s="1"/>
  <c r="F395" i="6"/>
  <c r="N394" i="6"/>
  <c r="I394" i="6"/>
  <c r="J394" i="6" s="1"/>
  <c r="F394" i="6"/>
  <c r="N393" i="6"/>
  <c r="I393" i="6"/>
  <c r="J393" i="6" s="1"/>
  <c r="F393" i="6"/>
  <c r="N392" i="6"/>
  <c r="I392" i="6"/>
  <c r="J392" i="6" s="1"/>
  <c r="F392" i="6"/>
  <c r="N390" i="6"/>
  <c r="I390" i="6"/>
  <c r="J390" i="6" s="1"/>
  <c r="F390" i="6"/>
  <c r="N389" i="6"/>
  <c r="I389" i="6"/>
  <c r="J389" i="6" s="1"/>
  <c r="F389" i="6"/>
  <c r="N388" i="6"/>
  <c r="I388" i="6"/>
  <c r="J388" i="6" s="1"/>
  <c r="F388" i="6"/>
  <c r="N387" i="6"/>
  <c r="I387" i="6"/>
  <c r="J387" i="6" s="1"/>
  <c r="F387" i="6"/>
  <c r="N391" i="6"/>
  <c r="I391" i="6"/>
  <c r="J391" i="6" s="1"/>
  <c r="F391" i="6"/>
  <c r="N386" i="6"/>
  <c r="I386" i="6"/>
  <c r="J386" i="6" s="1"/>
  <c r="F386" i="6"/>
  <c r="N385" i="6"/>
  <c r="I385" i="6"/>
  <c r="J385" i="6" s="1"/>
  <c r="F385" i="6"/>
  <c r="N384" i="6"/>
  <c r="I384" i="6"/>
  <c r="J384" i="6" s="1"/>
  <c r="F384" i="6"/>
  <c r="N383" i="6"/>
  <c r="I383" i="6"/>
  <c r="J383" i="6" s="1"/>
  <c r="F383" i="6"/>
  <c r="N382" i="6"/>
  <c r="I382" i="6"/>
  <c r="J382" i="6" s="1"/>
  <c r="F382" i="6"/>
  <c r="N381" i="6"/>
  <c r="I381" i="6"/>
  <c r="J381" i="6" s="1"/>
  <c r="F381" i="6"/>
  <c r="N380" i="6"/>
  <c r="I380" i="6"/>
  <c r="J380" i="6" s="1"/>
  <c r="F380" i="6"/>
  <c r="N379" i="6"/>
  <c r="I379" i="6"/>
  <c r="J379" i="6" s="1"/>
  <c r="F379" i="6"/>
  <c r="N378" i="6"/>
  <c r="I378" i="6"/>
  <c r="J378" i="6" s="1"/>
  <c r="F378" i="6"/>
  <c r="N377" i="6"/>
  <c r="I377" i="6"/>
  <c r="J377" i="6" s="1"/>
  <c r="F377" i="6"/>
  <c r="N376" i="6"/>
  <c r="I376" i="6"/>
  <c r="J376" i="6" s="1"/>
  <c r="F376" i="6"/>
  <c r="N375" i="6"/>
  <c r="I375" i="6"/>
  <c r="J375" i="6" s="1"/>
  <c r="F375" i="6"/>
  <c r="N374" i="6"/>
  <c r="I374" i="6"/>
  <c r="J374" i="6" s="1"/>
  <c r="F374" i="6"/>
  <c r="N373" i="6"/>
  <c r="I373" i="6"/>
  <c r="J373" i="6" s="1"/>
  <c r="F373" i="6"/>
  <c r="N372" i="6"/>
  <c r="I372" i="6"/>
  <c r="J372" i="6" s="1"/>
  <c r="F372" i="6"/>
  <c r="N371" i="6"/>
  <c r="I371" i="6"/>
  <c r="J371" i="6" s="1"/>
  <c r="F371" i="6"/>
  <c r="N370" i="6"/>
  <c r="I370" i="6"/>
  <c r="J370" i="6" s="1"/>
  <c r="F370" i="6"/>
  <c r="N369" i="6"/>
  <c r="I369" i="6"/>
  <c r="J369" i="6" s="1"/>
  <c r="F369" i="6"/>
  <c r="N368" i="6"/>
  <c r="I368" i="6"/>
  <c r="J368" i="6" s="1"/>
  <c r="F368" i="6"/>
  <c r="N367" i="6"/>
  <c r="I367" i="6"/>
  <c r="J367" i="6" s="1"/>
  <c r="F367" i="6"/>
  <c r="N366" i="6"/>
  <c r="I366" i="6"/>
  <c r="J366" i="6" s="1"/>
  <c r="F366" i="6"/>
  <c r="N365" i="6"/>
  <c r="I365" i="6"/>
  <c r="J365" i="6" s="1"/>
  <c r="F365" i="6"/>
  <c r="N364" i="6"/>
  <c r="I364" i="6"/>
  <c r="J364" i="6" s="1"/>
  <c r="F364" i="6"/>
  <c r="N363" i="6"/>
  <c r="I363" i="6"/>
  <c r="J363" i="6" s="1"/>
  <c r="F363" i="6"/>
  <c r="N362" i="6"/>
  <c r="I362" i="6"/>
  <c r="J362" i="6" s="1"/>
  <c r="F362" i="6"/>
  <c r="I361" i="6"/>
  <c r="J361" i="6" s="1"/>
  <c r="F361" i="6"/>
  <c r="N360" i="6"/>
  <c r="I360" i="6"/>
  <c r="J360" i="6" s="1"/>
  <c r="F360" i="6"/>
  <c r="I359" i="6"/>
  <c r="J359" i="6" s="1"/>
  <c r="F359" i="6"/>
  <c r="N358" i="6"/>
  <c r="I358" i="6"/>
  <c r="J358" i="6" s="1"/>
  <c r="F358" i="6"/>
  <c r="N357" i="6"/>
  <c r="I357" i="6"/>
  <c r="J357" i="6" s="1"/>
  <c r="F357" i="6"/>
  <c r="I356" i="6"/>
  <c r="J356" i="6" s="1"/>
  <c r="F356" i="6"/>
  <c r="N355" i="6"/>
  <c r="I355" i="6"/>
  <c r="J355" i="6" s="1"/>
  <c r="F355" i="6"/>
  <c r="N354" i="6"/>
  <c r="I354" i="6"/>
  <c r="J354" i="6" s="1"/>
  <c r="F354" i="6"/>
  <c r="N353" i="6"/>
  <c r="I353" i="6"/>
  <c r="J353" i="6" s="1"/>
  <c r="F353" i="6"/>
  <c r="N352" i="6"/>
  <c r="I352" i="6"/>
  <c r="J352" i="6" s="1"/>
  <c r="F352" i="6"/>
  <c r="N351" i="6"/>
  <c r="I351" i="6"/>
  <c r="J351" i="6" s="1"/>
  <c r="F351" i="6"/>
  <c r="N350" i="6"/>
  <c r="I350" i="6"/>
  <c r="J350" i="6" s="1"/>
  <c r="F350" i="6"/>
  <c r="N349" i="6"/>
  <c r="I349" i="6"/>
  <c r="J349" i="6" s="1"/>
  <c r="F349" i="6"/>
  <c r="N348" i="6"/>
  <c r="I348" i="6"/>
  <c r="J348" i="6" s="1"/>
  <c r="F348" i="6"/>
  <c r="N347" i="6"/>
  <c r="I347" i="6"/>
  <c r="J347" i="6" s="1"/>
  <c r="F347" i="6"/>
  <c r="N346" i="6"/>
  <c r="I346" i="6"/>
  <c r="J346" i="6" s="1"/>
  <c r="F346" i="6"/>
  <c r="N345" i="6"/>
  <c r="I345" i="6"/>
  <c r="J345" i="6" s="1"/>
  <c r="F345" i="6"/>
  <c r="N344" i="6"/>
  <c r="I344" i="6"/>
  <c r="J344" i="6" s="1"/>
  <c r="F344" i="6"/>
  <c r="N343" i="6"/>
  <c r="I343" i="6"/>
  <c r="J343" i="6" s="1"/>
  <c r="F343" i="6"/>
  <c r="N342" i="6"/>
  <c r="I342" i="6"/>
  <c r="J342" i="6" s="1"/>
  <c r="F342" i="6"/>
  <c r="N341" i="6"/>
  <c r="I341" i="6"/>
  <c r="J341" i="6" s="1"/>
  <c r="F341" i="6"/>
  <c r="N340" i="6"/>
  <c r="I340" i="6"/>
  <c r="J340" i="6" s="1"/>
  <c r="F340" i="6"/>
  <c r="N339" i="6"/>
  <c r="I339" i="6"/>
  <c r="J339" i="6" s="1"/>
  <c r="F339" i="6"/>
  <c r="N338" i="6"/>
  <c r="I338" i="6"/>
  <c r="J338" i="6" s="1"/>
  <c r="F338" i="6"/>
  <c r="N337" i="6"/>
  <c r="I337" i="6"/>
  <c r="J337" i="6" s="1"/>
  <c r="F337" i="6"/>
  <c r="N336" i="6"/>
  <c r="I336" i="6"/>
  <c r="J336" i="6" s="1"/>
  <c r="F336" i="6"/>
  <c r="N335" i="6"/>
  <c r="I335" i="6"/>
  <c r="J335" i="6" s="1"/>
  <c r="F335" i="6"/>
  <c r="I334" i="6"/>
  <c r="J334" i="6" s="1"/>
  <c r="F334" i="6"/>
  <c r="N333" i="6"/>
  <c r="I333" i="6"/>
  <c r="J333" i="6" s="1"/>
  <c r="F333" i="6"/>
  <c r="N332" i="6"/>
  <c r="I332" i="6"/>
  <c r="J332" i="6" s="1"/>
  <c r="F332" i="6"/>
  <c r="N331" i="6"/>
  <c r="I331" i="6"/>
  <c r="J331" i="6" s="1"/>
  <c r="F331" i="6"/>
  <c r="N330" i="6"/>
  <c r="I330" i="6"/>
  <c r="J330" i="6" s="1"/>
  <c r="F330" i="6"/>
  <c r="N329" i="6"/>
  <c r="I329" i="6"/>
  <c r="J329" i="6" s="1"/>
  <c r="F329" i="6"/>
  <c r="N328" i="6"/>
  <c r="I328" i="6"/>
  <c r="J328" i="6" s="1"/>
  <c r="F328" i="6"/>
  <c r="N327" i="6"/>
  <c r="I327" i="6"/>
  <c r="J327" i="6" s="1"/>
  <c r="F327" i="6"/>
  <c r="N326" i="6"/>
  <c r="I326" i="6"/>
  <c r="J326" i="6" s="1"/>
  <c r="F326" i="6"/>
  <c r="N325" i="6"/>
  <c r="I325" i="6"/>
  <c r="J325" i="6" s="1"/>
  <c r="F325" i="6"/>
  <c r="N324" i="6"/>
  <c r="I324" i="6"/>
  <c r="J324" i="6" s="1"/>
  <c r="F324" i="6"/>
  <c r="N323" i="6"/>
  <c r="I323" i="6"/>
  <c r="J323" i="6" s="1"/>
  <c r="F323" i="6"/>
  <c r="N322" i="6"/>
  <c r="I322" i="6"/>
  <c r="J322" i="6" s="1"/>
  <c r="F322" i="6"/>
  <c r="N321" i="6"/>
  <c r="I321" i="6"/>
  <c r="J321" i="6" s="1"/>
  <c r="F321" i="6"/>
  <c r="N320" i="6"/>
  <c r="I320" i="6"/>
  <c r="J320" i="6" s="1"/>
  <c r="F320" i="6"/>
  <c r="N319" i="6"/>
  <c r="I319" i="6"/>
  <c r="J319" i="6" s="1"/>
  <c r="F319" i="6"/>
  <c r="N318" i="6"/>
  <c r="I318" i="6"/>
  <c r="J318" i="6" s="1"/>
  <c r="F318" i="6"/>
  <c r="N317" i="6"/>
  <c r="I317" i="6"/>
  <c r="J317" i="6" s="1"/>
  <c r="F317" i="6"/>
  <c r="N316" i="6"/>
  <c r="I316" i="6"/>
  <c r="J316" i="6" s="1"/>
  <c r="F316" i="6"/>
  <c r="N315" i="6"/>
  <c r="I315" i="6"/>
  <c r="J315" i="6" s="1"/>
  <c r="F315" i="6"/>
  <c r="N314" i="6"/>
  <c r="J314" i="6"/>
  <c r="F314" i="6"/>
  <c r="N313" i="6"/>
  <c r="I313" i="6"/>
  <c r="J313" i="6" s="1"/>
  <c r="F313" i="6"/>
  <c r="N312" i="6"/>
  <c r="I312" i="6"/>
  <c r="J312" i="6" s="1"/>
  <c r="F312" i="6"/>
  <c r="N311" i="6"/>
  <c r="I311" i="6"/>
  <c r="J311" i="6" s="1"/>
  <c r="F311" i="6"/>
  <c r="N310" i="6"/>
  <c r="I310" i="6"/>
  <c r="J310" i="6" s="1"/>
  <c r="F310" i="6"/>
  <c r="N309" i="6"/>
  <c r="I309" i="6"/>
  <c r="J309" i="6" s="1"/>
  <c r="F309" i="6"/>
  <c r="N308" i="6"/>
  <c r="I308" i="6"/>
  <c r="J308" i="6" s="1"/>
  <c r="F308" i="6"/>
  <c r="N307" i="6"/>
  <c r="I307" i="6"/>
  <c r="J307" i="6" s="1"/>
  <c r="F307" i="6"/>
  <c r="N306" i="6"/>
  <c r="I306" i="6"/>
  <c r="J306" i="6" s="1"/>
  <c r="F306" i="6"/>
  <c r="N305" i="6"/>
  <c r="I305" i="6"/>
  <c r="J305" i="6" s="1"/>
  <c r="F305" i="6"/>
  <c r="N304" i="6"/>
  <c r="I304" i="6"/>
  <c r="J304" i="6" s="1"/>
  <c r="F304" i="6"/>
  <c r="N303" i="6"/>
  <c r="I303" i="6"/>
  <c r="J303" i="6" s="1"/>
  <c r="F303" i="6"/>
  <c r="N302" i="6"/>
  <c r="I302" i="6"/>
  <c r="J302" i="6" s="1"/>
  <c r="F302" i="6"/>
  <c r="N301" i="6"/>
  <c r="I301" i="6"/>
  <c r="J301" i="6" s="1"/>
  <c r="F301" i="6"/>
  <c r="N300" i="6"/>
  <c r="I300" i="6"/>
  <c r="J300" i="6" s="1"/>
  <c r="F300" i="6"/>
  <c r="N299" i="6"/>
  <c r="I299" i="6"/>
  <c r="J299" i="6" s="1"/>
  <c r="F299" i="6"/>
  <c r="N298" i="6"/>
  <c r="I298" i="6"/>
  <c r="J298" i="6" s="1"/>
  <c r="F298" i="6"/>
  <c r="N297" i="6"/>
  <c r="I297" i="6"/>
  <c r="J297" i="6" s="1"/>
  <c r="F297" i="6"/>
  <c r="N296" i="6"/>
  <c r="I296" i="6"/>
  <c r="J296" i="6" s="1"/>
  <c r="F296" i="6"/>
  <c r="N295" i="6"/>
  <c r="I295" i="6"/>
  <c r="J295" i="6" s="1"/>
  <c r="F295" i="6"/>
  <c r="N294" i="6"/>
  <c r="I294" i="6"/>
  <c r="J294" i="6" s="1"/>
  <c r="F294" i="6"/>
  <c r="N293" i="6"/>
  <c r="I293" i="6"/>
  <c r="J293" i="6" s="1"/>
  <c r="F293" i="6"/>
  <c r="N292" i="6"/>
  <c r="I292" i="6"/>
  <c r="J292" i="6" s="1"/>
  <c r="F292" i="6"/>
  <c r="N291" i="6"/>
  <c r="I291" i="6"/>
  <c r="J291" i="6" s="1"/>
  <c r="F291" i="6"/>
  <c r="N290" i="6"/>
  <c r="I290" i="6"/>
  <c r="J290" i="6" s="1"/>
  <c r="F290" i="6"/>
  <c r="N289" i="6"/>
  <c r="I289" i="6"/>
  <c r="J289" i="6" s="1"/>
  <c r="F289" i="6"/>
  <c r="N288" i="6"/>
  <c r="I288" i="6"/>
  <c r="J288" i="6" s="1"/>
  <c r="F288" i="6"/>
  <c r="N287" i="6"/>
  <c r="I287" i="6"/>
  <c r="J287" i="6" s="1"/>
  <c r="F287" i="6"/>
  <c r="N286" i="6"/>
  <c r="I286" i="6"/>
  <c r="J286" i="6" s="1"/>
  <c r="F286" i="6"/>
  <c r="N285" i="6"/>
  <c r="I285" i="6"/>
  <c r="J285" i="6" s="1"/>
  <c r="F285" i="6"/>
  <c r="N284" i="6"/>
  <c r="I284" i="6"/>
  <c r="J284" i="6" s="1"/>
  <c r="F284" i="6"/>
  <c r="N283" i="6"/>
  <c r="I283" i="6"/>
  <c r="J283" i="6" s="1"/>
  <c r="F283" i="6"/>
  <c r="N282" i="6"/>
  <c r="I282" i="6"/>
  <c r="J282" i="6" s="1"/>
  <c r="F282" i="6"/>
  <c r="N281" i="6"/>
  <c r="I281" i="6"/>
  <c r="J281" i="6" s="1"/>
  <c r="F281" i="6"/>
  <c r="N280" i="6"/>
  <c r="I280" i="6"/>
  <c r="J280" i="6" s="1"/>
  <c r="F280" i="6"/>
  <c r="N279" i="6"/>
  <c r="I279" i="6"/>
  <c r="J279" i="6" s="1"/>
  <c r="F279" i="6"/>
  <c r="N278" i="6"/>
  <c r="I278" i="6"/>
  <c r="J278" i="6" s="1"/>
  <c r="F278" i="6"/>
  <c r="N277" i="6"/>
  <c r="I277" i="6"/>
  <c r="J277" i="6" s="1"/>
  <c r="F277" i="6"/>
  <c r="N276" i="6"/>
  <c r="I276" i="6"/>
  <c r="J276" i="6" s="1"/>
  <c r="F276" i="6"/>
  <c r="N275" i="6"/>
  <c r="I275" i="6"/>
  <c r="J275" i="6" s="1"/>
  <c r="F275" i="6"/>
  <c r="N274" i="6"/>
  <c r="I274" i="6"/>
  <c r="J274" i="6" s="1"/>
  <c r="F274" i="6"/>
  <c r="N273" i="6"/>
  <c r="I273" i="6"/>
  <c r="J273" i="6" s="1"/>
  <c r="F273" i="6"/>
  <c r="N272" i="6"/>
  <c r="I272" i="6"/>
  <c r="J272" i="6" s="1"/>
  <c r="F272" i="6"/>
  <c r="I271" i="6"/>
  <c r="J271" i="6" s="1"/>
  <c r="F271" i="6"/>
  <c r="N270" i="6"/>
  <c r="I270" i="6"/>
  <c r="J270" i="6" s="1"/>
  <c r="F270" i="6"/>
  <c r="N269" i="6"/>
  <c r="I269" i="6"/>
  <c r="J269" i="6" s="1"/>
  <c r="F269" i="6"/>
  <c r="N268" i="6"/>
  <c r="I268" i="6"/>
  <c r="J268" i="6" s="1"/>
  <c r="F268" i="6"/>
  <c r="N245" i="6"/>
  <c r="I245" i="6"/>
  <c r="J245" i="6" s="1"/>
  <c r="O245" i="6" s="1"/>
  <c r="F245" i="6"/>
  <c r="Q242" i="6"/>
  <c r="Q236" i="6"/>
  <c r="Q237" i="6" s="1"/>
  <c r="Q238" i="6" s="1"/>
  <c r="Q239" i="6" s="1"/>
  <c r="I224" i="6"/>
  <c r="J224" i="6" s="1"/>
  <c r="O224" i="6" s="1"/>
  <c r="F224" i="6"/>
  <c r="N192" i="6"/>
  <c r="I192" i="6"/>
  <c r="J192" i="6" s="1"/>
  <c r="T192" i="6" s="1"/>
  <c r="F192" i="6"/>
  <c r="Q220" i="6"/>
  <c r="Q221" i="6" s="1"/>
  <c r="Q222" i="6" s="1"/>
  <c r="Q211" i="6"/>
  <c r="Q212" i="6" s="1"/>
  <c r="Q213" i="6" s="1"/>
  <c r="Q214" i="6" s="1"/>
  <c r="N205" i="6"/>
  <c r="I205" i="6"/>
  <c r="J205" i="6" s="1"/>
  <c r="F205" i="6"/>
  <c r="Q203" i="6"/>
  <c r="Q204" i="6" s="1"/>
  <c r="N223" i="6"/>
  <c r="I223" i="6"/>
  <c r="J223" i="6" s="1"/>
  <c r="T223" i="6" s="1"/>
  <c r="F223" i="6"/>
  <c r="N244" i="6"/>
  <c r="I244" i="6"/>
  <c r="J244" i="6" s="1"/>
  <c r="T244" i="6" s="1"/>
  <c r="F244" i="6"/>
  <c r="N222" i="6"/>
  <c r="I222" i="6"/>
  <c r="J222" i="6" s="1"/>
  <c r="T222" i="6" s="1"/>
  <c r="F222" i="6"/>
  <c r="N193" i="6"/>
  <c r="I193" i="6"/>
  <c r="J193" i="6" s="1"/>
  <c r="T193" i="6" s="1"/>
  <c r="F193" i="6"/>
  <c r="N194" i="6"/>
  <c r="I194" i="6"/>
  <c r="J194" i="6" s="1"/>
  <c r="O194" i="6" s="1"/>
  <c r="F194" i="6"/>
  <c r="Q190" i="6"/>
  <c r="Q191" i="6" s="1"/>
  <c r="Q192" i="6" s="1"/>
  <c r="N182" i="6"/>
  <c r="I182" i="6"/>
  <c r="J182" i="6" s="1"/>
  <c r="T182" i="6" s="1"/>
  <c r="F182" i="6"/>
  <c r="Q181" i="6"/>
  <c r="Q182" i="6" s="1"/>
  <c r="Q169" i="6"/>
  <c r="Q170" i="6" s="1"/>
  <c r="N157" i="6"/>
  <c r="I157" i="6"/>
  <c r="J157" i="6" s="1"/>
  <c r="O157" i="6" s="1"/>
  <c r="F157" i="6"/>
  <c r="N154" i="6"/>
  <c r="I154" i="6"/>
  <c r="J154" i="6" s="1"/>
  <c r="F154" i="6"/>
  <c r="N156" i="6"/>
  <c r="I156" i="6"/>
  <c r="J156" i="6" s="1"/>
  <c r="O156" i="6" s="1"/>
  <c r="F156" i="6"/>
  <c r="Q152" i="6"/>
  <c r="Q153" i="6" s="1"/>
  <c r="Q154" i="6" s="1"/>
  <c r="N147" i="6"/>
  <c r="I147" i="6"/>
  <c r="J147" i="6" s="1"/>
  <c r="F147" i="6"/>
  <c r="Q145" i="6"/>
  <c r="Q146" i="6" s="1"/>
  <c r="Q147" i="6" s="1"/>
  <c r="T144" i="6"/>
  <c r="U141" i="6"/>
  <c r="K141" i="6"/>
  <c r="U140" i="6"/>
  <c r="U139" i="6"/>
  <c r="Q132" i="6"/>
  <c r="N124" i="6"/>
  <c r="I124" i="6"/>
  <c r="J124" i="6" s="1"/>
  <c r="O124" i="6" s="1"/>
  <c r="F124" i="6"/>
  <c r="Q122" i="6"/>
  <c r="Q123" i="6" s="1"/>
  <c r="N115" i="6"/>
  <c r="I115" i="6"/>
  <c r="J115" i="6" s="1"/>
  <c r="O115" i="6" s="1"/>
  <c r="F115" i="6"/>
  <c r="Q113" i="6"/>
  <c r="Q114" i="6" s="1"/>
  <c r="I102" i="6"/>
  <c r="J102" i="6" s="1"/>
  <c r="O102" i="6" s="1"/>
  <c r="F102" i="6"/>
  <c r="I100" i="6"/>
  <c r="J100" i="6" s="1"/>
  <c r="T100" i="6" s="1"/>
  <c r="F100" i="6"/>
  <c r="Q99" i="6"/>
  <c r="Q100" i="6" s="1"/>
  <c r="I86" i="6"/>
  <c r="J86" i="6" s="1"/>
  <c r="O86" i="6" s="1"/>
  <c r="F86" i="6"/>
  <c r="Q85" i="6"/>
  <c r="Q86" i="6" s="1"/>
  <c r="Q73" i="6"/>
  <c r="Q74" i="6" s="1"/>
  <c r="I74" i="6"/>
  <c r="J74" i="6" s="1"/>
  <c r="F74" i="6"/>
  <c r="Q62" i="6"/>
  <c r="Q63" i="6" s="1"/>
  <c r="Q64" i="6" s="1"/>
  <c r="Q65" i="6" s="1"/>
  <c r="Q66" i="6" s="1"/>
  <c r="Q67" i="6" s="1"/>
  <c r="Q68" i="6" s="1"/>
  <c r="Q52" i="6"/>
  <c r="Q53" i="6" s="1"/>
  <c r="Q54" i="6" s="1"/>
  <c r="Q55" i="6" s="1"/>
  <c r="Q56" i="6" s="1"/>
  <c r="Q57" i="6" s="1"/>
  <c r="N43" i="6"/>
  <c r="I43" i="6"/>
  <c r="J43" i="6" s="1"/>
  <c r="O43" i="6" s="1"/>
  <c r="F43" i="6"/>
  <c r="N44" i="6"/>
  <c r="I44" i="6"/>
  <c r="J44" i="6" s="1"/>
  <c r="O44" i="6" s="1"/>
  <c r="F44" i="6"/>
  <c r="Q42" i="6"/>
  <c r="Q43" i="6" s="1"/>
  <c r="Q31" i="6"/>
  <c r="Q32" i="6" s="1"/>
  <c r="Q33" i="6" s="1"/>
  <c r="Q34" i="6" s="1"/>
  <c r="Q35" i="6" s="1"/>
  <c r="N10" i="6"/>
  <c r="I10" i="6"/>
  <c r="J10" i="6" s="1"/>
  <c r="O10" i="6" s="1"/>
  <c r="F10" i="6"/>
  <c r="N11" i="6"/>
  <c r="I11" i="6"/>
  <c r="J11" i="6" s="1"/>
  <c r="O11" i="6" s="1"/>
  <c r="F11" i="6"/>
  <c r="N19" i="6"/>
  <c r="I19" i="6"/>
  <c r="J19" i="6" s="1"/>
  <c r="T19" i="6" s="1"/>
  <c r="F19" i="6"/>
  <c r="Q18" i="6"/>
  <c r="Q19" i="6" s="1"/>
  <c r="N8" i="6"/>
  <c r="I8" i="6"/>
  <c r="J8" i="6" s="1"/>
  <c r="F8" i="6"/>
  <c r="Q7" i="6"/>
  <c r="Q8" i="6" s="1"/>
  <c r="U4" i="6"/>
  <c r="O572" i="1"/>
  <c r="I572" i="1"/>
  <c r="J572" i="1" s="1"/>
  <c r="F572" i="1"/>
  <c r="O571" i="1"/>
  <c r="I571" i="1"/>
  <c r="J571" i="1" s="1"/>
  <c r="F571" i="1"/>
  <c r="O569" i="1"/>
  <c r="I569" i="1"/>
  <c r="J569" i="1" s="1"/>
  <c r="F569" i="1"/>
  <c r="F570" i="1"/>
  <c r="F568" i="1"/>
  <c r="O570" i="1"/>
  <c r="I570" i="1"/>
  <c r="J570" i="1" s="1"/>
  <c r="O568" i="1"/>
  <c r="I568" i="1"/>
  <c r="J568" i="1" s="1"/>
  <c r="S505" i="1"/>
  <c r="S506" i="1" s="1"/>
  <c r="O182" i="2" l="1"/>
  <c r="T182" i="2"/>
  <c r="U88" i="6"/>
  <c r="U77" i="6"/>
  <c r="U81" i="6"/>
  <c r="U76" i="6"/>
  <c r="U78" i="6"/>
  <c r="U86" i="6"/>
  <c r="U74" i="6"/>
  <c r="U75" i="6"/>
  <c r="U87" i="6"/>
  <c r="U173" i="6"/>
  <c r="U89" i="6"/>
  <c r="U244" i="6"/>
  <c r="U171" i="6"/>
  <c r="U183" i="6"/>
  <c r="U238" i="6"/>
  <c r="U246" i="6"/>
  <c r="U170" i="6"/>
  <c r="U174" i="6"/>
  <c r="U182" i="6"/>
  <c r="U90" i="6"/>
  <c r="U237" i="6"/>
  <c r="U245" i="6"/>
  <c r="U172" i="6"/>
  <c r="U231" i="6"/>
  <c r="U243" i="6"/>
  <c r="U66" i="6"/>
  <c r="O39" i="2"/>
  <c r="T39" i="2"/>
  <c r="Q183" i="2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243" i="6"/>
  <c r="Q244" i="6" s="1"/>
  <c r="Q245" i="6" s="1"/>
  <c r="Q246" i="6" s="1"/>
  <c r="Q247" i="6" s="1"/>
  <c r="U181" i="2"/>
  <c r="U183" i="2"/>
  <c r="U185" i="2"/>
  <c r="U187" i="2"/>
  <c r="U189" i="2"/>
  <c r="U191" i="2"/>
  <c r="U193" i="2"/>
  <c r="U201" i="2"/>
  <c r="U203" i="2"/>
  <c r="U205" i="2"/>
  <c r="U207" i="2"/>
  <c r="U209" i="2"/>
  <c r="U211" i="2"/>
  <c r="U76" i="2"/>
  <c r="U78" i="2"/>
  <c r="U80" i="2"/>
  <c r="U82" i="2"/>
  <c r="U84" i="2"/>
  <c r="U86" i="2"/>
  <c r="U180" i="2"/>
  <c r="U182" i="2"/>
  <c r="U184" i="2"/>
  <c r="U186" i="2"/>
  <c r="U188" i="2"/>
  <c r="U190" i="2"/>
  <c r="U192" i="2"/>
  <c r="U200" i="2"/>
  <c r="U202" i="2"/>
  <c r="U204" i="2"/>
  <c r="U206" i="2"/>
  <c r="U208" i="2"/>
  <c r="U210" i="2"/>
  <c r="U77" i="2"/>
  <c r="U79" i="2"/>
  <c r="U81" i="2"/>
  <c r="U83" i="2"/>
  <c r="U85" i="2"/>
  <c r="U179" i="2"/>
  <c r="U43" i="6"/>
  <c r="U32" i="6"/>
  <c r="U34" i="6"/>
  <c r="U44" i="6"/>
  <c r="U45" i="6"/>
  <c r="J197" i="2"/>
  <c r="O204" i="2"/>
  <c r="Q205" i="2" s="1"/>
  <c r="Q206" i="2" s="1"/>
  <c r="Q207" i="2" s="1"/>
  <c r="Q208" i="2" s="1"/>
  <c r="Q209" i="2" s="1"/>
  <c r="Q210" i="2" s="1"/>
  <c r="Q211" i="2" s="1"/>
  <c r="Q212" i="2" s="1"/>
  <c r="Q213" i="2" s="1"/>
  <c r="U172" i="2"/>
  <c r="U9" i="6"/>
  <c r="U11" i="6"/>
  <c r="U19" i="6"/>
  <c r="U21" i="6"/>
  <c r="U23" i="6"/>
  <c r="U10" i="6"/>
  <c r="U20" i="6"/>
  <c r="U22" i="6"/>
  <c r="U24" i="6"/>
  <c r="O19" i="6"/>
  <c r="Q20" i="6" s="1"/>
  <c r="Q21" i="6" s="1"/>
  <c r="Q22" i="6" s="1"/>
  <c r="Q23" i="6" s="1"/>
  <c r="Q24" i="6" s="1"/>
  <c r="Q25" i="6" s="1"/>
  <c r="O28" i="2"/>
  <c r="T28" i="2"/>
  <c r="O154" i="6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T154" i="6"/>
  <c r="O244" i="6"/>
  <c r="O49" i="2"/>
  <c r="T49" i="2"/>
  <c r="Q44" i="6"/>
  <c r="Q45" i="6" s="1"/>
  <c r="Q46" i="6" s="1"/>
  <c r="U147" i="6"/>
  <c r="U153" i="6"/>
  <c r="U155" i="6"/>
  <c r="U157" i="6"/>
  <c r="U159" i="6"/>
  <c r="U161" i="6"/>
  <c r="U163" i="6"/>
  <c r="U191" i="6"/>
  <c r="U193" i="6"/>
  <c r="U195" i="6"/>
  <c r="U197" i="6"/>
  <c r="U205" i="6"/>
  <c r="U213" i="6"/>
  <c r="U221" i="6"/>
  <c r="U223" i="6"/>
  <c r="U225" i="6"/>
  <c r="U227" i="6"/>
  <c r="U229" i="6"/>
  <c r="U53" i="6"/>
  <c r="U55" i="6"/>
  <c r="U63" i="6"/>
  <c r="U67" i="6"/>
  <c r="U100" i="6"/>
  <c r="U102" i="6"/>
  <c r="U104" i="6"/>
  <c r="U114" i="6"/>
  <c r="U124" i="6"/>
  <c r="U156" i="6"/>
  <c r="U184" i="6"/>
  <c r="U194" i="6"/>
  <c r="U56" i="6"/>
  <c r="U103" i="6"/>
  <c r="U160" i="6"/>
  <c r="U192" i="6"/>
  <c r="U123" i="6"/>
  <c r="U158" i="6"/>
  <c r="U222" i="6"/>
  <c r="U226" i="6"/>
  <c r="U146" i="6"/>
  <c r="U162" i="6"/>
  <c r="U212" i="6"/>
  <c r="U224" i="6"/>
  <c r="U230" i="6"/>
  <c r="U54" i="6"/>
  <c r="U101" i="6"/>
  <c r="U154" i="6"/>
  <c r="U115" i="6"/>
  <c r="U196" i="6"/>
  <c r="U105" i="6"/>
  <c r="U198" i="6"/>
  <c r="U204" i="6"/>
  <c r="U228" i="6"/>
  <c r="U64" i="6"/>
  <c r="U131" i="2"/>
  <c r="U10" i="2"/>
  <c r="U16" i="2"/>
  <c r="U18" i="2"/>
  <c r="U28" i="2"/>
  <c r="U38" i="2"/>
  <c r="U56" i="2"/>
  <c r="U114" i="2"/>
  <c r="U120" i="2"/>
  <c r="U130" i="2"/>
  <c r="U19" i="2"/>
  <c r="U31" i="2"/>
  <c r="U33" i="2"/>
  <c r="U37" i="2"/>
  <c r="U55" i="2"/>
  <c r="U57" i="2"/>
  <c r="U101" i="2"/>
  <c r="U111" i="2"/>
  <c r="U113" i="2"/>
  <c r="U121" i="2"/>
  <c r="U64" i="2"/>
  <c r="U66" i="2"/>
  <c r="U136" i="2"/>
  <c r="U140" i="2"/>
  <c r="U150" i="2"/>
  <c r="U156" i="2"/>
  <c r="U158" i="2"/>
  <c r="U166" i="2"/>
  <c r="U168" i="2"/>
  <c r="U170" i="2"/>
  <c r="U39" i="2"/>
  <c r="U47" i="2"/>
  <c r="U49" i="2"/>
  <c r="U107" i="2"/>
  <c r="U157" i="2"/>
  <c r="U169" i="2"/>
  <c r="U143" i="2"/>
  <c r="U65" i="2"/>
  <c r="U137" i="2"/>
  <c r="U171" i="2"/>
  <c r="U133" i="2"/>
  <c r="U135" i="2"/>
  <c r="U63" i="2"/>
  <c r="U149" i="2"/>
  <c r="T132" i="2"/>
  <c r="U132" i="2"/>
  <c r="Q158" i="2"/>
  <c r="Q159" i="2" s="1"/>
  <c r="O8" i="6"/>
  <c r="Q9" i="6" s="1"/>
  <c r="Q10" i="6" s="1"/>
  <c r="Q11" i="6" s="1"/>
  <c r="Q12" i="6" s="1"/>
  <c r="U8" i="6"/>
  <c r="O223" i="6"/>
  <c r="O222" i="6"/>
  <c r="Q223" i="6" s="1"/>
  <c r="Q171" i="6"/>
  <c r="Q172" i="6" s="1"/>
  <c r="Q173" i="6" s="1"/>
  <c r="Q174" i="6" s="1"/>
  <c r="Q175" i="6" s="1"/>
  <c r="O63" i="2"/>
  <c r="O205" i="6"/>
  <c r="O182" i="6"/>
  <c r="Q183" i="6" s="1"/>
  <c r="Q184" i="6" s="1"/>
  <c r="Q185" i="6" s="1"/>
  <c r="O77" i="2"/>
  <c r="O76" i="2"/>
  <c r="O193" i="6"/>
  <c r="O192" i="6"/>
  <c r="Q193" i="6" s="1"/>
  <c r="O147" i="6"/>
  <c r="Q148" i="6" s="1"/>
  <c r="Q87" i="6"/>
  <c r="Q88" i="6" s="1"/>
  <c r="Q89" i="6" s="1"/>
  <c r="Q90" i="6" s="1"/>
  <c r="Q91" i="6" s="1"/>
  <c r="O74" i="6"/>
  <c r="Q75" i="6" s="1"/>
  <c r="Q76" i="6" s="1"/>
  <c r="Q77" i="6" s="1"/>
  <c r="Q78" i="6" s="1"/>
  <c r="Q79" i="6" s="1"/>
  <c r="Q80" i="6" s="1"/>
  <c r="Q81" i="6" s="1"/>
  <c r="J83" i="6"/>
  <c r="Q16" i="2"/>
  <c r="Q27" i="2"/>
  <c r="O166" i="2"/>
  <c r="Q167" i="2" s="1"/>
  <c r="Q168" i="2" s="1"/>
  <c r="Q169" i="2" s="1"/>
  <c r="Q170" i="2" s="1"/>
  <c r="Q171" i="2" s="1"/>
  <c r="Q172" i="2" s="1"/>
  <c r="Q173" i="2" s="1"/>
  <c r="O139" i="2"/>
  <c r="J72" i="2"/>
  <c r="J93" i="2"/>
  <c r="O107" i="2"/>
  <c r="Q111" i="2" s="1"/>
  <c r="O19" i="2"/>
  <c r="O132" i="2"/>
  <c r="O27" i="2"/>
  <c r="O16" i="2"/>
  <c r="O56" i="2"/>
  <c r="O100" i="6"/>
  <c r="Q101" i="6" s="1"/>
  <c r="Q102" i="6" s="1"/>
  <c r="Q103" i="6" s="1"/>
  <c r="Q104" i="6" s="1"/>
  <c r="Q105" i="6" s="1"/>
  <c r="Q106" i="6" s="1"/>
  <c r="O137" i="2"/>
  <c r="O138" i="2"/>
  <c r="O136" i="2"/>
  <c r="O140" i="2"/>
  <c r="O131" i="2"/>
  <c r="O98" i="2"/>
  <c r="O121" i="2"/>
  <c r="O130" i="2"/>
  <c r="O111" i="2"/>
  <c r="J127" i="2"/>
  <c r="Q124" i="6"/>
  <c r="Q125" i="6" s="1"/>
  <c r="J120" i="6"/>
  <c r="J162" i="2"/>
  <c r="J137" i="6"/>
  <c r="O31" i="2"/>
  <c r="O18" i="2"/>
  <c r="J153" i="2"/>
  <c r="J60" i="2"/>
  <c r="Q121" i="2"/>
  <c r="J176" i="2"/>
  <c r="O7" i="2"/>
  <c r="J146" i="2"/>
  <c r="J214" i="2"/>
  <c r="J118" i="2"/>
  <c r="J30" i="6"/>
  <c r="J50" i="6"/>
  <c r="J96" i="6"/>
  <c r="J150" i="6"/>
  <c r="J167" i="6"/>
  <c r="J60" i="6"/>
  <c r="J17" i="6"/>
  <c r="J71" i="6"/>
  <c r="J40" i="6"/>
  <c r="Q205" i="6"/>
  <c r="J208" i="6"/>
  <c r="U144" i="6"/>
  <c r="Q115" i="6"/>
  <c r="Q116" i="6" s="1"/>
  <c r="J131" i="6"/>
  <c r="J178" i="6"/>
  <c r="J188" i="6"/>
  <c r="J219" i="6"/>
  <c r="J233" i="6"/>
  <c r="J112" i="6"/>
  <c r="J202" i="6"/>
  <c r="J248" i="6"/>
  <c r="Q224" i="6" l="1"/>
  <c r="Q225" i="6" s="1"/>
  <c r="Q226" i="6" s="1"/>
  <c r="Q227" i="6" s="1"/>
  <c r="Q228" i="6" s="1"/>
  <c r="Q229" i="6" s="1"/>
  <c r="Q230" i="6" s="1"/>
  <c r="Q231" i="6" s="1"/>
  <c r="Q232" i="6" s="1"/>
  <c r="Q206" i="6"/>
  <c r="Q64" i="2"/>
  <c r="Q65" i="2" s="1"/>
  <c r="Q67" i="2" s="1"/>
  <c r="Q66" i="2" s="1"/>
  <c r="Q68" i="2" s="1"/>
  <c r="Q114" i="2"/>
  <c r="Q113" i="2" s="1"/>
  <c r="Q117" i="2" s="1"/>
  <c r="Q77" i="2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T6" i="2"/>
  <c r="Q194" i="6"/>
  <c r="Q195" i="6" s="1"/>
  <c r="Q196" i="6" s="1"/>
  <c r="Q197" i="6" s="1"/>
  <c r="T143" i="6"/>
  <c r="Q122" i="2"/>
  <c r="U6" i="2"/>
  <c r="J218" i="2"/>
  <c r="U7" i="6"/>
  <c r="K263" i="6"/>
  <c r="T7" i="6"/>
  <c r="U143" i="6"/>
  <c r="Q198" i="6" l="1"/>
  <c r="I507" i="1"/>
  <c r="J507" i="1" s="1"/>
  <c r="Q507" i="1" s="1"/>
  <c r="Q56" i="2" l="1"/>
  <c r="Q57" i="2" s="1"/>
  <c r="F590" i="1"/>
  <c r="Q59" i="2" l="1"/>
  <c r="Q49" i="2"/>
  <c r="F2009" i="1"/>
  <c r="F2008" i="1"/>
  <c r="F2079" i="1"/>
  <c r="O167" i="1" l="1"/>
  <c r="N167" i="1"/>
  <c r="I167" i="1"/>
  <c r="J167" i="1" s="1"/>
  <c r="W167" i="1" s="1"/>
  <c r="F167" i="1"/>
  <c r="Q167" i="1" l="1"/>
  <c r="P167" i="1"/>
  <c r="F2233" i="1"/>
  <c r="O371" i="1" l="1"/>
  <c r="I371" i="1"/>
  <c r="J371" i="1" s="1"/>
  <c r="Q371" i="1" s="1"/>
  <c r="X3" i="1" l="1"/>
  <c r="X288" i="1" l="1"/>
  <c r="X292" i="1"/>
  <c r="X296" i="1"/>
  <c r="X265" i="1"/>
  <c r="X273" i="1"/>
  <c r="X277" i="1"/>
  <c r="X10" i="1"/>
  <c r="X22" i="1"/>
  <c r="X26" i="1"/>
  <c r="X30" i="1"/>
  <c r="X42" i="1"/>
  <c r="X50" i="1"/>
  <c r="X66" i="1"/>
  <c r="X70" i="1"/>
  <c r="X86" i="1"/>
  <c r="X90" i="1"/>
  <c r="X106" i="1"/>
  <c r="X110" i="1"/>
  <c r="X130" i="1"/>
  <c r="X142" i="1"/>
  <c r="X166" i="1"/>
  <c r="X174" i="1"/>
  <c r="X186" i="1"/>
  <c r="X190" i="1"/>
  <c r="X194" i="1"/>
  <c r="X218" i="1"/>
  <c r="X222" i="1"/>
  <c r="X234" i="1"/>
  <c r="X289" i="1"/>
  <c r="X293" i="1"/>
  <c r="X309" i="1"/>
  <c r="X262" i="1"/>
  <c r="X266" i="1"/>
  <c r="X274" i="1"/>
  <c r="X278" i="1"/>
  <c r="X155" i="1"/>
  <c r="X175" i="1"/>
  <c r="X183" i="1"/>
  <c r="X187" i="1"/>
  <c r="X191" i="1"/>
  <c r="X219" i="1"/>
  <c r="X235" i="1"/>
  <c r="X294" i="1"/>
  <c r="X314" i="1"/>
  <c r="X263" i="1"/>
  <c r="X15" i="1"/>
  <c r="X23" i="1"/>
  <c r="X31" i="1"/>
  <c r="X39" i="1"/>
  <c r="X43" i="1"/>
  <c r="X47" i="1"/>
  <c r="X51" i="1"/>
  <c r="X55" i="1"/>
  <c r="X67" i="1"/>
  <c r="X71" i="1"/>
  <c r="X83" i="1"/>
  <c r="X87" i="1"/>
  <c r="X91" i="1"/>
  <c r="X107" i="1"/>
  <c r="X111" i="1"/>
  <c r="X115" i="1"/>
  <c r="X143" i="1"/>
  <c r="X167" i="1"/>
  <c r="X195" i="1"/>
  <c r="X207" i="1"/>
  <c r="X231" i="1"/>
  <c r="X243" i="1"/>
  <c r="X298" i="1"/>
  <c r="X310" i="1"/>
  <c r="X275" i="1"/>
  <c r="X290" i="1"/>
  <c r="X8" i="1"/>
  <c r="X12" i="1"/>
  <c r="X16" i="1"/>
  <c r="X32" i="1"/>
  <c r="X40" i="1"/>
  <c r="X56" i="1"/>
  <c r="X64" i="1"/>
  <c r="X72" i="1"/>
  <c r="X84" i="1"/>
  <c r="X88" i="1"/>
  <c r="X92" i="1"/>
  <c r="X108" i="1"/>
  <c r="X112" i="1"/>
  <c r="X116" i="1"/>
  <c r="X124" i="1"/>
  <c r="X128" i="1"/>
  <c r="X140" i="1"/>
  <c r="X144" i="1"/>
  <c r="X156" i="1"/>
  <c r="X176" i="1"/>
  <c r="X184" i="1"/>
  <c r="X188" i="1"/>
  <c r="X192" i="1"/>
  <c r="X196" i="1"/>
  <c r="X208" i="1"/>
  <c r="X220" i="1"/>
  <c r="X232" i="1"/>
  <c r="X236" i="1"/>
  <c r="X287" i="1"/>
  <c r="X291" i="1"/>
  <c r="X295" i="1"/>
  <c r="X311" i="1"/>
  <c r="X260" i="1"/>
  <c r="X264" i="1"/>
  <c r="X276" i="1"/>
  <c r="X13" i="1"/>
  <c r="X17" i="1"/>
  <c r="X29" i="1"/>
  <c r="X33" i="1"/>
  <c r="X41" i="1"/>
  <c r="X49" i="1"/>
  <c r="X53" i="1"/>
  <c r="X65" i="1"/>
  <c r="X69" i="1"/>
  <c r="X85" i="1"/>
  <c r="X89" i="1"/>
  <c r="X93" i="1"/>
  <c r="X105" i="1"/>
  <c r="X109" i="1"/>
  <c r="X113" i="1"/>
  <c r="X125" i="1"/>
  <c r="X129" i="1"/>
  <c r="X141" i="1"/>
  <c r="X145" i="1"/>
  <c r="X149" i="1"/>
  <c r="X185" i="1"/>
  <c r="X189" i="1"/>
  <c r="X193" i="1"/>
  <c r="X197" i="1"/>
  <c r="X205" i="1"/>
  <c r="X209" i="1"/>
  <c r="X221" i="1"/>
  <c r="X233" i="1"/>
  <c r="X345" i="1"/>
  <c r="X349" i="1"/>
  <c r="X371" i="1"/>
  <c r="X377" i="1"/>
  <c r="X459" i="1"/>
  <c r="X467" i="1"/>
  <c r="X477" i="1"/>
  <c r="X483" i="1"/>
  <c r="X497" i="1"/>
  <c r="X340" i="1"/>
  <c r="X342" i="1"/>
  <c r="X344" i="1"/>
  <c r="X346" i="1"/>
  <c r="X348" i="1"/>
  <c r="X350" i="1"/>
  <c r="X352" i="1"/>
  <c r="X358" i="1"/>
  <c r="X360" i="1"/>
  <c r="X370" i="1"/>
  <c r="X372" i="1"/>
  <c r="X374" i="1"/>
  <c r="X376" i="1"/>
  <c r="X378" i="1"/>
  <c r="X386" i="1"/>
  <c r="X412" i="1"/>
  <c r="X458" i="1"/>
  <c r="X468" i="1"/>
  <c r="X478" i="1"/>
  <c r="X490" i="1"/>
  <c r="X341" i="1"/>
  <c r="X347" i="1"/>
  <c r="X359" i="1"/>
  <c r="X373" i="1"/>
  <c r="X447" i="1"/>
  <c r="X453" i="1"/>
  <c r="X343" i="1"/>
  <c r="X351" i="1"/>
  <c r="X369" i="1"/>
  <c r="X375" i="1"/>
  <c r="X379" i="1"/>
  <c r="X469" i="1"/>
  <c r="X491" i="1"/>
  <c r="X508" i="1"/>
  <c r="X507" i="1"/>
  <c r="F1354" i="1"/>
  <c r="I529" i="1" l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9" i="1"/>
  <c r="I590" i="1"/>
  <c r="I592" i="1"/>
  <c r="I593" i="1"/>
  <c r="I594" i="1"/>
  <c r="I595" i="1"/>
  <c r="I596" i="1"/>
  <c r="I598" i="1"/>
  <c r="I599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588" i="1"/>
  <c r="I591" i="1"/>
  <c r="I597" i="1"/>
  <c r="I600" i="1"/>
  <c r="I614" i="1"/>
  <c r="I615" i="1"/>
  <c r="I616" i="1"/>
  <c r="I617" i="1"/>
  <c r="I618" i="1"/>
  <c r="I619" i="1"/>
  <c r="I620" i="1"/>
  <c r="I621" i="1"/>
  <c r="I622" i="1"/>
  <c r="I623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8" i="1"/>
  <c r="I1019" i="1"/>
  <c r="I1020" i="1"/>
  <c r="I1021" i="1"/>
  <c r="I1022" i="1"/>
  <c r="I1023" i="1"/>
  <c r="I1024" i="1"/>
  <c r="I1025" i="1"/>
  <c r="I1027" i="1"/>
  <c r="I1028" i="1"/>
  <c r="I1029" i="1"/>
  <c r="I1030" i="1"/>
  <c r="I1031" i="1"/>
  <c r="I1032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5" i="1"/>
  <c r="I1066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4" i="1"/>
  <c r="J14" i="1" s="1"/>
  <c r="I7" i="1"/>
  <c r="I11" i="1"/>
  <c r="I54" i="1"/>
  <c r="J54" i="1" s="1"/>
  <c r="I24" i="1"/>
  <c r="I27" i="1"/>
  <c r="I9" i="1"/>
  <c r="I25" i="1"/>
  <c r="I28" i="1"/>
  <c r="F2518" i="1"/>
  <c r="O272" i="1"/>
  <c r="I272" i="1"/>
  <c r="J272" i="1" s="1"/>
  <c r="O54" i="1"/>
  <c r="O14" i="1"/>
  <c r="N14" i="1"/>
  <c r="F14" i="1"/>
  <c r="F2502" i="1"/>
  <c r="O259" i="1"/>
  <c r="I259" i="1"/>
  <c r="J259" i="1" s="1"/>
  <c r="W259" i="1" s="1"/>
  <c r="F259" i="1"/>
  <c r="W272" i="1" l="1"/>
  <c r="X272" i="1"/>
  <c r="W54" i="1"/>
  <c r="X54" i="1"/>
  <c r="W14" i="1"/>
  <c r="X14" i="1"/>
  <c r="Q259" i="1"/>
  <c r="Q272" i="1"/>
  <c r="Q14" i="1"/>
  <c r="Q54" i="1"/>
  <c r="P14" i="1"/>
  <c r="F2047" i="1"/>
  <c r="O940" i="1" l="1"/>
  <c r="J940" i="1"/>
  <c r="F940" i="1"/>
  <c r="O1032" i="1" l="1"/>
  <c r="J1032" i="1"/>
  <c r="F1032" i="1"/>
  <c r="O126" i="1"/>
  <c r="N126" i="1"/>
  <c r="I126" i="1"/>
  <c r="J126" i="1" s="1"/>
  <c r="F126" i="1"/>
  <c r="N210" i="1"/>
  <c r="N224" i="1"/>
  <c r="O1090" i="1"/>
  <c r="N1090" i="1"/>
  <c r="J1090" i="1"/>
  <c r="F1090" i="1"/>
  <c r="W126" i="1" l="1"/>
  <c r="X126" i="1"/>
  <c r="Q126" i="1"/>
  <c r="P126" i="1"/>
  <c r="P1090" i="1"/>
  <c r="F1422" i="1" l="1"/>
  <c r="F1421" i="1"/>
  <c r="O82" i="1" l="1"/>
  <c r="I82" i="1"/>
  <c r="J82" i="1" s="1"/>
  <c r="O81" i="1"/>
  <c r="N81" i="1"/>
  <c r="I81" i="1"/>
  <c r="J81" i="1" s="1"/>
  <c r="W81" i="1" l="1"/>
  <c r="X81" i="1"/>
  <c r="W82" i="1"/>
  <c r="X82" i="1"/>
  <c r="Q82" i="1"/>
  <c r="Q81" i="1"/>
  <c r="P81" i="1"/>
  <c r="O542" i="1" l="1"/>
  <c r="N542" i="1"/>
  <c r="J542" i="1"/>
  <c r="P542" i="1" l="1"/>
  <c r="F1636" i="1" l="1"/>
  <c r="F1635" i="1"/>
  <c r="F1634" i="1"/>
  <c r="F1633" i="1"/>
  <c r="F1631" i="1"/>
  <c r="F1630" i="1"/>
  <c r="F1629" i="1"/>
  <c r="F1626" i="1"/>
  <c r="F1625" i="1"/>
  <c r="F1624" i="1"/>
  <c r="F1623" i="1"/>
  <c r="F1622" i="1"/>
  <c r="F1621" i="1"/>
  <c r="O25" i="1" l="1"/>
  <c r="J25" i="1"/>
  <c r="O9" i="1"/>
  <c r="N9" i="1"/>
  <c r="J9" i="1"/>
  <c r="F9" i="1"/>
  <c r="F1575" i="1"/>
  <c r="F1339" i="1"/>
  <c r="F1338" i="1"/>
  <c r="F1337" i="1"/>
  <c r="F1336" i="1"/>
  <c r="F1335" i="1"/>
  <c r="W322" i="1"/>
  <c r="X322" i="1"/>
  <c r="O46" i="1"/>
  <c r="I46" i="1"/>
  <c r="J46" i="1" s="1"/>
  <c r="O45" i="1"/>
  <c r="I45" i="1"/>
  <c r="J45" i="1" s="1"/>
  <c r="O44" i="1"/>
  <c r="N44" i="1"/>
  <c r="I44" i="1"/>
  <c r="J44" i="1" s="1"/>
  <c r="F44" i="1"/>
  <c r="F578" i="1"/>
  <c r="O166" i="1"/>
  <c r="N166" i="1"/>
  <c r="F166" i="1"/>
  <c r="W45" i="1" l="1"/>
  <c r="X45" i="1"/>
  <c r="W25" i="1"/>
  <c r="X25" i="1"/>
  <c r="W46" i="1"/>
  <c r="X46" i="1"/>
  <c r="W44" i="1"/>
  <c r="X44" i="1"/>
  <c r="W9" i="1"/>
  <c r="X9" i="1"/>
  <c r="Q25" i="1"/>
  <c r="Q9" i="1"/>
  <c r="Q44" i="1"/>
  <c r="Q46" i="1"/>
  <c r="Q45" i="1"/>
  <c r="P9" i="1"/>
  <c r="P44" i="1"/>
  <c r="P166" i="1"/>
  <c r="F2129" i="1" l="1"/>
  <c r="F2130" i="1"/>
  <c r="O2262" i="1" l="1"/>
  <c r="I2262" i="1"/>
  <c r="J2262" i="1" s="1"/>
  <c r="O2261" i="1"/>
  <c r="N2261" i="1"/>
  <c r="I2261" i="1"/>
  <c r="J2261" i="1" s="1"/>
  <c r="F2261" i="1"/>
  <c r="O2260" i="1"/>
  <c r="N2260" i="1"/>
  <c r="I2260" i="1"/>
  <c r="J2260" i="1" s="1"/>
  <c r="F2260" i="1"/>
  <c r="P2260" i="1" l="1"/>
  <c r="P2261" i="1"/>
  <c r="F2259" i="1"/>
  <c r="O2259" i="1" l="1"/>
  <c r="N2259" i="1"/>
  <c r="I2259" i="1"/>
  <c r="J2259" i="1" s="1"/>
  <c r="P2259" i="1" l="1"/>
  <c r="F1094" i="1" l="1"/>
  <c r="F1093" i="1"/>
  <c r="F1092" i="1"/>
  <c r="O269" i="1" l="1"/>
  <c r="I269" i="1"/>
  <c r="J269" i="1" s="1"/>
  <c r="O24" i="1"/>
  <c r="J24" i="1"/>
  <c r="O7" i="1"/>
  <c r="N7" i="1"/>
  <c r="J7" i="1"/>
  <c r="F1445" i="1"/>
  <c r="F1442" i="1"/>
  <c r="O1444" i="1"/>
  <c r="I1444" i="1"/>
  <c r="J1444" i="1" s="1"/>
  <c r="O1445" i="1"/>
  <c r="I1445" i="1"/>
  <c r="J1445" i="1" s="1"/>
  <c r="W24" i="1" l="1"/>
  <c r="X24" i="1"/>
  <c r="W269" i="1"/>
  <c r="X269" i="1"/>
  <c r="Q24" i="1"/>
  <c r="Q269" i="1"/>
  <c r="Q7" i="1"/>
  <c r="W7" i="1"/>
  <c r="X7" i="1"/>
  <c r="P7" i="1"/>
  <c r="O1034" i="1" l="1"/>
  <c r="J1034" i="1"/>
  <c r="F1034" i="1"/>
  <c r="F1572" i="1" l="1"/>
  <c r="F1781" i="1"/>
  <c r="F1136" i="1" l="1"/>
  <c r="F52" i="1" l="1"/>
  <c r="F48" i="1"/>
  <c r="O1069" i="1" l="1"/>
  <c r="J1069" i="1"/>
  <c r="F1069" i="1"/>
  <c r="O1074" i="1"/>
  <c r="J1074" i="1"/>
  <c r="F1074" i="1"/>
  <c r="F1973" i="1"/>
  <c r="O223" i="1" l="1"/>
  <c r="N223" i="1"/>
  <c r="I223" i="1"/>
  <c r="J223" i="1" s="1"/>
  <c r="F223" i="1"/>
  <c r="W223" i="1" l="1"/>
  <c r="X223" i="1"/>
  <c r="Q223" i="1"/>
  <c r="P223" i="1"/>
  <c r="O566" i="1"/>
  <c r="N566" i="1"/>
  <c r="J566" i="1"/>
  <c r="F566" i="1"/>
  <c r="O565" i="1"/>
  <c r="N565" i="1"/>
  <c r="J565" i="1"/>
  <c r="F565" i="1"/>
  <c r="O564" i="1"/>
  <c r="N564" i="1"/>
  <c r="J564" i="1"/>
  <c r="F564" i="1"/>
  <c r="P565" i="1" l="1"/>
  <c r="P566" i="1"/>
  <c r="P564" i="1"/>
  <c r="O2319" i="1" l="1"/>
  <c r="I2319" i="1"/>
  <c r="J2319" i="1" s="1"/>
  <c r="O2318" i="1"/>
  <c r="I2318" i="1"/>
  <c r="J2318" i="1" s="1"/>
  <c r="F2316" i="1"/>
  <c r="F2317" i="1"/>
  <c r="O2317" i="1"/>
  <c r="N2317" i="1"/>
  <c r="I2317" i="1"/>
  <c r="J2317" i="1" s="1"/>
  <c r="O1431" i="1"/>
  <c r="I1431" i="1"/>
  <c r="J1431" i="1" s="1"/>
  <c r="F2323" i="1"/>
  <c r="O210" i="1"/>
  <c r="I210" i="1"/>
  <c r="J210" i="1" s="1"/>
  <c r="F210" i="1"/>
  <c r="O28" i="1"/>
  <c r="J28" i="1"/>
  <c r="O48" i="1"/>
  <c r="N48" i="1"/>
  <c r="I48" i="1"/>
  <c r="J48" i="1" s="1"/>
  <c r="F1262" i="1"/>
  <c r="O1263" i="1"/>
  <c r="I1263" i="1"/>
  <c r="J1263" i="1" s="1"/>
  <c r="O146" i="1"/>
  <c r="N146" i="1"/>
  <c r="I146" i="1"/>
  <c r="J146" i="1" s="1"/>
  <c r="X146" i="1" s="1"/>
  <c r="F146" i="1"/>
  <c r="F1194" i="1"/>
  <c r="F1193" i="1"/>
  <c r="F1112" i="1"/>
  <c r="F1106" i="1"/>
  <c r="O127" i="1"/>
  <c r="N127" i="1"/>
  <c r="I127" i="1"/>
  <c r="J127" i="1" s="1"/>
  <c r="F127" i="1"/>
  <c r="F812" i="1"/>
  <c r="W210" i="1" l="1"/>
  <c r="X210" i="1"/>
  <c r="W48" i="1"/>
  <c r="X48" i="1"/>
  <c r="W127" i="1"/>
  <c r="X127" i="1"/>
  <c r="W28" i="1"/>
  <c r="X28" i="1"/>
  <c r="Q127" i="1"/>
  <c r="Q28" i="1"/>
  <c r="Q210" i="1"/>
  <c r="Q146" i="1"/>
  <c r="Q48" i="1"/>
  <c r="P2317" i="1"/>
  <c r="P210" i="1"/>
  <c r="P48" i="1"/>
  <c r="P146" i="1"/>
  <c r="P127" i="1"/>
  <c r="O1070" i="1" l="1"/>
  <c r="J1070" i="1"/>
  <c r="F1070" i="1"/>
  <c r="O1073" i="1"/>
  <c r="J1073" i="1"/>
  <c r="F1073" i="1"/>
  <c r="O1072" i="1"/>
  <c r="J1072" i="1"/>
  <c r="O1071" i="1"/>
  <c r="N1071" i="1"/>
  <c r="J1071" i="1"/>
  <c r="F1071" i="1"/>
  <c r="O1076" i="1"/>
  <c r="J1076" i="1"/>
  <c r="O1075" i="1"/>
  <c r="N1075" i="1"/>
  <c r="J1075" i="1"/>
  <c r="F1075" i="1"/>
  <c r="P1071" i="1" l="1"/>
  <c r="P1075" i="1"/>
  <c r="F1539" i="1" l="1"/>
  <c r="O1539" i="1"/>
  <c r="N1539" i="1"/>
  <c r="I1539" i="1"/>
  <c r="J1539" i="1" s="1"/>
  <c r="P1539" i="1" l="1"/>
  <c r="F1226" i="1"/>
  <c r="F1245" i="1" l="1"/>
  <c r="F686" i="1" l="1"/>
  <c r="O686" i="1"/>
  <c r="J686" i="1"/>
  <c r="F1488" i="1"/>
  <c r="F1487" i="1"/>
  <c r="F1486" i="1"/>
  <c r="F1485" i="1"/>
  <c r="F1484" i="1"/>
  <c r="F1483" i="1"/>
  <c r="AE1488" i="1"/>
  <c r="AD1488" i="1"/>
  <c r="Z1488" i="1"/>
  <c r="O1484" i="1"/>
  <c r="N1484" i="1"/>
  <c r="I1484" i="1"/>
  <c r="J1484" i="1" s="1"/>
  <c r="O1483" i="1"/>
  <c r="N1483" i="1"/>
  <c r="I1483" i="1"/>
  <c r="J1483" i="1" s="1"/>
  <c r="P1483" i="1" l="1"/>
  <c r="P1484" i="1"/>
  <c r="AF1488" i="1"/>
  <c r="O268" i="1" l="1"/>
  <c r="I268" i="1"/>
  <c r="J268" i="1" s="1"/>
  <c r="F268" i="1"/>
  <c r="W268" i="1" l="1"/>
  <c r="X268" i="1"/>
  <c r="Q268" i="1"/>
  <c r="F2221" i="1"/>
  <c r="F2210" i="1"/>
  <c r="O2190" i="1"/>
  <c r="N2190" i="1"/>
  <c r="I2190" i="1"/>
  <c r="J2190" i="1" s="1"/>
  <c r="F2190" i="1"/>
  <c r="I2136" i="1"/>
  <c r="J2136" i="1" s="1"/>
  <c r="O2135" i="1"/>
  <c r="N2135" i="1"/>
  <c r="I2135" i="1"/>
  <c r="J2135" i="1" s="1"/>
  <c r="F2135" i="1"/>
  <c r="O407" i="1"/>
  <c r="I407" i="1"/>
  <c r="J407" i="1" s="1"/>
  <c r="F1432" i="1"/>
  <c r="F1406" i="1"/>
  <c r="F1405" i="1"/>
  <c r="F1378" i="1"/>
  <c r="O445" i="1"/>
  <c r="I445" i="1"/>
  <c r="J445" i="1" s="1"/>
  <c r="F1307" i="1"/>
  <c r="F1305" i="1"/>
  <c r="W407" i="1" l="1"/>
  <c r="X407" i="1"/>
  <c r="W445" i="1"/>
  <c r="X445" i="1"/>
  <c r="Q407" i="1"/>
  <c r="Q445" i="1"/>
  <c r="P2135" i="1"/>
  <c r="P2190" i="1"/>
  <c r="F2339" i="1"/>
  <c r="F1735" i="1" l="1"/>
  <c r="F1734" i="1"/>
  <c r="O1735" i="1"/>
  <c r="N1735" i="1"/>
  <c r="I1735" i="1"/>
  <c r="J1735" i="1" s="1"/>
  <c r="P1735" i="1" l="1"/>
  <c r="F1927" i="1" l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2" i="1"/>
  <c r="F1913" i="1"/>
  <c r="F1316" i="1" l="1"/>
  <c r="O2078" i="1"/>
  <c r="I2078" i="1"/>
  <c r="J2078" i="1" s="1"/>
  <c r="O2077" i="1"/>
  <c r="I2077" i="1"/>
  <c r="J2077" i="1" s="1"/>
  <c r="O2076" i="1"/>
  <c r="N2076" i="1"/>
  <c r="I2076" i="1"/>
  <c r="J2076" i="1" s="1"/>
  <c r="F2076" i="1"/>
  <c r="O2018" i="1"/>
  <c r="I2018" i="1"/>
  <c r="J2018" i="1" s="1"/>
  <c r="O2017" i="1"/>
  <c r="I2017" i="1"/>
  <c r="J2017" i="1" s="1"/>
  <c r="O2016" i="1"/>
  <c r="N2016" i="1"/>
  <c r="I2016" i="1"/>
  <c r="J2016" i="1" s="1"/>
  <c r="F2016" i="1"/>
  <c r="F2086" i="1"/>
  <c r="F2072" i="1"/>
  <c r="F2055" i="1"/>
  <c r="P2016" i="1" l="1"/>
  <c r="P2076" i="1"/>
  <c r="F270" i="1" l="1"/>
  <c r="F261" i="1"/>
  <c r="F266" i="1"/>
  <c r="F267" i="1"/>
  <c r="F271" i="1"/>
  <c r="O476" i="1"/>
  <c r="I476" i="1"/>
  <c r="J476" i="1" s="1"/>
  <c r="W476" i="1" l="1"/>
  <c r="X476" i="1"/>
  <c r="Q476" i="1"/>
  <c r="F1872" i="1"/>
  <c r="O114" i="1"/>
  <c r="N114" i="1"/>
  <c r="I114" i="1"/>
  <c r="J114" i="1" s="1"/>
  <c r="X114" i="1" s="1"/>
  <c r="F114" i="1"/>
  <c r="F702" i="1"/>
  <c r="F663" i="1"/>
  <c r="Q114" i="1" l="1"/>
  <c r="P114" i="1"/>
  <c r="O1039" i="1"/>
  <c r="J1039" i="1"/>
  <c r="F1039" i="1"/>
  <c r="I2423" i="1" l="1"/>
  <c r="J2423" i="1" s="1"/>
  <c r="F2422" i="1"/>
  <c r="I2424" i="1"/>
  <c r="J2424" i="1" s="1"/>
  <c r="O1593" i="1"/>
  <c r="I1593" i="1"/>
  <c r="J1593" i="1" s="1"/>
  <c r="O1592" i="1"/>
  <c r="I1592" i="1"/>
  <c r="J1592" i="1" s="1"/>
  <c r="O1591" i="1"/>
  <c r="N1591" i="1"/>
  <c r="I1591" i="1"/>
  <c r="J1591" i="1" s="1"/>
  <c r="F1591" i="1"/>
  <c r="P1591" i="1" l="1"/>
  <c r="F405" i="1" l="1"/>
  <c r="O308" i="1" l="1"/>
  <c r="I308" i="1"/>
  <c r="J308" i="1" s="1"/>
  <c r="W308" i="1" l="1"/>
  <c r="X308" i="1"/>
  <c r="Q308" i="1"/>
  <c r="O2012" i="1"/>
  <c r="I2012" i="1"/>
  <c r="J2012" i="1" s="1"/>
  <c r="F2010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3" i="1"/>
  <c r="O2014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I1634" i="1" l="1"/>
  <c r="J1634" i="1" s="1"/>
  <c r="N1634" i="1"/>
  <c r="O1634" i="1"/>
  <c r="F1863" i="1"/>
  <c r="F1632" i="1"/>
  <c r="O104" i="1"/>
  <c r="N104" i="1"/>
  <c r="I104" i="1"/>
  <c r="J104" i="1" s="1"/>
  <c r="F104" i="1"/>
  <c r="F1510" i="1"/>
  <c r="O11" i="1"/>
  <c r="N11" i="1"/>
  <c r="J11" i="1"/>
  <c r="F11" i="1"/>
  <c r="F1727" i="1"/>
  <c r="F1726" i="1"/>
  <c r="F1702" i="1"/>
  <c r="F1700" i="1"/>
  <c r="F1653" i="1"/>
  <c r="O27" i="1"/>
  <c r="N27" i="1"/>
  <c r="J27" i="1"/>
  <c r="X27" i="1" s="1"/>
  <c r="F27" i="1"/>
  <c r="F1599" i="1"/>
  <c r="F1223" i="1"/>
  <c r="F1120" i="1"/>
  <c r="F68" i="1"/>
  <c r="O68" i="1"/>
  <c r="N68" i="1"/>
  <c r="I68" i="1"/>
  <c r="J68" i="1" s="1"/>
  <c r="X68" i="1" s="1"/>
  <c r="O271" i="1"/>
  <c r="I271" i="1"/>
  <c r="J271" i="1" s="1"/>
  <c r="X271" i="1" s="1"/>
  <c r="O52" i="1"/>
  <c r="N52" i="1"/>
  <c r="I52" i="1"/>
  <c r="J52" i="1" s="1"/>
  <c r="X52" i="1" s="1"/>
  <c r="N581" i="1"/>
  <c r="N578" i="1"/>
  <c r="F581" i="1"/>
  <c r="O1063" i="1"/>
  <c r="J1063" i="1"/>
  <c r="F1063" i="1"/>
  <c r="O1062" i="1"/>
  <c r="J1062" i="1"/>
  <c r="F1062" i="1"/>
  <c r="O1065" i="1"/>
  <c r="J1065" i="1"/>
  <c r="F1065" i="1"/>
  <c r="O995" i="1"/>
  <c r="J995" i="1"/>
  <c r="F995" i="1"/>
  <c r="F1101" i="1"/>
  <c r="W104" i="1" l="1"/>
  <c r="X104" i="1"/>
  <c r="W11" i="1"/>
  <c r="X11" i="1"/>
  <c r="Q27" i="1"/>
  <c r="Q271" i="1"/>
  <c r="Q68" i="1"/>
  <c r="Q11" i="1"/>
  <c r="Q52" i="1"/>
  <c r="Q104" i="1"/>
  <c r="P1634" i="1"/>
  <c r="P104" i="1"/>
  <c r="P11" i="1"/>
  <c r="P27" i="1"/>
  <c r="P68" i="1"/>
  <c r="P52" i="1"/>
  <c r="O1191" i="1"/>
  <c r="N1191" i="1"/>
  <c r="I1191" i="1"/>
  <c r="J1191" i="1" s="1"/>
  <c r="P1191" i="1" l="1"/>
  <c r="O834" i="1" l="1"/>
  <c r="J834" i="1"/>
  <c r="F834" i="1"/>
  <c r="O1941" i="1" l="1"/>
  <c r="N1941" i="1"/>
  <c r="I1941" i="1"/>
  <c r="J1941" i="1" s="1"/>
  <c r="F1941" i="1"/>
  <c r="P1941" i="1" l="1"/>
  <c r="I252" i="1" l="1"/>
  <c r="J252" i="1" s="1"/>
  <c r="I245" i="1"/>
  <c r="J245" i="1" s="1"/>
  <c r="I244" i="1"/>
  <c r="J244" i="1" s="1"/>
  <c r="F244" i="1"/>
  <c r="W244" i="1" l="1"/>
  <c r="X244" i="1"/>
  <c r="W245" i="1"/>
  <c r="X245" i="1"/>
  <c r="W252" i="1"/>
  <c r="X252" i="1"/>
  <c r="Q245" i="1"/>
  <c r="Q244" i="1"/>
  <c r="Q252" i="1"/>
  <c r="F2455" i="1"/>
  <c r="O1221" i="1"/>
  <c r="I1221" i="1"/>
  <c r="J1221" i="1" s="1"/>
  <c r="F2335" i="1" l="1"/>
  <c r="F2336" i="1"/>
  <c r="F816" i="1" l="1"/>
  <c r="O1974" i="1" l="1"/>
  <c r="I1974" i="1"/>
  <c r="J1974" i="1" s="1"/>
  <c r="O986" i="1" l="1"/>
  <c r="J986" i="1"/>
  <c r="F986" i="1"/>
  <c r="O2401" i="1"/>
  <c r="I2401" i="1"/>
  <c r="J2401" i="1" s="1"/>
  <c r="O2400" i="1"/>
  <c r="N2400" i="1"/>
  <c r="I2400" i="1"/>
  <c r="J2400" i="1" s="1"/>
  <c r="P2400" i="1" l="1"/>
  <c r="O266" i="1" l="1"/>
  <c r="I266" i="1"/>
  <c r="J266" i="1" s="1"/>
  <c r="Q266" i="1" s="1"/>
  <c r="F1182" i="1"/>
  <c r="O1183" i="1"/>
  <c r="I1183" i="1"/>
  <c r="J1183" i="1" s="1"/>
  <c r="O1182" i="1"/>
  <c r="I1182" i="1"/>
  <c r="J1182" i="1" s="1"/>
  <c r="F2269" i="1" l="1"/>
  <c r="F1271" i="1"/>
  <c r="F1541" i="1" l="1"/>
  <c r="O2182" i="1" l="1"/>
  <c r="N2182" i="1"/>
  <c r="I2182" i="1"/>
  <c r="J2182" i="1" s="1"/>
  <c r="F2182" i="1"/>
  <c r="P2182" i="1" l="1"/>
  <c r="F1910" i="1"/>
  <c r="F1201" i="1"/>
  <c r="F2128" i="1"/>
  <c r="F1717" i="1"/>
  <c r="F1361" i="1"/>
  <c r="F716" i="1"/>
  <c r="F715" i="1"/>
  <c r="O2193" i="1"/>
  <c r="N2193" i="1"/>
  <c r="I2193" i="1"/>
  <c r="J2193" i="1" s="1"/>
  <c r="F2193" i="1"/>
  <c r="F2034" i="1"/>
  <c r="I2034" i="1"/>
  <c r="J2034" i="1" s="1"/>
  <c r="P2193" i="1" l="1"/>
  <c r="F1471" i="1" l="1"/>
  <c r="F1472" i="1"/>
  <c r="F1467" i="1"/>
  <c r="F1475" i="1"/>
  <c r="O1471" i="1"/>
  <c r="I1471" i="1"/>
  <c r="J1471" i="1" s="1"/>
  <c r="F1840" i="1"/>
  <c r="F1940" i="1" l="1"/>
  <c r="O1940" i="1"/>
  <c r="N1940" i="1"/>
  <c r="I1940" i="1"/>
  <c r="J1940" i="1" s="1"/>
  <c r="P1940" i="1" l="1"/>
  <c r="F1246" i="1"/>
  <c r="F1141" i="1" l="1"/>
  <c r="O965" i="1"/>
  <c r="J965" i="1"/>
  <c r="F965" i="1"/>
  <c r="F2134" i="1" l="1"/>
  <c r="O2134" i="1"/>
  <c r="N2134" i="1"/>
  <c r="I2134" i="1"/>
  <c r="J2134" i="1" s="1"/>
  <c r="P2134" i="1" l="1"/>
  <c r="F1588" i="1" l="1"/>
  <c r="F1587" i="1"/>
  <c r="F1586" i="1"/>
  <c r="F1585" i="1"/>
  <c r="F2433" i="1" l="1"/>
  <c r="F2217" i="1"/>
  <c r="F2032" i="1" l="1"/>
  <c r="I267" i="1" l="1"/>
  <c r="I261" i="1"/>
  <c r="I270" i="1"/>
  <c r="F2013" i="1"/>
  <c r="O406" i="1"/>
  <c r="I406" i="1"/>
  <c r="J406" i="1" s="1"/>
  <c r="F406" i="1"/>
  <c r="F1428" i="1"/>
  <c r="F1429" i="1"/>
  <c r="F1280" i="1"/>
  <c r="F708" i="1"/>
  <c r="W406" i="1" l="1"/>
  <c r="X406" i="1"/>
  <c r="Q406" i="1"/>
  <c r="O267" i="1"/>
  <c r="J267" i="1"/>
  <c r="O270" i="1"/>
  <c r="O261" i="1"/>
  <c r="F2383" i="1"/>
  <c r="W267" i="1" l="1"/>
  <c r="X267" i="1"/>
  <c r="Q267" i="1"/>
  <c r="F2343" i="1"/>
  <c r="F2342" i="1"/>
  <c r="F2341" i="1"/>
  <c r="F2340" i="1"/>
  <c r="F1880" i="1"/>
  <c r="F1878" i="1"/>
  <c r="F1711" i="1"/>
  <c r="O785" i="1"/>
  <c r="J785" i="1"/>
  <c r="F785" i="1"/>
  <c r="O788" i="1"/>
  <c r="J788" i="1"/>
  <c r="F788" i="1"/>
  <c r="F815" i="1" l="1"/>
  <c r="F813" i="1"/>
  <c r="O2187" i="1"/>
  <c r="N2187" i="1"/>
  <c r="I2187" i="1"/>
  <c r="J2187" i="1" s="1"/>
  <c r="F2187" i="1"/>
  <c r="P2187" i="1" l="1"/>
  <c r="F2372" i="1"/>
  <c r="O2163" i="1" l="1"/>
  <c r="N2163" i="1"/>
  <c r="I2163" i="1"/>
  <c r="J2163" i="1" s="1"/>
  <c r="F2163" i="1"/>
  <c r="F2033" i="1"/>
  <c r="P2163" i="1" l="1"/>
  <c r="F753" i="1"/>
  <c r="F752" i="1"/>
  <c r="F751" i="1"/>
  <c r="F750" i="1"/>
  <c r="F749" i="1"/>
  <c r="F748" i="1"/>
  <c r="F747" i="1"/>
  <c r="F746" i="1"/>
  <c r="F745" i="1"/>
  <c r="O224" i="1"/>
  <c r="I224" i="1"/>
  <c r="J224" i="1" s="1"/>
  <c r="F224" i="1"/>
  <c r="O2361" i="1"/>
  <c r="N2361" i="1"/>
  <c r="I2361" i="1"/>
  <c r="J2361" i="1" s="1"/>
  <c r="F2361" i="1"/>
  <c r="F2142" i="1"/>
  <c r="W224" i="1" l="1"/>
  <c r="X224" i="1"/>
  <c r="Q224" i="1"/>
  <c r="P224" i="1"/>
  <c r="P2361" i="1"/>
  <c r="F1548" i="1" l="1"/>
  <c r="O1548" i="1"/>
  <c r="N1548" i="1"/>
  <c r="I1548" i="1"/>
  <c r="J1548" i="1" s="1"/>
  <c r="P1548" i="1" l="1"/>
  <c r="O1028" i="1"/>
  <c r="J1028" i="1"/>
  <c r="F1028" i="1"/>
  <c r="F2080" i="1" l="1"/>
  <c r="I2081" i="1"/>
  <c r="J2081" i="1" s="1"/>
  <c r="N2080" i="1"/>
  <c r="I2080" i="1"/>
  <c r="J2080" i="1" s="1"/>
  <c r="P2080" i="1" l="1"/>
  <c r="AF1027" i="1" l="1"/>
  <c r="F1048" i="1"/>
  <c r="F1047" i="1"/>
  <c r="AF1025" i="1"/>
  <c r="F862" i="1"/>
  <c r="O863" i="1"/>
  <c r="J863" i="1"/>
  <c r="F863" i="1"/>
  <c r="F856" i="1"/>
  <c r="F857" i="1"/>
  <c r="F858" i="1"/>
  <c r="F860" i="1"/>
  <c r="F861" i="1"/>
  <c r="F2227" i="1"/>
  <c r="I1806" i="1" l="1"/>
  <c r="J1806" i="1" s="1"/>
  <c r="F1806" i="1"/>
  <c r="F1805" i="1"/>
  <c r="F1767" i="1"/>
  <c r="F1716" i="1"/>
  <c r="O1972" i="1"/>
  <c r="I1972" i="1"/>
  <c r="J1972" i="1" s="1"/>
  <c r="O1971" i="1"/>
  <c r="N1971" i="1"/>
  <c r="I1971" i="1"/>
  <c r="J1971" i="1" s="1"/>
  <c r="F1971" i="1"/>
  <c r="P1971" i="1" l="1"/>
  <c r="F1362" i="1"/>
  <c r="F1358" i="1"/>
  <c r="F1343" i="1"/>
  <c r="F1341" i="1"/>
  <c r="F1340" i="1"/>
  <c r="O1860" i="1" l="1"/>
  <c r="N1860" i="1"/>
  <c r="I1860" i="1"/>
  <c r="J1860" i="1" s="1"/>
  <c r="F1859" i="1"/>
  <c r="F1147" i="1"/>
  <c r="F559" i="1"/>
  <c r="F1066" i="1"/>
  <c r="F1061" i="1"/>
  <c r="F1060" i="1"/>
  <c r="F1059" i="1"/>
  <c r="F1058" i="1"/>
  <c r="F1057" i="1"/>
  <c r="F1056" i="1"/>
  <c r="F1055" i="1"/>
  <c r="F1054" i="1"/>
  <c r="F1053" i="1"/>
  <c r="F1052" i="1"/>
  <c r="F1051" i="1"/>
  <c r="O1051" i="1"/>
  <c r="J1051" i="1"/>
  <c r="O1027" i="1"/>
  <c r="J1027" i="1"/>
  <c r="F1027" i="1"/>
  <c r="F766" i="1"/>
  <c r="P1860" i="1" l="1"/>
  <c r="O1035" i="1" l="1"/>
  <c r="J1035" i="1"/>
  <c r="F1035" i="1"/>
  <c r="F2250" i="1" l="1"/>
  <c r="O2251" i="1"/>
  <c r="I2251" i="1"/>
  <c r="J2251" i="1" s="1"/>
  <c r="O2250" i="1"/>
  <c r="N2250" i="1"/>
  <c r="I2250" i="1"/>
  <c r="J2250" i="1" s="1"/>
  <c r="F791" i="1"/>
  <c r="F792" i="1"/>
  <c r="F793" i="1"/>
  <c r="F794" i="1"/>
  <c r="F795" i="1"/>
  <c r="F796" i="1"/>
  <c r="F797" i="1"/>
  <c r="F798" i="1"/>
  <c r="F799" i="1"/>
  <c r="F1531" i="1"/>
  <c r="O1531" i="1"/>
  <c r="N1531" i="1"/>
  <c r="I1531" i="1"/>
  <c r="J1531" i="1" s="1"/>
  <c r="P2250" i="1" l="1"/>
  <c r="P1531" i="1"/>
  <c r="N2257" i="1" l="1"/>
  <c r="O2257" i="1"/>
  <c r="I2257" i="1"/>
  <c r="J2257" i="1" s="1"/>
  <c r="F2257" i="1"/>
  <c r="F1295" i="1"/>
  <c r="O1121" i="1"/>
  <c r="N1121" i="1"/>
  <c r="I1121" i="1"/>
  <c r="J1121" i="1" s="1"/>
  <c r="F1121" i="1"/>
  <c r="O1123" i="1"/>
  <c r="N1123" i="1"/>
  <c r="I1123" i="1"/>
  <c r="J1123" i="1" s="1"/>
  <c r="F1123" i="1"/>
  <c r="O1125" i="1"/>
  <c r="N1125" i="1"/>
  <c r="I1125" i="1"/>
  <c r="J1125" i="1" s="1"/>
  <c r="F1125" i="1"/>
  <c r="P2257" i="1" l="1"/>
  <c r="P1121" i="1"/>
  <c r="P1123" i="1"/>
  <c r="P1125" i="1"/>
  <c r="O2387" i="1" l="1"/>
  <c r="I2387" i="1"/>
  <c r="J2387" i="1" s="1"/>
  <c r="F2387" i="1"/>
  <c r="F2122" i="1"/>
  <c r="O793" i="1" l="1"/>
  <c r="J793" i="1"/>
  <c r="F2201" i="1"/>
  <c r="O2201" i="1"/>
  <c r="N2201" i="1"/>
  <c r="I2201" i="1"/>
  <c r="J2201" i="1" s="1"/>
  <c r="O828" i="1"/>
  <c r="J828" i="1"/>
  <c r="P2201" i="1" l="1"/>
  <c r="F2168" i="1"/>
  <c r="F2166" i="1"/>
  <c r="O2168" i="1"/>
  <c r="N2168" i="1"/>
  <c r="I2168" i="1"/>
  <c r="J2168" i="1" s="1"/>
  <c r="F1964" i="1"/>
  <c r="I1540" i="1"/>
  <c r="J1540" i="1" s="1"/>
  <c r="I1541" i="1"/>
  <c r="J1541" i="1" s="1"/>
  <c r="N1541" i="1"/>
  <c r="O1541" i="1"/>
  <c r="P2168" i="1" l="1"/>
  <c r="P1541" i="1"/>
  <c r="O1900" i="1" l="1"/>
  <c r="I1900" i="1"/>
  <c r="J1900" i="1" s="1"/>
  <c r="O1526" i="1"/>
  <c r="N1526" i="1"/>
  <c r="I1526" i="1"/>
  <c r="J1526" i="1" s="1"/>
  <c r="F1526" i="1"/>
  <c r="O1525" i="1"/>
  <c r="N1525" i="1"/>
  <c r="I1525" i="1"/>
  <c r="J1525" i="1" s="1"/>
  <c r="F1525" i="1"/>
  <c r="O1524" i="1"/>
  <c r="I1524" i="1"/>
  <c r="J1524" i="1" s="1"/>
  <c r="O1523" i="1"/>
  <c r="N1523" i="1"/>
  <c r="I1523" i="1"/>
  <c r="J1523" i="1" s="1"/>
  <c r="F1523" i="1"/>
  <c r="P1525" i="1" l="1"/>
  <c r="P1526" i="1"/>
  <c r="P1523" i="1"/>
  <c r="F2003" i="1" l="1"/>
  <c r="F2002" i="1"/>
  <c r="F2001" i="1"/>
  <c r="F2389" i="1"/>
  <c r="O2389" i="1"/>
  <c r="N2389" i="1"/>
  <c r="I2389" i="1"/>
  <c r="J2389" i="1" s="1"/>
  <c r="J270" i="1"/>
  <c r="I2425" i="1"/>
  <c r="J2425" i="1" s="1"/>
  <c r="I2418" i="1"/>
  <c r="J2418" i="1" s="1"/>
  <c r="I2409" i="1"/>
  <c r="J2409" i="1" s="1"/>
  <c r="F2374" i="1"/>
  <c r="W270" i="1" l="1"/>
  <c r="X270" i="1"/>
  <c r="Q270" i="1"/>
  <c r="P2389" i="1"/>
  <c r="F1099" i="1" l="1"/>
  <c r="O1099" i="1"/>
  <c r="N1099" i="1"/>
  <c r="I1099" i="1"/>
  <c r="J1099" i="1" s="1"/>
  <c r="P1099" i="1" l="1"/>
  <c r="I2097" i="1" l="1"/>
  <c r="J2097" i="1" s="1"/>
  <c r="F2097" i="1"/>
  <c r="F2199" i="1" l="1"/>
  <c r="O2200" i="1"/>
  <c r="I2200" i="1"/>
  <c r="J2200" i="1" s="1"/>
  <c r="O2199" i="1"/>
  <c r="N2199" i="1"/>
  <c r="I2199" i="1"/>
  <c r="J2199" i="1" s="1"/>
  <c r="F1312" i="1"/>
  <c r="F1302" i="1"/>
  <c r="F1257" i="1"/>
  <c r="F1256" i="1"/>
  <c r="F1255" i="1"/>
  <c r="F1253" i="1"/>
  <c r="F1254" i="1"/>
  <c r="F1196" i="1"/>
  <c r="F1195" i="1"/>
  <c r="F1190" i="1"/>
  <c r="F1188" i="1"/>
  <c r="F557" i="1"/>
  <c r="O1128" i="1"/>
  <c r="I1128" i="1"/>
  <c r="J1128" i="1" s="1"/>
  <c r="F1128" i="1"/>
  <c r="F1127" i="1"/>
  <c r="O1127" i="1"/>
  <c r="N1127" i="1"/>
  <c r="I1127" i="1"/>
  <c r="J1127" i="1" s="1"/>
  <c r="F548" i="1"/>
  <c r="F546" i="1"/>
  <c r="F734" i="1"/>
  <c r="P2199" i="1" l="1"/>
  <c r="P1127" i="1"/>
  <c r="F855" i="1" l="1"/>
  <c r="F854" i="1"/>
  <c r="F853" i="1"/>
  <c r="F852" i="1"/>
  <c r="F851" i="1"/>
  <c r="F850" i="1"/>
  <c r="F849" i="1"/>
  <c r="F848" i="1"/>
  <c r="F847" i="1"/>
  <c r="F846" i="1"/>
  <c r="F845" i="1"/>
  <c r="F705" i="1"/>
  <c r="F722" i="1" l="1"/>
  <c r="F719" i="1"/>
  <c r="F709" i="1"/>
  <c r="F710" i="1"/>
  <c r="O675" i="1"/>
  <c r="J675" i="1"/>
  <c r="O674" i="1"/>
  <c r="J674" i="1"/>
  <c r="F2362" i="1"/>
  <c r="O2362" i="1"/>
  <c r="N2362" i="1"/>
  <c r="I2362" i="1"/>
  <c r="J2362" i="1" s="1"/>
  <c r="P2362" i="1" l="1"/>
  <c r="F1437" i="1" l="1"/>
  <c r="F1436" i="1"/>
  <c r="F1435" i="1"/>
  <c r="O1412" i="1" l="1"/>
  <c r="I1412" i="1"/>
  <c r="J1412" i="1" s="1"/>
  <c r="O1411" i="1"/>
  <c r="I1411" i="1"/>
  <c r="J1411" i="1" s="1"/>
  <c r="O783" i="1"/>
  <c r="J783" i="1"/>
  <c r="F783" i="1"/>
  <c r="F742" i="1" l="1"/>
  <c r="F741" i="1"/>
  <c r="F1326" i="1" l="1"/>
  <c r="F1301" i="1"/>
  <c r="I1285" i="1"/>
  <c r="J1285" i="1" s="1"/>
  <c r="F1285" i="1"/>
  <c r="F1274" i="1"/>
  <c r="I1274" i="1"/>
  <c r="J1274" i="1" s="1"/>
  <c r="F1265" i="1"/>
  <c r="F1264" i="1"/>
  <c r="F1266" i="1"/>
  <c r="O1952" i="1" l="1"/>
  <c r="N1952" i="1"/>
  <c r="I1952" i="1"/>
  <c r="J1952" i="1" s="1"/>
  <c r="F1952" i="1"/>
  <c r="F1957" i="1"/>
  <c r="F1956" i="1"/>
  <c r="F1955" i="1"/>
  <c r="F1954" i="1"/>
  <c r="F1953" i="1"/>
  <c r="O1956" i="1"/>
  <c r="N1956" i="1"/>
  <c r="I1956" i="1"/>
  <c r="J1956" i="1" s="1"/>
  <c r="P1952" i="1" l="1"/>
  <c r="P1956" i="1"/>
  <c r="F1328" i="1" l="1"/>
  <c r="F1225" i="1"/>
  <c r="F1170" i="1"/>
  <c r="F1134" i="1" l="1"/>
  <c r="O671" i="1" l="1"/>
  <c r="J671" i="1"/>
  <c r="F1311" i="1" l="1"/>
  <c r="F1310" i="1"/>
  <c r="O1311" i="1"/>
  <c r="I1311" i="1"/>
  <c r="J1311" i="1" s="1"/>
  <c r="F1450" i="1" l="1"/>
  <c r="F1451" i="1"/>
  <c r="F1244" i="1"/>
  <c r="F1243" i="1"/>
  <c r="F1181" i="1"/>
  <c r="F1139" i="1"/>
  <c r="F1138" i="1"/>
  <c r="F810" i="1"/>
  <c r="F809" i="1"/>
  <c r="F808" i="1"/>
  <c r="O1551" i="1"/>
  <c r="N1551" i="1"/>
  <c r="I1551" i="1"/>
  <c r="J1551" i="1" s="1"/>
  <c r="F1551" i="1"/>
  <c r="O1552" i="1"/>
  <c r="N1552" i="1"/>
  <c r="I1552" i="1"/>
  <c r="J1552" i="1" s="1"/>
  <c r="F1552" i="1"/>
  <c r="O1559" i="1"/>
  <c r="N1559" i="1"/>
  <c r="I1559" i="1"/>
  <c r="J1559" i="1" s="1"/>
  <c r="F1559" i="1"/>
  <c r="O1562" i="1"/>
  <c r="N1562" i="1"/>
  <c r="I1562" i="1"/>
  <c r="J1562" i="1" s="1"/>
  <c r="F1562" i="1"/>
  <c r="F1567" i="1"/>
  <c r="F1566" i="1"/>
  <c r="F1565" i="1"/>
  <c r="F1564" i="1"/>
  <c r="F1563" i="1"/>
  <c r="F1561" i="1"/>
  <c r="F1560" i="1"/>
  <c r="F1558" i="1"/>
  <c r="F1557" i="1"/>
  <c r="F1556" i="1"/>
  <c r="F1555" i="1"/>
  <c r="F1554" i="1"/>
  <c r="F1553" i="1"/>
  <c r="N596" i="1"/>
  <c r="N595" i="1"/>
  <c r="J802" i="1"/>
  <c r="F802" i="1"/>
  <c r="F757" i="1"/>
  <c r="P1551" i="1" l="1"/>
  <c r="P1552" i="1"/>
  <c r="P1559" i="1"/>
  <c r="P1562" i="1"/>
  <c r="O1902" i="1"/>
  <c r="I1902" i="1"/>
  <c r="J1902" i="1" s="1"/>
  <c r="O846" i="1"/>
  <c r="J846" i="1"/>
  <c r="I2398" i="1" l="1"/>
  <c r="J2398" i="1" s="1"/>
  <c r="E2398" i="1"/>
  <c r="O2398" i="1" s="1"/>
  <c r="N2397" i="1"/>
  <c r="I2397" i="1"/>
  <c r="J2397" i="1" s="1"/>
  <c r="E2397" i="1"/>
  <c r="O2397" i="1" s="1"/>
  <c r="O1719" i="1"/>
  <c r="N1719" i="1"/>
  <c r="I1719" i="1"/>
  <c r="J1719" i="1" s="1"/>
  <c r="P2397" i="1" l="1"/>
  <c r="F2397" i="1"/>
  <c r="P1719" i="1"/>
  <c r="O1124" i="1" l="1"/>
  <c r="I1124" i="1"/>
  <c r="J1124" i="1" s="1"/>
  <c r="F1124" i="1"/>
  <c r="O1122" i="1"/>
  <c r="I1122" i="1"/>
  <c r="J1122" i="1" s="1"/>
  <c r="F1122" i="1"/>
  <c r="F1043" i="1" l="1"/>
  <c r="F1042" i="1"/>
  <c r="F1041" i="1"/>
  <c r="F1040" i="1"/>
  <c r="F1038" i="1"/>
  <c r="F1037" i="1"/>
  <c r="F1036" i="1"/>
  <c r="F1031" i="1"/>
  <c r="F1030" i="1"/>
  <c r="F1029" i="1"/>
  <c r="F1025" i="1"/>
  <c r="F1024" i="1"/>
  <c r="F1023" i="1"/>
  <c r="F1022" i="1"/>
  <c r="F1021" i="1"/>
  <c r="F1020" i="1"/>
  <c r="F1019" i="1"/>
  <c r="F1044" i="1"/>
  <c r="O1187" i="1"/>
  <c r="I1187" i="1"/>
  <c r="J1187" i="1" s="1"/>
  <c r="F1187" i="1"/>
  <c r="F2334" i="1"/>
  <c r="AE826" i="1"/>
  <c r="AE825" i="1"/>
  <c r="O833" i="1"/>
  <c r="J833" i="1"/>
  <c r="F833" i="1"/>
  <c r="F2123" i="1" l="1"/>
  <c r="O1230" i="1" l="1"/>
  <c r="F1230" i="1"/>
  <c r="I1230" i="1"/>
  <c r="J1230" i="1" s="1"/>
  <c r="O960" i="1" l="1"/>
  <c r="J960" i="1"/>
  <c r="F960" i="1"/>
  <c r="F869" i="1"/>
  <c r="F868" i="1"/>
  <c r="F867" i="1"/>
  <c r="O867" i="1"/>
  <c r="J867" i="1"/>
  <c r="F1534" i="1"/>
  <c r="O1534" i="1"/>
  <c r="N1534" i="1"/>
  <c r="I1534" i="1"/>
  <c r="J1534" i="1" s="1"/>
  <c r="P1534" i="1" l="1"/>
  <c r="O1229" i="1"/>
  <c r="N1229" i="1"/>
  <c r="I1229" i="1"/>
  <c r="J1229" i="1" s="1"/>
  <c r="F1229" i="1"/>
  <c r="P1229" i="1" l="1"/>
  <c r="F790" i="1"/>
  <c r="F789" i="1"/>
  <c r="F787" i="1"/>
  <c r="F786" i="1"/>
  <c r="F784" i="1"/>
  <c r="F782" i="1"/>
  <c r="F781" i="1"/>
  <c r="F780" i="1"/>
  <c r="F779" i="1"/>
  <c r="F778" i="1"/>
  <c r="F777" i="1"/>
  <c r="F776" i="1"/>
  <c r="F775" i="1"/>
  <c r="F774" i="1"/>
  <c r="O786" i="1"/>
  <c r="J786" i="1"/>
  <c r="F2508" i="1"/>
  <c r="F1888" i="1"/>
  <c r="F1886" i="1"/>
  <c r="F2178" i="1" l="1"/>
  <c r="F2241" i="1"/>
  <c r="O1160" i="1"/>
  <c r="I1160" i="1"/>
  <c r="J1160" i="1" s="1"/>
  <c r="F644" i="1"/>
  <c r="F643" i="1"/>
  <c r="F1668" i="1"/>
  <c r="F1810" i="1"/>
  <c r="F2273" i="1"/>
  <c r="F2272" i="1"/>
  <c r="F1351" i="1"/>
  <c r="F2338" i="1"/>
  <c r="F2099" i="1"/>
  <c r="F2096" i="1"/>
  <c r="F2068" i="1"/>
  <c r="F1765" i="1"/>
  <c r="O1050" i="1"/>
  <c r="J1050" i="1"/>
  <c r="O1049" i="1"/>
  <c r="N1049" i="1"/>
  <c r="J1049" i="1"/>
  <c r="F1049" i="1"/>
  <c r="F1117" i="1"/>
  <c r="F1116" i="1"/>
  <c r="F1115" i="1"/>
  <c r="F1114" i="1"/>
  <c r="F1113" i="1"/>
  <c r="F1119" i="1"/>
  <c r="F1118" i="1"/>
  <c r="F1198" i="1"/>
  <c r="F1186" i="1"/>
  <c r="F1185" i="1"/>
  <c r="F1222" i="1"/>
  <c r="F1199" i="1"/>
  <c r="F1179" i="1"/>
  <c r="F773" i="1"/>
  <c r="F811" i="1"/>
  <c r="F1303" i="1"/>
  <c r="F1768" i="1"/>
  <c r="F2098" i="1"/>
  <c r="F2337" i="1"/>
  <c r="F547" i="1"/>
  <c r="F553" i="1"/>
  <c r="F554" i="1"/>
  <c r="F529" i="1"/>
  <c r="F2180" i="1"/>
  <c r="F2164" i="1"/>
  <c r="F2121" i="1"/>
  <c r="P1049" i="1" l="1"/>
  <c r="F1853" i="1" l="1"/>
  <c r="F1137" i="1"/>
  <c r="F1109" i="1"/>
  <c r="F1108" i="1"/>
  <c r="F1111" i="1"/>
  <c r="F1110" i="1"/>
  <c r="F1158" i="1"/>
  <c r="F1906" i="1" l="1"/>
  <c r="F1715" i="1"/>
  <c r="F1697" i="1"/>
  <c r="O1699" i="1"/>
  <c r="I1699" i="1"/>
  <c r="J1699" i="1" s="1"/>
  <c r="O1698" i="1"/>
  <c r="I1698" i="1"/>
  <c r="J1698" i="1" s="1"/>
  <c r="F1602" i="1"/>
  <c r="F1600" i="1"/>
  <c r="F1299" i="1"/>
  <c r="F1219" i="1"/>
  <c r="F1211" i="1"/>
  <c r="F1227" i="1"/>
  <c r="F1242" i="1" l="1"/>
  <c r="F1228" i="1"/>
  <c r="F1168" i="1"/>
  <c r="F1189" i="1"/>
  <c r="F1105" i="1"/>
  <c r="O936" i="1"/>
  <c r="J936" i="1"/>
  <c r="F936" i="1"/>
  <c r="F761" i="1"/>
  <c r="F700" i="1" l="1"/>
  <c r="F1513" i="1"/>
  <c r="F1287" i="1"/>
  <c r="F1288" i="1"/>
  <c r="F1286" i="1"/>
  <c r="F804" i="1" l="1"/>
  <c r="O946" i="1" l="1"/>
  <c r="J946" i="1"/>
  <c r="F946" i="1"/>
  <c r="O1942" i="1"/>
  <c r="N1942" i="1"/>
  <c r="I1942" i="1"/>
  <c r="J1942" i="1" s="1"/>
  <c r="F1942" i="1"/>
  <c r="P1942" i="1" l="1"/>
  <c r="O554" i="1"/>
  <c r="N554" i="1"/>
  <c r="J554" i="1"/>
  <c r="P554" i="1" l="1"/>
  <c r="O881" i="1" l="1"/>
  <c r="N881" i="1"/>
  <c r="J881" i="1"/>
  <c r="F881" i="1"/>
  <c r="P881" i="1" l="1"/>
  <c r="F1197" i="1" l="1"/>
  <c r="F1103" i="1"/>
  <c r="F1096" i="1"/>
  <c r="O1060" i="1"/>
  <c r="J1060" i="1"/>
  <c r="O1047" i="1"/>
  <c r="J1047" i="1"/>
  <c r="O980" i="1"/>
  <c r="J980" i="1"/>
  <c r="F980" i="1"/>
  <c r="F829" i="1"/>
  <c r="O871" i="1"/>
  <c r="J871" i="1"/>
  <c r="F814" i="1"/>
  <c r="F801" i="1" l="1"/>
  <c r="F803" i="1"/>
  <c r="J801" i="1"/>
  <c r="F873" i="1" l="1"/>
  <c r="J873" i="1"/>
  <c r="N873" i="1"/>
  <c r="O873" i="1"/>
  <c r="F1943" i="1"/>
  <c r="F1944" i="1"/>
  <c r="I1944" i="1"/>
  <c r="J1944" i="1" s="1"/>
  <c r="N1944" i="1"/>
  <c r="O1944" i="1"/>
  <c r="O2329" i="1"/>
  <c r="I2329" i="1"/>
  <c r="J2329" i="1" s="1"/>
  <c r="O2328" i="1"/>
  <c r="I2328" i="1"/>
  <c r="J2328" i="1" s="1"/>
  <c r="O1360" i="1"/>
  <c r="I1360" i="1"/>
  <c r="J1360" i="1" s="1"/>
  <c r="O1359" i="1"/>
  <c r="I1359" i="1"/>
  <c r="J1359" i="1" s="1"/>
  <c r="P1944" i="1" l="1"/>
  <c r="P873" i="1"/>
  <c r="F1018" i="1"/>
  <c r="F2390" i="1" l="1"/>
  <c r="F2391" i="1"/>
  <c r="J545" i="1" l="1"/>
  <c r="F1423" i="1"/>
  <c r="F2093" i="1" l="1"/>
  <c r="F2092" i="1"/>
  <c r="F2090" i="1"/>
  <c r="I2091" i="1"/>
  <c r="J2091" i="1" s="1"/>
  <c r="F2091" i="1"/>
  <c r="F641" i="1" l="1"/>
  <c r="F844" i="1"/>
  <c r="F843" i="1"/>
  <c r="F842" i="1"/>
  <c r="F841" i="1"/>
  <c r="F840" i="1"/>
  <c r="F839" i="1"/>
  <c r="F838" i="1"/>
  <c r="F837" i="1"/>
  <c r="F836" i="1"/>
  <c r="F835" i="1"/>
  <c r="F832" i="1"/>
  <c r="F831" i="1"/>
  <c r="F830" i="1"/>
  <c r="F825" i="1"/>
  <c r="F824" i="1"/>
  <c r="F823" i="1"/>
  <c r="F822" i="1"/>
  <c r="F821" i="1"/>
  <c r="F820" i="1"/>
  <c r="F819" i="1"/>
  <c r="N1500" i="1" l="1"/>
  <c r="O1501" i="1"/>
  <c r="O1499" i="1"/>
  <c r="O1500" i="1"/>
  <c r="O1510" i="1"/>
  <c r="O1511" i="1"/>
  <c r="N1510" i="1"/>
  <c r="I1510" i="1"/>
  <c r="J1510" i="1" s="1"/>
  <c r="O909" i="1"/>
  <c r="O910" i="1"/>
  <c r="O912" i="1"/>
  <c r="F909" i="1"/>
  <c r="F910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7" i="1"/>
  <c r="F938" i="1"/>
  <c r="F939" i="1"/>
  <c r="F941" i="1"/>
  <c r="F942" i="1"/>
  <c r="F943" i="1"/>
  <c r="F944" i="1"/>
  <c r="F945" i="1"/>
  <c r="F947" i="1"/>
  <c r="F948" i="1"/>
  <c r="F949" i="1"/>
  <c r="F950" i="1"/>
  <c r="F951" i="1"/>
  <c r="F952" i="1"/>
  <c r="F953" i="1"/>
  <c r="F954" i="1"/>
  <c r="F908" i="1"/>
  <c r="J910" i="1"/>
  <c r="P1510" i="1" l="1"/>
  <c r="F2520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4" i="1"/>
  <c r="F993" i="1"/>
  <c r="F992" i="1"/>
  <c r="F991" i="1"/>
  <c r="F990" i="1"/>
  <c r="F989" i="1"/>
  <c r="F988" i="1"/>
  <c r="F987" i="1"/>
  <c r="F985" i="1"/>
  <c r="F984" i="1"/>
  <c r="F983" i="1"/>
  <c r="F982" i="1"/>
  <c r="F981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4" i="1"/>
  <c r="F963" i="1"/>
  <c r="F962" i="1"/>
  <c r="F961" i="1"/>
  <c r="F959" i="1"/>
  <c r="F958" i="1"/>
  <c r="F956" i="1"/>
  <c r="F2443" i="1" l="1"/>
  <c r="F1171" i="1" l="1"/>
  <c r="F2385" i="1" l="1"/>
  <c r="O2368" i="1"/>
  <c r="N2368" i="1"/>
  <c r="I2368" i="1"/>
  <c r="J2368" i="1" s="1"/>
  <c r="F2368" i="1"/>
  <c r="I2158" i="1"/>
  <c r="J2158" i="1" s="1"/>
  <c r="F2158" i="1"/>
  <c r="I1995" i="1"/>
  <c r="J1995" i="1" s="1"/>
  <c r="F1995" i="1"/>
  <c r="J555" i="1"/>
  <c r="F555" i="1"/>
  <c r="N1522" i="1"/>
  <c r="I1522" i="1"/>
  <c r="J1522" i="1" s="1"/>
  <c r="F1522" i="1"/>
  <c r="N1713" i="1"/>
  <c r="I1713" i="1"/>
  <c r="J1713" i="1" s="1"/>
  <c r="F1713" i="1"/>
  <c r="I1712" i="1"/>
  <c r="J1712" i="1" s="1"/>
  <c r="F1712" i="1"/>
  <c r="I1163" i="1"/>
  <c r="J1163" i="1" s="1"/>
  <c r="I2000" i="1"/>
  <c r="J2000" i="1" s="1"/>
  <c r="F2000" i="1"/>
  <c r="I1665" i="1"/>
  <c r="J1665" i="1" s="1"/>
  <c r="F1665" i="1"/>
  <c r="O1619" i="1" l="1"/>
  <c r="I1619" i="1"/>
  <c r="J1619" i="1" s="1"/>
  <c r="N1620" i="1"/>
  <c r="N1618" i="1"/>
  <c r="O1620" i="1"/>
  <c r="I1620" i="1"/>
  <c r="J1620" i="1" s="1"/>
  <c r="F1620" i="1"/>
  <c r="O1618" i="1"/>
  <c r="I1618" i="1"/>
  <c r="J1618" i="1" s="1"/>
  <c r="F1618" i="1"/>
  <c r="O2487" i="1"/>
  <c r="N2487" i="1"/>
  <c r="I2487" i="1"/>
  <c r="J2487" i="1" s="1"/>
  <c r="F2487" i="1"/>
  <c r="F664" i="1"/>
  <c r="F2522" i="1"/>
  <c r="F1297" i="1"/>
  <c r="F2470" i="1"/>
  <c r="F1045" i="1"/>
  <c r="F754" i="1"/>
  <c r="O754" i="1"/>
  <c r="N754" i="1"/>
  <c r="J754" i="1"/>
  <c r="P1620" i="1" l="1"/>
  <c r="P2487" i="1"/>
  <c r="P1618" i="1"/>
  <c r="P754" i="1"/>
  <c r="O1665" i="1" l="1"/>
  <c r="N1665" i="1"/>
  <c r="O2264" i="1"/>
  <c r="I2264" i="1"/>
  <c r="J2264" i="1" s="1"/>
  <c r="O2267" i="1"/>
  <c r="N2267" i="1"/>
  <c r="I2267" i="1"/>
  <c r="J2267" i="1" s="1"/>
  <c r="O2266" i="1"/>
  <c r="N2266" i="1"/>
  <c r="I2266" i="1"/>
  <c r="J2266" i="1" s="1"/>
  <c r="O2265" i="1"/>
  <c r="N2265" i="1"/>
  <c r="I2265" i="1"/>
  <c r="J2265" i="1" s="1"/>
  <c r="O2263" i="1"/>
  <c r="N2263" i="1"/>
  <c r="I2263" i="1"/>
  <c r="J2263" i="1" s="1"/>
  <c r="P2267" i="1" l="1"/>
  <c r="P2265" i="1"/>
  <c r="P2263" i="1"/>
  <c r="P2266" i="1"/>
  <c r="P1665" i="1"/>
  <c r="O994" i="1" l="1"/>
  <c r="J994" i="1"/>
  <c r="O913" i="1"/>
  <c r="J913" i="1"/>
  <c r="O1780" i="1"/>
  <c r="I1780" i="1"/>
  <c r="J1780" i="1" s="1"/>
  <c r="O1782" i="1"/>
  <c r="I1782" i="1"/>
  <c r="J1782" i="1" s="1"/>
  <c r="I2099" i="1" l="1"/>
  <c r="J2099" i="1" s="1"/>
  <c r="N2099" i="1"/>
  <c r="P2099" i="1" l="1"/>
  <c r="O1933" i="1" l="1"/>
  <c r="I1933" i="1"/>
  <c r="J1933" i="1" s="1"/>
  <c r="O1932" i="1"/>
  <c r="N1932" i="1"/>
  <c r="I1932" i="1"/>
  <c r="J1932" i="1" s="1"/>
  <c r="O2403" i="1"/>
  <c r="I2403" i="1"/>
  <c r="J2403" i="1" s="1"/>
  <c r="O2402" i="1"/>
  <c r="N2402" i="1"/>
  <c r="I2402" i="1"/>
  <c r="J2402" i="1" s="1"/>
  <c r="P1932" i="1" l="1"/>
  <c r="P2402" i="1"/>
  <c r="N2043" i="1"/>
  <c r="E2043" i="1" s="1"/>
  <c r="I2045" i="1"/>
  <c r="J2045" i="1" s="1"/>
  <c r="I2043" i="1"/>
  <c r="J2043" i="1" s="1"/>
  <c r="F2043" i="1" l="1"/>
  <c r="O2043" i="1"/>
  <c r="P2043" i="1" s="1"/>
  <c r="N1810" i="1" l="1"/>
  <c r="P1810" i="1" s="1"/>
  <c r="I1810" i="1"/>
  <c r="J1810" i="1" s="1"/>
  <c r="O1181" i="1" l="1"/>
  <c r="N1181" i="1"/>
  <c r="I1181" i="1"/>
  <c r="J1181" i="1" s="1"/>
  <c r="P1181" i="1" l="1"/>
  <c r="N2098" i="1" l="1"/>
  <c r="I2098" i="1"/>
  <c r="J2098" i="1" s="1"/>
  <c r="N2096" i="1"/>
  <c r="I2096" i="1"/>
  <c r="J2096" i="1" s="1"/>
  <c r="P2098" i="1" l="1"/>
  <c r="P2096" i="1"/>
  <c r="O857" i="1" l="1"/>
  <c r="J857" i="1"/>
  <c r="O820" i="1"/>
  <c r="J820" i="1"/>
  <c r="O847" i="1" l="1"/>
  <c r="J847" i="1"/>
  <c r="O831" i="1"/>
  <c r="J831" i="1"/>
  <c r="O1656" i="1" l="1"/>
  <c r="I1656" i="1"/>
  <c r="J1656" i="1" s="1"/>
  <c r="O1655" i="1"/>
  <c r="N1655" i="1"/>
  <c r="I1655" i="1"/>
  <c r="J1655" i="1" s="1"/>
  <c r="O1661" i="1"/>
  <c r="N1661" i="1"/>
  <c r="I1661" i="1"/>
  <c r="J1661" i="1" s="1"/>
  <c r="P1661" i="1" l="1"/>
  <c r="P1655" i="1"/>
  <c r="O1399" i="1" l="1"/>
  <c r="N1399" i="1"/>
  <c r="I1399" i="1"/>
  <c r="J1399" i="1" s="1"/>
  <c r="P1399" i="1" l="1"/>
  <c r="O2473" i="1"/>
  <c r="N2473" i="1"/>
  <c r="I2473" i="1"/>
  <c r="J2473" i="1" s="1"/>
  <c r="O1668" i="1"/>
  <c r="N1668" i="1"/>
  <c r="I1668" i="1"/>
  <c r="J1668" i="1" s="1"/>
  <c r="P2473" i="1" l="1"/>
  <c r="P1668" i="1"/>
  <c r="O973" i="1" l="1"/>
  <c r="J973" i="1"/>
  <c r="N1260" i="1" l="1"/>
  <c r="E1260" i="1" s="1"/>
  <c r="O1261" i="1"/>
  <c r="I1261" i="1"/>
  <c r="J1261" i="1" s="1"/>
  <c r="O1260" i="1"/>
  <c r="I1260" i="1"/>
  <c r="J1260" i="1" s="1"/>
  <c r="O1224" i="1"/>
  <c r="I1224" i="1"/>
  <c r="J1224" i="1" s="1"/>
  <c r="O1184" i="1"/>
  <c r="O1185" i="1"/>
  <c r="O1186" i="1"/>
  <c r="O1188" i="1"/>
  <c r="I1185" i="1"/>
  <c r="J1185" i="1" s="1"/>
  <c r="I1184" i="1"/>
  <c r="J1184" i="1" s="1"/>
  <c r="P1260" i="1" l="1"/>
  <c r="O506" i="1" l="1"/>
  <c r="I506" i="1"/>
  <c r="J506" i="1" s="1"/>
  <c r="X506" i="1" s="1"/>
  <c r="O2417" i="1"/>
  <c r="I2417" i="1"/>
  <c r="J2417" i="1" s="1"/>
  <c r="O2416" i="1"/>
  <c r="I2416" i="1"/>
  <c r="J2416" i="1" s="1"/>
  <c r="O2415" i="1"/>
  <c r="I2415" i="1"/>
  <c r="J2415" i="1" s="1"/>
  <c r="O2411" i="1"/>
  <c r="I2411" i="1"/>
  <c r="J2411" i="1" s="1"/>
  <c r="Q506" i="1" l="1"/>
  <c r="S507" i="1" s="1"/>
  <c r="S508" i="1" s="1"/>
  <c r="S509" i="1" s="1"/>
  <c r="W6" i="1"/>
  <c r="O1807" i="1"/>
  <c r="N1807" i="1"/>
  <c r="I1807" i="1"/>
  <c r="J1807" i="1" s="1"/>
  <c r="S230" i="1"/>
  <c r="S231" i="1" s="1"/>
  <c r="O858" i="1"/>
  <c r="J858" i="1"/>
  <c r="I1186" i="1"/>
  <c r="J1186" i="1" s="1"/>
  <c r="O851" i="1"/>
  <c r="J851" i="1"/>
  <c r="S232" i="1" l="1"/>
  <c r="S233" i="1" s="1"/>
  <c r="S234" i="1" s="1"/>
  <c r="S235" i="1" s="1"/>
  <c r="S236" i="1" s="1"/>
  <c r="S237" i="1" s="1"/>
  <c r="P1807" i="1"/>
  <c r="O1962" i="1" l="1"/>
  <c r="I1962" i="1"/>
  <c r="J1962" i="1" s="1"/>
  <c r="O1961" i="1"/>
  <c r="N1961" i="1"/>
  <c r="I1961" i="1"/>
  <c r="J1961" i="1" s="1"/>
  <c r="P1961" i="1" l="1"/>
  <c r="O2380" i="1" l="1"/>
  <c r="I2380" i="1"/>
  <c r="J2380" i="1" s="1"/>
  <c r="O2167" i="1" l="1"/>
  <c r="I2167" i="1"/>
  <c r="J2167" i="1" s="1"/>
  <c r="O2166" i="1"/>
  <c r="N2166" i="1"/>
  <c r="I2166" i="1"/>
  <c r="J2166" i="1" s="1"/>
  <c r="O2139" i="1"/>
  <c r="I2139" i="1"/>
  <c r="J2139" i="1" s="1"/>
  <c r="I2039" i="1"/>
  <c r="J2039" i="1" s="1"/>
  <c r="O795" i="1"/>
  <c r="J795" i="1"/>
  <c r="O796" i="1"/>
  <c r="J796" i="1"/>
  <c r="O861" i="1"/>
  <c r="J861" i="1"/>
  <c r="O677" i="1"/>
  <c r="J677" i="1"/>
  <c r="O676" i="1"/>
  <c r="J676" i="1"/>
  <c r="P2166" i="1" l="1"/>
  <c r="O1424" i="1" l="1"/>
  <c r="I1424" i="1"/>
  <c r="J1424" i="1" s="1"/>
  <c r="O1198" i="1" l="1"/>
  <c r="N1198" i="1"/>
  <c r="I1198" i="1"/>
  <c r="J1198" i="1" s="1"/>
  <c r="P1198" i="1" l="1"/>
  <c r="O849" i="1" l="1"/>
  <c r="J849" i="1"/>
  <c r="O841" i="1"/>
  <c r="J841" i="1"/>
  <c r="O1083" i="1" l="1"/>
  <c r="N1083" i="1"/>
  <c r="J1083" i="1"/>
  <c r="P1083" i="1" l="1"/>
  <c r="O887" i="1"/>
  <c r="O888" i="1"/>
  <c r="O803" i="1"/>
  <c r="N803" i="1"/>
  <c r="J803" i="1"/>
  <c r="O699" i="1"/>
  <c r="J699" i="1"/>
  <c r="O691" i="1"/>
  <c r="J691" i="1"/>
  <c r="P803" i="1" l="1"/>
  <c r="J665" i="1" l="1"/>
  <c r="N665" i="1"/>
  <c r="O665" i="1"/>
  <c r="O614" i="1"/>
  <c r="O615" i="1"/>
  <c r="O616" i="1"/>
  <c r="O617" i="1"/>
  <c r="O618" i="1"/>
  <c r="N617" i="1"/>
  <c r="J617" i="1"/>
  <c r="O600" i="1"/>
  <c r="N600" i="1"/>
  <c r="J600" i="1"/>
  <c r="O648" i="1"/>
  <c r="O649" i="1"/>
  <c r="O529" i="1"/>
  <c r="O530" i="1"/>
  <c r="O546" i="1"/>
  <c r="O531" i="1"/>
  <c r="O532" i="1"/>
  <c r="O533" i="1"/>
  <c r="O534" i="1"/>
  <c r="O535" i="1"/>
  <c r="O536" i="1"/>
  <c r="O547" i="1"/>
  <c r="O537" i="1"/>
  <c r="O538" i="1"/>
  <c r="O539" i="1"/>
  <c r="O540" i="1"/>
  <c r="O541" i="1"/>
  <c r="O543" i="1"/>
  <c r="O544" i="1"/>
  <c r="O548" i="1"/>
  <c r="O549" i="1"/>
  <c r="O550" i="1"/>
  <c r="O551" i="1"/>
  <c r="O552" i="1"/>
  <c r="O553" i="1"/>
  <c r="O555" i="1"/>
  <c r="O556" i="1"/>
  <c r="O557" i="1"/>
  <c r="O558" i="1"/>
  <c r="O559" i="1"/>
  <c r="O560" i="1"/>
  <c r="O561" i="1"/>
  <c r="O562" i="1"/>
  <c r="O563" i="1"/>
  <c r="O567" i="1"/>
  <c r="O573" i="1"/>
  <c r="O574" i="1"/>
  <c r="O575" i="1"/>
  <c r="O576" i="1"/>
  <c r="O577" i="1"/>
  <c r="O578" i="1"/>
  <c r="P578" i="1" s="1"/>
  <c r="O579" i="1"/>
  <c r="O580" i="1"/>
  <c r="O581" i="1"/>
  <c r="P581" i="1" s="1"/>
  <c r="O582" i="1"/>
  <c r="O583" i="1"/>
  <c r="O584" i="1"/>
  <c r="O585" i="1"/>
  <c r="O586" i="1"/>
  <c r="O587" i="1"/>
  <c r="O589" i="1"/>
  <c r="O590" i="1"/>
  <c r="O592" i="1"/>
  <c r="O593" i="1"/>
  <c r="O594" i="1"/>
  <c r="O595" i="1"/>
  <c r="P595" i="1" s="1"/>
  <c r="O596" i="1"/>
  <c r="P596" i="1" s="1"/>
  <c r="O598" i="1"/>
  <c r="O599" i="1"/>
  <c r="O601" i="1"/>
  <c r="O602" i="1"/>
  <c r="O603" i="1"/>
  <c r="O604" i="1"/>
  <c r="P604" i="1" s="1"/>
  <c r="O605" i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528" i="1"/>
  <c r="N529" i="1"/>
  <c r="N530" i="1"/>
  <c r="P530" i="1" s="1"/>
  <c r="N546" i="1"/>
  <c r="N531" i="1"/>
  <c r="N532" i="1"/>
  <c r="N533" i="1"/>
  <c r="P533" i="1" s="1"/>
  <c r="N534" i="1"/>
  <c r="N535" i="1"/>
  <c r="N536" i="1"/>
  <c r="N547" i="1"/>
  <c r="P547" i="1" s="1"/>
  <c r="N537" i="1"/>
  <c r="P537" i="1" s="1"/>
  <c r="N538" i="1"/>
  <c r="P538" i="1" s="1"/>
  <c r="N539" i="1"/>
  <c r="N540" i="1"/>
  <c r="P540" i="1" s="1"/>
  <c r="N541" i="1"/>
  <c r="P541" i="1" s="1"/>
  <c r="N543" i="1"/>
  <c r="N544" i="1"/>
  <c r="N548" i="1"/>
  <c r="P548" i="1" s="1"/>
  <c r="N549" i="1"/>
  <c r="P549" i="1" s="1"/>
  <c r="N550" i="1"/>
  <c r="P550" i="1" s="1"/>
  <c r="N551" i="1"/>
  <c r="N552" i="1"/>
  <c r="P552" i="1" s="1"/>
  <c r="N553" i="1"/>
  <c r="P553" i="1" s="1"/>
  <c r="N555" i="1"/>
  <c r="N556" i="1"/>
  <c r="N557" i="1"/>
  <c r="P557" i="1" s="1"/>
  <c r="N558" i="1"/>
  <c r="P558" i="1" s="1"/>
  <c r="N559" i="1"/>
  <c r="N560" i="1"/>
  <c r="N561" i="1"/>
  <c r="P561" i="1" s="1"/>
  <c r="N528" i="1"/>
  <c r="J643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599" i="1"/>
  <c r="J598" i="1"/>
  <c r="J596" i="1"/>
  <c r="J595" i="1"/>
  <c r="J594" i="1"/>
  <c r="J593" i="1"/>
  <c r="J592" i="1"/>
  <c r="J590" i="1"/>
  <c r="J589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67" i="1"/>
  <c r="J563" i="1"/>
  <c r="J562" i="1"/>
  <c r="J561" i="1"/>
  <c r="J560" i="1"/>
  <c r="J559" i="1"/>
  <c r="J558" i="1"/>
  <c r="J557" i="1"/>
  <c r="J556" i="1"/>
  <c r="J553" i="1"/>
  <c r="J552" i="1"/>
  <c r="J551" i="1"/>
  <c r="J550" i="1"/>
  <c r="J549" i="1"/>
  <c r="J548" i="1"/>
  <c r="J544" i="1"/>
  <c r="J543" i="1"/>
  <c r="J541" i="1"/>
  <c r="J540" i="1"/>
  <c r="J539" i="1"/>
  <c r="J538" i="1"/>
  <c r="J537" i="1"/>
  <c r="J547" i="1"/>
  <c r="J536" i="1"/>
  <c r="J535" i="1"/>
  <c r="J534" i="1"/>
  <c r="J533" i="1"/>
  <c r="J532" i="1"/>
  <c r="J531" i="1"/>
  <c r="J546" i="1"/>
  <c r="J530" i="1"/>
  <c r="J529" i="1"/>
  <c r="I528" i="1"/>
  <c r="J528" i="1" s="1"/>
  <c r="P531" i="1" l="1"/>
  <c r="P546" i="1"/>
  <c r="P534" i="1"/>
  <c r="P665" i="1"/>
  <c r="P617" i="1"/>
  <c r="P600" i="1"/>
  <c r="P556" i="1"/>
  <c r="P529" i="1"/>
  <c r="P560" i="1"/>
  <c r="P551" i="1"/>
  <c r="P544" i="1"/>
  <c r="P539" i="1"/>
  <c r="P536" i="1"/>
  <c r="P532" i="1"/>
  <c r="P528" i="1"/>
  <c r="P559" i="1"/>
  <c r="P543" i="1"/>
  <c r="P535" i="1"/>
  <c r="P555" i="1"/>
  <c r="O1517" i="1" l="1"/>
  <c r="N1517" i="1"/>
  <c r="I1517" i="1"/>
  <c r="J1517" i="1" s="1"/>
  <c r="P1517" i="1" l="1"/>
  <c r="O645" i="1" l="1"/>
  <c r="J645" i="1"/>
  <c r="J912" i="1"/>
  <c r="O819" i="1"/>
  <c r="J819" i="1"/>
  <c r="J261" i="1" l="1"/>
  <c r="X261" i="1" s="1"/>
  <c r="Q261" i="1" l="1"/>
  <c r="X6" i="1"/>
  <c r="O672" i="1"/>
  <c r="J672" i="1"/>
  <c r="O666" i="1"/>
  <c r="J666" i="1"/>
  <c r="O2345" i="1" l="1"/>
  <c r="N2345" i="1"/>
  <c r="I2345" i="1"/>
  <c r="J2345" i="1" s="1"/>
  <c r="P2345" i="1" l="1"/>
  <c r="O1762" i="1" l="1"/>
  <c r="I1762" i="1"/>
  <c r="J1762" i="1" s="1"/>
  <c r="O1761" i="1"/>
  <c r="N1761" i="1"/>
  <c r="I1761" i="1"/>
  <c r="J1761" i="1" s="1"/>
  <c r="P1761" i="1" l="1"/>
  <c r="O673" i="1"/>
  <c r="J673" i="1"/>
  <c r="I1478" i="1" l="1"/>
  <c r="J1478" i="1" s="1"/>
  <c r="O1582" i="1" l="1"/>
  <c r="N1582" i="1"/>
  <c r="I1582" i="1"/>
  <c r="J1582" i="1" s="1"/>
  <c r="P1582" i="1" l="1"/>
  <c r="O1138" i="1" l="1"/>
  <c r="N1138" i="1"/>
  <c r="I1138" i="1"/>
  <c r="J1138" i="1" s="1"/>
  <c r="P1138" i="1" l="1"/>
  <c r="O838" i="1" l="1"/>
  <c r="J838" i="1"/>
  <c r="AB751" i="1" l="1"/>
  <c r="AB750" i="1"/>
  <c r="AB749" i="1"/>
  <c r="O2122" i="1" l="1"/>
  <c r="J644" i="1" l="1"/>
  <c r="O1265" i="1" l="1"/>
  <c r="N1265" i="1"/>
  <c r="I1265" i="1"/>
  <c r="J1265" i="1" s="1"/>
  <c r="O1586" i="1"/>
  <c r="N1586" i="1"/>
  <c r="I1586" i="1"/>
  <c r="J1586" i="1" s="1"/>
  <c r="P1265" i="1" l="1"/>
  <c r="P1586" i="1"/>
  <c r="O827" i="1" l="1"/>
  <c r="J827" i="1"/>
  <c r="O826" i="1"/>
  <c r="J826" i="1"/>
  <c r="O830" i="1" l="1"/>
  <c r="J830" i="1"/>
  <c r="O1212" i="1"/>
  <c r="N1212" i="1"/>
  <c r="I1212" i="1"/>
  <c r="J1212" i="1" s="1"/>
  <c r="P1212" i="1" l="1"/>
  <c r="I2095" i="1"/>
  <c r="J2095" i="1" s="1"/>
  <c r="O832" i="1"/>
  <c r="J832" i="1"/>
  <c r="O836" i="1"/>
  <c r="J836" i="1"/>
  <c r="O1468" i="1" l="1"/>
  <c r="N1468" i="1"/>
  <c r="I1468" i="1"/>
  <c r="J1468" i="1" s="1"/>
  <c r="O1473" i="1"/>
  <c r="N1473" i="1"/>
  <c r="I1473" i="1"/>
  <c r="J1473" i="1" s="1"/>
  <c r="O1474" i="1"/>
  <c r="I1474" i="1"/>
  <c r="J1474" i="1" s="1"/>
  <c r="P1473" i="1" l="1"/>
  <c r="S357" i="1"/>
  <c r="S358" i="1" s="1"/>
  <c r="O1396" i="1"/>
  <c r="N1396" i="1"/>
  <c r="I1396" i="1"/>
  <c r="J1396" i="1" s="1"/>
  <c r="S359" i="1" l="1"/>
  <c r="S360" i="1" s="1"/>
  <c r="S361" i="1" s="1"/>
  <c r="P1396" i="1"/>
  <c r="O860" i="1" l="1"/>
  <c r="J860" i="1"/>
  <c r="I2046" i="1" l="1"/>
  <c r="J2046" i="1" s="1"/>
  <c r="O1132" i="1" l="1"/>
  <c r="N1132" i="1"/>
  <c r="I1132" i="1"/>
  <c r="J1132" i="1" s="1"/>
  <c r="P1132" i="1" l="1"/>
  <c r="O842" i="1" l="1"/>
  <c r="J842" i="1"/>
  <c r="O1922" i="1" l="1"/>
  <c r="N1922" i="1"/>
  <c r="I1922" i="1"/>
  <c r="J1922" i="1" s="1"/>
  <c r="O1921" i="1"/>
  <c r="N1921" i="1"/>
  <c r="I1921" i="1"/>
  <c r="J1921" i="1" s="1"/>
  <c r="O1038" i="1"/>
  <c r="J1038" i="1"/>
  <c r="P1922" i="1" l="1"/>
  <c r="P1921" i="1"/>
  <c r="O1917" i="1"/>
  <c r="N1917" i="1"/>
  <c r="I1917" i="1"/>
  <c r="J1917" i="1" s="1"/>
  <c r="O1916" i="1"/>
  <c r="N1916" i="1"/>
  <c r="I1916" i="1"/>
  <c r="J1916" i="1" s="1"/>
  <c r="O1915" i="1"/>
  <c r="N1915" i="1"/>
  <c r="I1915" i="1"/>
  <c r="J1915" i="1" s="1"/>
  <c r="O1918" i="1"/>
  <c r="N1918" i="1"/>
  <c r="I1918" i="1"/>
  <c r="J1918" i="1" s="1"/>
  <c r="O1912" i="1"/>
  <c r="N1912" i="1"/>
  <c r="I1912" i="1"/>
  <c r="J1912" i="1" s="1"/>
  <c r="O1874" i="1"/>
  <c r="N1874" i="1"/>
  <c r="I1874" i="1"/>
  <c r="J1874" i="1" s="1"/>
  <c r="O840" i="1"/>
  <c r="J840" i="1"/>
  <c r="O1924" i="1"/>
  <c r="N1924" i="1"/>
  <c r="I1924" i="1"/>
  <c r="J1924" i="1" s="1"/>
  <c r="P1912" i="1" l="1"/>
  <c r="P1918" i="1"/>
  <c r="P1917" i="1"/>
  <c r="P1916" i="1"/>
  <c r="P1915" i="1"/>
  <c r="P1874" i="1"/>
  <c r="P1924" i="1"/>
  <c r="O2258" i="1" l="1"/>
  <c r="N2258" i="1"/>
  <c r="I2258" i="1"/>
  <c r="J2258" i="1" s="1"/>
  <c r="P2258" i="1" l="1"/>
  <c r="O1794" i="1"/>
  <c r="I1794" i="1"/>
  <c r="J1794" i="1" s="1"/>
  <c r="O1953" i="1" l="1"/>
  <c r="N1953" i="1"/>
  <c r="I1953" i="1"/>
  <c r="J1953" i="1" s="1"/>
  <c r="P1953" i="1" l="1"/>
  <c r="O1616" i="1" l="1"/>
  <c r="N1616" i="1"/>
  <c r="I1616" i="1"/>
  <c r="J1616" i="1" s="1"/>
  <c r="P1616" i="1" l="1"/>
  <c r="O1775" i="1" l="1"/>
  <c r="I1775" i="1"/>
  <c r="J1775" i="1" s="1"/>
  <c r="O956" i="1" l="1"/>
  <c r="J956" i="1"/>
  <c r="N623" i="1"/>
  <c r="P623" i="1" s="1"/>
  <c r="J623" i="1"/>
  <c r="N2052" i="1" l="1"/>
  <c r="I2052" i="1"/>
  <c r="J2052" i="1" s="1"/>
  <c r="I2051" i="1"/>
  <c r="J2051" i="1" s="1"/>
  <c r="I2050" i="1"/>
  <c r="J2050" i="1" s="1"/>
  <c r="P2052" i="1" l="1"/>
  <c r="N2422" i="1" l="1"/>
  <c r="N844" i="1"/>
  <c r="O1838" i="1"/>
  <c r="O1839" i="1"/>
  <c r="O1581" i="1" l="1"/>
  <c r="N1581" i="1"/>
  <c r="I1581" i="1"/>
  <c r="J1581" i="1" s="1"/>
  <c r="O2109" i="1"/>
  <c r="I2109" i="1"/>
  <c r="J2109" i="1" s="1"/>
  <c r="P1581" i="1" l="1"/>
  <c r="O1489" i="1"/>
  <c r="N1489" i="1"/>
  <c r="I1489" i="1"/>
  <c r="J1489" i="1" s="1"/>
  <c r="P1489" i="1" l="1"/>
  <c r="O985" i="1" l="1"/>
  <c r="J985" i="1"/>
  <c r="J909" i="1" l="1"/>
  <c r="O2462" i="1"/>
  <c r="N2462" i="1"/>
  <c r="I2462" i="1"/>
  <c r="J2462" i="1" s="1"/>
  <c r="P2462" i="1" l="1"/>
  <c r="O1519" i="1" l="1"/>
  <c r="N1519" i="1"/>
  <c r="I1519" i="1"/>
  <c r="J1519" i="1" s="1"/>
  <c r="O1518" i="1"/>
  <c r="N1518" i="1"/>
  <c r="I1518" i="1"/>
  <c r="J1518" i="1" s="1"/>
  <c r="O1516" i="1"/>
  <c r="N1516" i="1"/>
  <c r="I1516" i="1"/>
  <c r="J1516" i="1" s="1"/>
  <c r="O1515" i="1"/>
  <c r="N1515" i="1"/>
  <c r="I1515" i="1"/>
  <c r="J1515" i="1" s="1"/>
  <c r="O1340" i="1"/>
  <c r="O1351" i="1"/>
  <c r="O1348" i="1"/>
  <c r="O1345" i="1"/>
  <c r="P1515" i="1" l="1"/>
  <c r="P1519" i="1"/>
  <c r="P1518" i="1"/>
  <c r="P1516" i="1"/>
  <c r="N624" i="1" l="1"/>
  <c r="N625" i="1"/>
  <c r="N628" i="1"/>
  <c r="N629" i="1"/>
  <c r="N630" i="1"/>
  <c r="N631" i="1"/>
  <c r="N632" i="1"/>
  <c r="N633" i="1"/>
  <c r="N634" i="1"/>
  <c r="N635" i="1"/>
  <c r="N637" i="1"/>
  <c r="N638" i="1"/>
  <c r="N640" i="1"/>
  <c r="N648" i="1"/>
  <c r="P648" i="1" s="1"/>
  <c r="N649" i="1"/>
  <c r="N588" i="1"/>
  <c r="N591" i="1"/>
  <c r="N597" i="1"/>
  <c r="N614" i="1"/>
  <c r="P614" i="1" s="1"/>
  <c r="N615" i="1"/>
  <c r="P615" i="1" s="1"/>
  <c r="N616" i="1"/>
  <c r="P616" i="1" s="1"/>
  <c r="N618" i="1"/>
  <c r="P618" i="1" s="1"/>
  <c r="N619" i="1"/>
  <c r="N621" i="1"/>
  <c r="P621" i="1" s="1"/>
  <c r="N622" i="1"/>
  <c r="P622" i="1" s="1"/>
  <c r="N659" i="1"/>
  <c r="N660" i="1"/>
  <c r="N661" i="1"/>
  <c r="N662" i="1"/>
  <c r="N663" i="1"/>
  <c r="N664" i="1"/>
  <c r="N689" i="1"/>
  <c r="N692" i="1"/>
  <c r="N693" i="1"/>
  <c r="N698" i="1"/>
  <c r="N700" i="1"/>
  <c r="N702" i="1"/>
  <c r="N706" i="1"/>
  <c r="N707" i="1"/>
  <c r="N711" i="1"/>
  <c r="N715" i="1"/>
  <c r="N716" i="1"/>
  <c r="N734" i="1"/>
  <c r="N737" i="1"/>
  <c r="N739" i="1"/>
  <c r="N743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90" i="1"/>
  <c r="N791" i="1"/>
  <c r="N794" i="1"/>
  <c r="N798" i="1"/>
  <c r="N799" i="1"/>
  <c r="N800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25" i="1"/>
  <c r="N829" i="1"/>
  <c r="N855" i="1"/>
  <c r="N856" i="1"/>
  <c r="N862" i="1"/>
  <c r="N869" i="1"/>
  <c r="N872" i="1"/>
  <c r="N874" i="1"/>
  <c r="N875" i="1"/>
  <c r="N886" i="1"/>
  <c r="N892" i="1"/>
  <c r="N907" i="1"/>
  <c r="N933" i="1"/>
  <c r="N952" i="1"/>
  <c r="N953" i="1"/>
  <c r="N954" i="1"/>
  <c r="N993" i="1"/>
  <c r="N1045" i="1"/>
  <c r="N1061" i="1"/>
  <c r="N1078" i="1"/>
  <c r="N1079" i="1"/>
  <c r="N1080" i="1"/>
  <c r="N1081" i="1"/>
  <c r="N1084" i="1"/>
  <c r="N1085" i="1"/>
  <c r="N1086" i="1"/>
  <c r="N1087" i="1"/>
  <c r="N1088" i="1"/>
  <c r="N1089" i="1"/>
  <c r="N1091" i="1"/>
  <c r="N1092" i="1"/>
  <c r="N1094" i="1"/>
  <c r="N1093" i="1"/>
  <c r="N1096" i="1"/>
  <c r="N1097" i="1"/>
  <c r="N1098" i="1"/>
  <c r="N1101" i="1"/>
  <c r="N1102" i="1"/>
  <c r="N1103" i="1"/>
  <c r="N1104" i="1"/>
  <c r="N1105" i="1"/>
  <c r="N1106" i="1"/>
  <c r="N1107" i="1"/>
  <c r="N1108" i="1"/>
  <c r="N1109" i="1"/>
  <c r="N1111" i="1"/>
  <c r="N1112" i="1"/>
  <c r="N1113" i="1"/>
  <c r="N1114" i="1"/>
  <c r="N1115" i="1"/>
  <c r="N1116" i="1"/>
  <c r="N1117" i="1"/>
  <c r="N1118" i="1"/>
  <c r="N1119" i="1"/>
  <c r="N1120" i="1"/>
  <c r="N1128" i="1"/>
  <c r="N1129" i="1"/>
  <c r="N1130" i="1"/>
  <c r="N1133" i="1"/>
  <c r="N1134" i="1"/>
  <c r="N1135" i="1"/>
  <c r="N1136" i="1"/>
  <c r="N1137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1" i="1"/>
  <c r="N1162" i="1"/>
  <c r="N1163" i="1"/>
  <c r="N1164" i="1"/>
  <c r="N1166" i="1"/>
  <c r="N1167" i="1"/>
  <c r="N1168" i="1"/>
  <c r="N1169" i="1"/>
  <c r="N1170" i="1"/>
  <c r="N1171" i="1"/>
  <c r="N1174" i="1"/>
  <c r="N1175" i="1"/>
  <c r="N1176" i="1"/>
  <c r="N1177" i="1"/>
  <c r="N1178" i="1"/>
  <c r="N1179" i="1"/>
  <c r="N1180" i="1"/>
  <c r="N1188" i="1"/>
  <c r="N1189" i="1"/>
  <c r="N1190" i="1"/>
  <c r="N1192" i="1"/>
  <c r="N1193" i="1"/>
  <c r="N1194" i="1"/>
  <c r="N1195" i="1"/>
  <c r="N1196" i="1"/>
  <c r="N1197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3" i="1"/>
  <c r="N1214" i="1"/>
  <c r="N1215" i="1"/>
  <c r="N1216" i="1"/>
  <c r="N1217" i="1"/>
  <c r="N1218" i="1"/>
  <c r="N1219" i="1"/>
  <c r="N1220" i="1"/>
  <c r="N1222" i="1"/>
  <c r="N1223" i="1"/>
  <c r="N1225" i="1"/>
  <c r="N1226" i="1"/>
  <c r="N1227" i="1"/>
  <c r="N1228" i="1"/>
  <c r="N1240" i="1"/>
  <c r="N1241" i="1"/>
  <c r="N1242" i="1"/>
  <c r="N1243" i="1"/>
  <c r="N1244" i="1"/>
  <c r="N1245" i="1"/>
  <c r="N1246" i="1"/>
  <c r="N1247" i="1"/>
  <c r="N1248" i="1"/>
  <c r="N1249" i="1"/>
  <c r="N1253" i="1"/>
  <c r="N1254" i="1"/>
  <c r="N1255" i="1"/>
  <c r="N1256" i="1"/>
  <c r="N1257" i="1"/>
  <c r="N1258" i="1"/>
  <c r="N1262" i="1"/>
  <c r="N1264" i="1"/>
  <c r="N1266" i="1"/>
  <c r="N1267" i="1"/>
  <c r="N1269" i="1"/>
  <c r="N1271" i="1"/>
  <c r="N1272" i="1"/>
  <c r="N1273" i="1"/>
  <c r="N1274" i="1"/>
  <c r="N1276" i="1"/>
  <c r="N1283" i="1"/>
  <c r="N1284" i="1"/>
  <c r="N1285" i="1"/>
  <c r="N1286" i="1"/>
  <c r="N1287" i="1"/>
  <c r="N1288" i="1"/>
  <c r="N1292" i="1"/>
  <c r="N1294" i="1"/>
  <c r="N1295" i="1"/>
  <c r="N1297" i="1"/>
  <c r="N1299" i="1"/>
  <c r="N1301" i="1"/>
  <c r="N1302" i="1"/>
  <c r="N1303" i="1"/>
  <c r="N1304" i="1"/>
  <c r="N1305" i="1"/>
  <c r="N1309" i="1"/>
  <c r="N1307" i="1"/>
  <c r="N1312" i="1"/>
  <c r="N1314" i="1"/>
  <c r="N1316" i="1"/>
  <c r="N1320" i="1"/>
  <c r="N1321" i="1"/>
  <c r="N1322" i="1"/>
  <c r="N1323" i="1"/>
  <c r="N1326" i="1"/>
  <c r="N1327" i="1"/>
  <c r="N1328" i="1"/>
  <c r="N1335" i="1"/>
  <c r="N1336" i="1"/>
  <c r="N1337" i="1"/>
  <c r="N1338" i="1"/>
  <c r="N1339" i="1"/>
  <c r="N1345" i="1"/>
  <c r="P1345" i="1" s="1"/>
  <c r="N1348" i="1"/>
  <c r="P1348" i="1" s="1"/>
  <c r="N1351" i="1"/>
  <c r="P1351" i="1" s="1"/>
  <c r="N1340" i="1"/>
  <c r="P1340" i="1" s="1"/>
  <c r="N1341" i="1"/>
  <c r="N1343" i="1"/>
  <c r="N1346" i="1"/>
  <c r="N1349" i="1"/>
  <c r="N1352" i="1"/>
  <c r="N1361" i="1"/>
  <c r="P1361" i="1" s="1"/>
  <c r="N1362" i="1"/>
  <c r="N1364" i="1"/>
  <c r="N1365" i="1"/>
  <c r="N1367" i="1"/>
  <c r="N1368" i="1"/>
  <c r="N1373" i="1"/>
  <c r="N1374" i="1"/>
  <c r="N1375" i="1"/>
  <c r="N1376" i="1"/>
  <c r="N1377" i="1"/>
  <c r="N1387" i="1"/>
  <c r="N1389" i="1"/>
  <c r="N1390" i="1"/>
  <c r="N1391" i="1"/>
  <c r="N1392" i="1"/>
  <c r="N1393" i="1"/>
  <c r="N1394" i="1"/>
  <c r="N1395" i="1"/>
  <c r="N1397" i="1"/>
  <c r="N1398" i="1"/>
  <c r="N1438" i="1"/>
  <c r="N1439" i="1"/>
  <c r="N1448" i="1"/>
  <c r="N1442" i="1"/>
  <c r="N1400" i="1"/>
  <c r="N1401" i="1"/>
  <c r="N1402" i="1"/>
  <c r="N1451" i="1"/>
  <c r="N1461" i="1"/>
  <c r="N1462" i="1"/>
  <c r="N1403" i="1"/>
  <c r="N1467" i="1"/>
  <c r="N1404" i="1"/>
  <c r="N1482" i="1"/>
  <c r="N1388" i="1"/>
  <c r="N1485" i="1"/>
  <c r="N1486" i="1"/>
  <c r="N1487" i="1"/>
  <c r="N1488" i="1"/>
  <c r="N1490" i="1"/>
  <c r="N1492" i="1"/>
  <c r="N1493" i="1"/>
  <c r="N1494" i="1"/>
  <c r="N1495" i="1"/>
  <c r="N1496" i="1"/>
  <c r="N1497" i="1"/>
  <c r="N1498" i="1"/>
  <c r="N1501" i="1"/>
  <c r="N1499" i="1"/>
  <c r="N1511" i="1"/>
  <c r="N1512" i="1"/>
  <c r="N1513" i="1"/>
  <c r="N1527" i="1"/>
  <c r="N1528" i="1"/>
  <c r="N1529" i="1"/>
  <c r="N1530" i="1"/>
  <c r="N1532" i="1"/>
  <c r="N1535" i="1"/>
  <c r="N1537" i="1"/>
  <c r="N1538" i="1"/>
  <c r="N1542" i="1"/>
  <c r="N1543" i="1"/>
  <c r="N1544" i="1"/>
  <c r="N1545" i="1"/>
  <c r="N1546" i="1"/>
  <c r="N1549" i="1"/>
  <c r="N1550" i="1"/>
  <c r="N1553" i="1"/>
  <c r="N1554" i="1"/>
  <c r="N1555" i="1"/>
  <c r="N1556" i="1"/>
  <c r="N1557" i="1"/>
  <c r="N1558" i="1"/>
  <c r="N1560" i="1"/>
  <c r="N1561" i="1"/>
  <c r="N1563" i="1"/>
  <c r="N1564" i="1"/>
  <c r="N1565" i="1"/>
  <c r="N1566" i="1"/>
  <c r="N1567" i="1"/>
  <c r="N1569" i="1"/>
  <c r="N1571" i="1"/>
  <c r="N1572" i="1"/>
  <c r="N1573" i="1"/>
  <c r="N1574" i="1"/>
  <c r="N1575" i="1"/>
  <c r="N1577" i="1"/>
  <c r="N1578" i="1"/>
  <c r="N1579" i="1"/>
  <c r="N1580" i="1"/>
  <c r="N1585" i="1"/>
  <c r="N1587" i="1"/>
  <c r="N1588" i="1"/>
  <c r="N1590" i="1"/>
  <c r="N1594" i="1"/>
  <c r="N1596" i="1"/>
  <c r="N1599" i="1"/>
  <c r="N1600" i="1"/>
  <c r="N1602" i="1"/>
  <c r="N1604" i="1"/>
  <c r="N1605" i="1"/>
  <c r="N1606" i="1"/>
  <c r="N1608" i="1"/>
  <c r="N1612" i="1"/>
  <c r="N1617" i="1"/>
  <c r="N1621" i="1"/>
  <c r="N1622" i="1"/>
  <c r="N1649" i="1"/>
  <c r="N1651" i="1"/>
  <c r="N1653" i="1"/>
  <c r="N1657" i="1"/>
  <c r="N1659" i="1"/>
  <c r="N1660" i="1"/>
  <c r="N1662" i="1"/>
  <c r="N1663" i="1"/>
  <c r="N1664" i="1"/>
  <c r="N1666" i="1"/>
  <c r="N1623" i="1"/>
  <c r="N1669" i="1"/>
  <c r="N1672" i="1"/>
  <c r="N1680" i="1"/>
  <c r="N1684" i="1"/>
  <c r="N1682" i="1"/>
  <c r="N1685" i="1"/>
  <c r="N1686" i="1"/>
  <c r="N1687" i="1"/>
  <c r="N1688" i="1"/>
  <c r="N1689" i="1"/>
  <c r="N1624" i="1"/>
  <c r="N1700" i="1"/>
  <c r="N1704" i="1"/>
  <c r="N1702" i="1"/>
  <c r="N1710" i="1"/>
  <c r="N1711" i="1"/>
  <c r="N1712" i="1"/>
  <c r="N1714" i="1"/>
  <c r="N1715" i="1"/>
  <c r="N1716" i="1"/>
  <c r="N1717" i="1"/>
  <c r="N1625" i="1"/>
  <c r="N1626" i="1"/>
  <c r="N1629" i="1"/>
  <c r="N1721" i="1"/>
  <c r="N1723" i="1"/>
  <c r="N1726" i="1"/>
  <c r="N1727" i="1"/>
  <c r="N1728" i="1"/>
  <c r="N1730" i="1"/>
  <c r="N1734" i="1"/>
  <c r="N1749" i="1"/>
  <c r="N1750" i="1"/>
  <c r="N1763" i="1"/>
  <c r="N1765" i="1"/>
  <c r="N1767" i="1"/>
  <c r="N1768" i="1"/>
  <c r="N1772" i="1"/>
  <c r="N1630" i="1"/>
  <c r="N1631" i="1"/>
  <c r="N1795" i="1"/>
  <c r="N1797" i="1"/>
  <c r="N1799" i="1"/>
  <c r="N1801" i="1"/>
  <c r="N1803" i="1"/>
  <c r="N1805" i="1"/>
  <c r="N1632" i="1"/>
  <c r="N1633" i="1"/>
  <c r="N1808" i="1"/>
  <c r="N1811" i="1"/>
  <c r="P1811" i="1" s="1"/>
  <c r="N1814" i="1"/>
  <c r="N1815" i="1"/>
  <c r="N1816" i="1"/>
  <c r="N1818" i="1"/>
  <c r="N1839" i="1"/>
  <c r="P1839" i="1" s="1"/>
  <c r="N1840" i="1"/>
  <c r="N1843" i="1"/>
  <c r="N1845" i="1"/>
  <c r="N1846" i="1"/>
  <c r="N1847" i="1"/>
  <c r="N1848" i="1"/>
  <c r="N1849" i="1"/>
  <c r="N1851" i="1"/>
  <c r="N1853" i="1"/>
  <c r="N1856" i="1"/>
  <c r="N1857" i="1"/>
  <c r="N1858" i="1"/>
  <c r="N1859" i="1"/>
  <c r="N1861" i="1"/>
  <c r="N1862" i="1"/>
  <c r="N1863" i="1"/>
  <c r="N1864" i="1"/>
  <c r="N1866" i="1"/>
  <c r="N1869" i="1"/>
  <c r="N1871" i="1"/>
  <c r="N1872" i="1"/>
  <c r="N1635" i="1"/>
  <c r="N1877" i="1"/>
  <c r="N1636" i="1"/>
  <c r="N1878" i="1"/>
  <c r="N1880" i="1"/>
  <c r="N1882" i="1"/>
  <c r="N1883" i="1"/>
  <c r="N1884" i="1"/>
  <c r="N1885" i="1"/>
  <c r="N1886" i="1"/>
  <c r="N1888" i="1"/>
  <c r="N1890" i="1"/>
  <c r="N1891" i="1"/>
  <c r="N1892" i="1"/>
  <c r="N1898" i="1"/>
  <c r="N1906" i="1"/>
  <c r="N1908" i="1"/>
  <c r="N1913" i="1"/>
  <c r="N1914" i="1"/>
  <c r="N1919" i="1"/>
  <c r="N1920" i="1"/>
  <c r="N1923" i="1"/>
  <c r="N1925" i="1"/>
  <c r="N1926" i="1"/>
  <c r="N1927" i="1"/>
  <c r="N1929" i="1"/>
  <c r="N1930" i="1"/>
  <c r="N1934" i="1"/>
  <c r="N1935" i="1"/>
  <c r="N1936" i="1"/>
  <c r="N1937" i="1"/>
  <c r="N1938" i="1"/>
  <c r="N1939" i="1"/>
  <c r="N1943" i="1"/>
  <c r="N1946" i="1"/>
  <c r="N1949" i="1"/>
  <c r="N1950" i="1"/>
  <c r="N1951" i="1"/>
  <c r="N1954" i="1"/>
  <c r="N1955" i="1"/>
  <c r="N1957" i="1"/>
  <c r="N1958" i="1"/>
  <c r="N1960" i="1"/>
  <c r="N1963" i="1"/>
  <c r="N1968" i="1"/>
  <c r="N1969" i="1"/>
  <c r="N1973" i="1"/>
  <c r="N1977" i="1"/>
  <c r="N1979" i="1"/>
  <c r="N1981" i="1"/>
  <c r="N1982" i="1"/>
  <c r="N1984" i="1"/>
  <c r="N1991" i="1"/>
  <c r="N1995" i="1"/>
  <c r="N1999" i="1"/>
  <c r="N2000" i="1"/>
  <c r="N2001" i="1"/>
  <c r="N2002" i="1"/>
  <c r="N2003" i="1"/>
  <c r="N2008" i="1"/>
  <c r="N2009" i="1"/>
  <c r="N2010" i="1"/>
  <c r="N2024" i="1"/>
  <c r="N2026" i="1"/>
  <c r="N2030" i="1"/>
  <c r="N2036" i="1"/>
  <c r="N2058" i="1"/>
  <c r="N2062" i="1"/>
  <c r="N2065" i="1"/>
  <c r="N2066" i="1"/>
  <c r="N2067" i="1"/>
  <c r="N2068" i="1"/>
  <c r="N2071" i="1"/>
  <c r="N2079" i="1"/>
  <c r="P2079" i="1" s="1"/>
  <c r="N2084" i="1"/>
  <c r="N2100" i="1"/>
  <c r="N2101" i="1"/>
  <c r="N2102" i="1"/>
  <c r="N2103" i="1"/>
  <c r="N2104" i="1"/>
  <c r="N2107" i="1"/>
  <c r="N2120" i="1"/>
  <c r="N2124" i="1"/>
  <c r="N2125" i="1"/>
  <c r="N2126" i="1"/>
  <c r="N2127" i="1"/>
  <c r="N2128" i="1"/>
  <c r="N2129" i="1"/>
  <c r="N2130" i="1"/>
  <c r="N2131" i="1"/>
  <c r="N2137" i="1"/>
  <c r="N2140" i="1"/>
  <c r="N2142" i="1"/>
  <c r="N2144" i="1"/>
  <c r="N2146" i="1"/>
  <c r="N2148" i="1"/>
  <c r="N2150" i="1"/>
  <c r="N2152" i="1"/>
  <c r="N2154" i="1"/>
  <c r="N2156" i="1"/>
  <c r="N2158" i="1"/>
  <c r="N2160" i="1"/>
  <c r="N2164" i="1"/>
  <c r="N2170" i="1"/>
  <c r="N2171" i="1"/>
  <c r="N2175" i="1"/>
  <c r="N2177" i="1"/>
  <c r="N2178" i="1"/>
  <c r="N2180" i="1"/>
  <c r="N2184" i="1"/>
  <c r="N2185" i="1"/>
  <c r="N2189" i="1"/>
  <c r="N2191" i="1"/>
  <c r="N2195" i="1"/>
  <c r="N2197" i="1"/>
  <c r="N2198" i="1"/>
  <c r="N2202" i="1"/>
  <c r="N2205" i="1"/>
  <c r="N2208" i="1"/>
  <c r="N2215" i="1"/>
  <c r="N2217" i="1"/>
  <c r="N2219" i="1"/>
  <c r="N2221" i="1"/>
  <c r="N2224" i="1"/>
  <c r="N2226" i="1"/>
  <c r="N2227" i="1"/>
  <c r="N2229" i="1"/>
  <c r="N2232" i="1"/>
  <c r="N2233" i="1"/>
  <c r="N2235" i="1"/>
  <c r="N2237" i="1"/>
  <c r="N2239" i="1"/>
  <c r="N2241" i="1"/>
  <c r="N2243" i="1"/>
  <c r="N2245" i="1"/>
  <c r="N2247" i="1"/>
  <c r="N2248" i="1"/>
  <c r="N2272" i="1"/>
  <c r="N2273" i="1"/>
  <c r="N2274" i="1"/>
  <c r="N2292" i="1"/>
  <c r="N2294" i="1"/>
  <c r="N2316" i="1"/>
  <c r="N2320" i="1"/>
  <c r="N2321" i="1"/>
  <c r="N2322" i="1"/>
  <c r="N2323" i="1"/>
  <c r="N2324" i="1"/>
  <c r="N2326" i="1"/>
  <c r="N2330" i="1"/>
  <c r="N2331" i="1"/>
  <c r="N2332" i="1"/>
  <c r="N2333" i="1"/>
  <c r="N2334" i="1"/>
  <c r="N2336" i="1"/>
  <c r="N2337" i="1"/>
  <c r="N2338" i="1"/>
  <c r="N2339" i="1"/>
  <c r="N2340" i="1"/>
  <c r="N2341" i="1"/>
  <c r="N2343" i="1"/>
  <c r="N2344" i="1"/>
  <c r="N2346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7" i="1"/>
  <c r="N2371" i="1"/>
  <c r="N2372" i="1"/>
  <c r="N2373" i="1"/>
  <c r="N2374" i="1"/>
  <c r="N2375" i="1"/>
  <c r="N2376" i="1"/>
  <c r="N2377" i="1"/>
  <c r="N2383" i="1"/>
  <c r="N2384" i="1"/>
  <c r="N2385" i="1"/>
  <c r="N2386" i="1"/>
  <c r="N2388" i="1"/>
  <c r="N2391" i="1"/>
  <c r="N2406" i="1"/>
  <c r="N2408" i="1"/>
  <c r="N2419" i="1"/>
  <c r="N2426" i="1"/>
  <c r="N2429" i="1"/>
  <c r="N2437" i="1"/>
  <c r="N2440" i="1"/>
  <c r="N2441" i="1"/>
  <c r="N2442" i="1"/>
  <c r="N2443" i="1"/>
  <c r="N2444" i="1"/>
  <c r="N2445" i="1"/>
  <c r="N2446" i="1"/>
  <c r="N2448" i="1"/>
  <c r="N2450" i="1"/>
  <c r="N2451" i="1"/>
  <c r="N2453" i="1"/>
  <c r="N2455" i="1"/>
  <c r="N2458" i="1"/>
  <c r="N2460" i="1"/>
  <c r="N2461" i="1"/>
  <c r="N2464" i="1"/>
  <c r="N2466" i="1"/>
  <c r="N2467" i="1"/>
  <c r="N2468" i="1"/>
  <c r="N2469" i="1"/>
  <c r="N2470" i="1"/>
  <c r="N2474" i="1"/>
  <c r="N2476" i="1"/>
  <c r="N2477" i="1"/>
  <c r="N2480" i="1"/>
  <c r="N2482" i="1"/>
  <c r="N2483" i="1"/>
  <c r="N2484" i="1"/>
  <c r="N2485" i="1"/>
  <c r="N2488" i="1"/>
  <c r="N2489" i="1"/>
  <c r="N2491" i="1"/>
  <c r="N2493" i="1"/>
  <c r="N2494" i="1"/>
  <c r="N2495" i="1"/>
  <c r="N2496" i="1"/>
  <c r="N2498" i="1"/>
  <c r="N2500" i="1"/>
  <c r="N2501" i="1"/>
  <c r="N2502" i="1"/>
  <c r="N2505" i="1"/>
  <c r="N2506" i="1"/>
  <c r="N2507" i="1"/>
  <c r="N2508" i="1"/>
  <c r="N2511" i="1"/>
  <c r="N2512" i="1"/>
  <c r="N2515" i="1"/>
  <c r="N2517" i="1"/>
  <c r="N2518" i="1"/>
  <c r="N2520" i="1"/>
  <c r="N2522" i="1"/>
  <c r="N2523" i="1"/>
  <c r="O934" i="1" l="1"/>
  <c r="J934" i="1"/>
  <c r="O2274" i="1" l="1"/>
  <c r="P2274" i="1" s="1"/>
  <c r="I2274" i="1"/>
  <c r="J2274" i="1" s="1"/>
  <c r="O2382" i="1" l="1"/>
  <c r="I2382" i="1"/>
  <c r="J2382" i="1" s="1"/>
  <c r="O1931" i="1" l="1"/>
  <c r="I1931" i="1"/>
  <c r="J1931" i="1" s="1"/>
  <c r="O1930" i="1"/>
  <c r="P1930" i="1" s="1"/>
  <c r="I1930" i="1"/>
  <c r="J1930" i="1" s="1"/>
  <c r="O1579" i="1" l="1"/>
  <c r="P1579" i="1" s="1"/>
  <c r="I1579" i="1"/>
  <c r="J1579" i="1" s="1"/>
  <c r="O1580" i="1" l="1"/>
  <c r="P1580" i="1" s="1"/>
  <c r="I1580" i="1"/>
  <c r="J1580" i="1" s="1"/>
  <c r="O1577" i="1"/>
  <c r="P1577" i="1" s="1"/>
  <c r="I1577" i="1"/>
  <c r="J1577" i="1" s="1"/>
  <c r="O1578" i="1"/>
  <c r="P1578" i="1" s="1"/>
  <c r="I1578" i="1"/>
  <c r="J1578" i="1" s="1"/>
  <c r="O1852" i="1" l="1"/>
  <c r="I1852" i="1"/>
  <c r="J1852" i="1" s="1"/>
  <c r="O1851" i="1"/>
  <c r="P1851" i="1" s="1"/>
  <c r="I1851" i="1"/>
  <c r="J1851" i="1" s="1"/>
  <c r="O1773" i="1"/>
  <c r="I1773" i="1"/>
  <c r="J1773" i="1" s="1"/>
  <c r="O943" i="1" l="1"/>
  <c r="J943" i="1"/>
  <c r="O1894" i="1" l="1"/>
  <c r="I1894" i="1"/>
  <c r="J1894" i="1" s="1"/>
  <c r="O1893" i="1"/>
  <c r="I1893" i="1"/>
  <c r="J1893" i="1" s="1"/>
  <c r="O1892" i="1"/>
  <c r="P1892" i="1" s="1"/>
  <c r="I1892" i="1"/>
  <c r="J1892" i="1" s="1"/>
  <c r="O1025" i="1" l="1"/>
  <c r="J1025" i="1"/>
  <c r="O978" i="1" l="1"/>
  <c r="J978" i="1"/>
  <c r="O1926" i="1" l="1"/>
  <c r="P1926" i="1" s="1"/>
  <c r="I1926" i="1"/>
  <c r="J1926" i="1" s="1"/>
  <c r="O1387" i="1" l="1"/>
  <c r="P1387" i="1" s="1"/>
  <c r="I1387" i="1"/>
  <c r="J1387" i="1" s="1"/>
  <c r="O1530" i="1" l="1"/>
  <c r="P1530" i="1" s="1"/>
  <c r="I1530" i="1"/>
  <c r="J1530" i="1" s="1"/>
  <c r="O1781" i="1" l="1"/>
  <c r="I1781" i="1"/>
  <c r="J1781" i="1" s="1"/>
  <c r="I1954" i="1" l="1"/>
  <c r="J1954" i="1" s="1"/>
  <c r="O1954" i="1"/>
  <c r="P1954" i="1" s="1"/>
  <c r="O1662" i="1" l="1"/>
  <c r="P1662" i="1" s="1"/>
  <c r="I1662" i="1"/>
  <c r="J1662" i="1" s="1"/>
  <c r="O723" i="1"/>
  <c r="J723" i="1"/>
  <c r="O722" i="1"/>
  <c r="J722" i="1"/>
  <c r="O2509" i="1" l="1"/>
  <c r="I2509" i="1"/>
  <c r="J2509" i="1" s="1"/>
  <c r="O2508" i="1"/>
  <c r="P2508" i="1" s="1"/>
  <c r="I2508" i="1"/>
  <c r="J2508" i="1" s="1"/>
  <c r="O2510" i="1"/>
  <c r="I2510" i="1"/>
  <c r="J2510" i="1" s="1"/>
  <c r="O937" i="1" l="1"/>
  <c r="J937" i="1"/>
  <c r="O848" i="1" l="1"/>
  <c r="J848" i="1"/>
  <c r="O824" i="1"/>
  <c r="J824" i="1"/>
  <c r="O822" i="1"/>
  <c r="J822" i="1"/>
  <c r="O821" i="1"/>
  <c r="J821" i="1"/>
  <c r="J641" i="1"/>
  <c r="O1528" i="1" l="1"/>
  <c r="P1528" i="1" s="1"/>
  <c r="I1528" i="1"/>
  <c r="J1528" i="1" s="1"/>
  <c r="O1529" i="1"/>
  <c r="P1529" i="1" s="1"/>
  <c r="I1529" i="1"/>
  <c r="J1529" i="1" s="1"/>
  <c r="O1084" i="1" l="1"/>
  <c r="P1084" i="1" s="1"/>
  <c r="J1084" i="1"/>
  <c r="O1085" i="1"/>
  <c r="P1085" i="1" s="1"/>
  <c r="J1085" i="1"/>
  <c r="O591" i="1" l="1"/>
  <c r="P591" i="1" s="1"/>
  <c r="J591" i="1"/>
  <c r="O1957" i="1"/>
  <c r="P1957" i="1" s="1"/>
  <c r="I1957" i="1"/>
  <c r="J1957" i="1" s="1"/>
  <c r="O797" i="1" l="1"/>
  <c r="J797" i="1"/>
  <c r="O1172" i="1" l="1"/>
  <c r="I1172" i="1"/>
  <c r="J1172" i="1" s="1"/>
  <c r="I1348" i="1" l="1"/>
  <c r="J1348" i="1" s="1"/>
  <c r="I1345" i="1"/>
  <c r="J1345" i="1" s="1"/>
  <c r="I1351" i="1"/>
  <c r="J1351" i="1" s="1"/>
  <c r="O2238" i="1"/>
  <c r="I2238" i="1"/>
  <c r="J2238" i="1" s="1"/>
  <c r="O2237" i="1"/>
  <c r="P2237" i="1" s="1"/>
  <c r="I2237" i="1"/>
  <c r="J2237" i="1" s="1"/>
  <c r="J639" i="1" l="1"/>
  <c r="J642" i="1"/>
  <c r="J636" i="1"/>
  <c r="O1024" i="1" l="1"/>
  <c r="J1024" i="1"/>
  <c r="O1416" i="1"/>
  <c r="I1416" i="1"/>
  <c r="J1416" i="1" s="1"/>
  <c r="O1417" i="1"/>
  <c r="I1417" i="1"/>
  <c r="J1417" i="1" s="1"/>
  <c r="O1165" i="1" l="1"/>
  <c r="I1165" i="1"/>
  <c r="J1165" i="1" s="1"/>
  <c r="O776" i="1" l="1"/>
  <c r="J776" i="1"/>
  <c r="O775" i="1"/>
  <c r="J775" i="1"/>
  <c r="I2055" i="1" l="1"/>
  <c r="J2055" i="1" s="1"/>
  <c r="O1873" i="1" l="1"/>
  <c r="I1873" i="1"/>
  <c r="J1873" i="1" s="1"/>
  <c r="O1690" i="1"/>
  <c r="I1690" i="1"/>
  <c r="J1690" i="1" s="1"/>
  <c r="O1667" i="1"/>
  <c r="I1667" i="1"/>
  <c r="J1667" i="1" s="1"/>
  <c r="O2342" i="1"/>
  <c r="I2342" i="1"/>
  <c r="J2342" i="1" s="1"/>
  <c r="O2335" i="1"/>
  <c r="I2335" i="1"/>
  <c r="J2335" i="1" s="1"/>
  <c r="O1110" i="1"/>
  <c r="I1110" i="1"/>
  <c r="J1110" i="1" s="1"/>
  <c r="O1536" i="1"/>
  <c r="I1536" i="1"/>
  <c r="J1536" i="1" s="1"/>
  <c r="O780" i="1"/>
  <c r="J780" i="1"/>
  <c r="O777" i="1"/>
  <c r="J777" i="1"/>
  <c r="O2390" i="1"/>
  <c r="I2390" i="1"/>
  <c r="J2390" i="1" s="1"/>
  <c r="J852" i="1"/>
  <c r="O852" i="1"/>
  <c r="J854" i="1"/>
  <c r="O854" i="1"/>
  <c r="O823" i="1"/>
  <c r="J823" i="1"/>
  <c r="O835" i="1"/>
  <c r="J835" i="1"/>
  <c r="O1326" i="1" l="1"/>
  <c r="P1326" i="1" s="1"/>
  <c r="I1326" i="1"/>
  <c r="J1326" i="1" s="1"/>
  <c r="O971" i="1" l="1"/>
  <c r="J971" i="1"/>
  <c r="I1606" i="1" l="1"/>
  <c r="J1606" i="1" s="1"/>
  <c r="O1606" i="1"/>
  <c r="P1606" i="1" s="1"/>
  <c r="I1607" i="1"/>
  <c r="J1607" i="1" s="1"/>
  <c r="O1607" i="1"/>
  <c r="I1340" i="1" l="1"/>
  <c r="J1340" i="1" s="1"/>
  <c r="O1498" i="1"/>
  <c r="P1498" i="1" s="1"/>
  <c r="I1498" i="1"/>
  <c r="J1498" i="1" s="1"/>
  <c r="O405" i="1" l="1"/>
  <c r="I405" i="1"/>
  <c r="J405" i="1" s="1"/>
  <c r="W405" i="1" l="1"/>
  <c r="W321" i="1" s="1"/>
  <c r="X405" i="1"/>
  <c r="X321" i="1" s="1"/>
  <c r="Q405" i="1"/>
  <c r="O2517" i="1"/>
  <c r="P2517" i="1" s="1"/>
  <c r="I2517" i="1"/>
  <c r="J2517" i="1" s="1"/>
  <c r="O2367" i="1" l="1"/>
  <c r="P2367" i="1" s="1"/>
  <c r="I2367" i="1"/>
  <c r="J2367" i="1" s="1"/>
  <c r="O1958" i="1" l="1"/>
  <c r="P1958" i="1" s="1"/>
  <c r="I1958" i="1"/>
  <c r="J1958" i="1" s="1"/>
  <c r="O2492" i="1" l="1"/>
  <c r="I2492" i="1"/>
  <c r="J2492" i="1" s="1"/>
  <c r="O2491" i="1"/>
  <c r="P2491" i="1" s="1"/>
  <c r="I2491" i="1"/>
  <c r="J2491" i="1" s="1"/>
  <c r="O2490" i="1"/>
  <c r="I2490" i="1"/>
  <c r="J2490" i="1" s="1"/>
  <c r="P1511" i="1" l="1"/>
  <c r="I1511" i="1"/>
  <c r="J1511" i="1" s="1"/>
  <c r="O1448" i="1"/>
  <c r="P1448" i="1" s="1"/>
  <c r="I1448" i="1"/>
  <c r="J1448" i="1" s="1"/>
  <c r="O1442" i="1"/>
  <c r="P1442" i="1" s="1"/>
  <c r="I1442" i="1"/>
  <c r="J1442" i="1" s="1"/>
  <c r="O1443" i="1"/>
  <c r="I1443" i="1"/>
  <c r="J1443" i="1" s="1"/>
  <c r="O1057" i="1" l="1"/>
  <c r="J1057" i="1"/>
  <c r="O1951" i="1" l="1"/>
  <c r="P1951" i="1" s="1"/>
  <c r="I1951" i="1"/>
  <c r="J1951" i="1" s="1"/>
  <c r="O1950" i="1"/>
  <c r="P1950" i="1" s="1"/>
  <c r="I1950" i="1"/>
  <c r="J1950" i="1" s="1"/>
  <c r="O2379" i="1"/>
  <c r="I2379" i="1"/>
  <c r="J2379" i="1" s="1"/>
  <c r="O1968" i="1" l="1"/>
  <c r="P1968" i="1" s="1"/>
  <c r="I1968" i="1"/>
  <c r="J1968" i="1" s="1"/>
  <c r="I2106" i="1"/>
  <c r="J2106" i="1" s="1"/>
  <c r="S38" i="1" l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21" i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6" i="1"/>
  <c r="S7" i="1" l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O1117" i="1"/>
  <c r="P1117" i="1" s="1"/>
  <c r="I1117" i="1"/>
  <c r="J1117" i="1" s="1"/>
  <c r="I2082" i="1"/>
  <c r="J2082" i="1" s="1"/>
  <c r="I1839" i="1" l="1"/>
  <c r="J1839" i="1" s="1"/>
  <c r="J618" i="1" l="1"/>
  <c r="P649" i="1" l="1"/>
  <c r="J649" i="1"/>
  <c r="O1303" i="1" l="1"/>
  <c r="P1303" i="1" s="1"/>
  <c r="I1303" i="1"/>
  <c r="J1303" i="1" s="1"/>
  <c r="I1477" i="1" l="1"/>
  <c r="J1477" i="1" s="1"/>
  <c r="O2482" i="1" l="1"/>
  <c r="P2482" i="1" s="1"/>
  <c r="I2482" i="1"/>
  <c r="J2482" i="1" s="1"/>
  <c r="O941" i="1" l="1"/>
  <c r="J941" i="1"/>
  <c r="O1293" i="1" l="1"/>
  <c r="I1293" i="1"/>
  <c r="J1293" i="1" s="1"/>
  <c r="O1294" i="1"/>
  <c r="P1294" i="1" s="1"/>
  <c r="I1294" i="1"/>
  <c r="J1294" i="1" s="1"/>
  <c r="O728" i="1" l="1"/>
  <c r="O729" i="1"/>
  <c r="J729" i="1"/>
  <c r="J728" i="1"/>
  <c r="I1491" i="1" l="1"/>
  <c r="J1491" i="1" s="1"/>
  <c r="O1491" i="1"/>
  <c r="O1490" i="1"/>
  <c r="P1490" i="1" s="1"/>
  <c r="I1490" i="1"/>
  <c r="J1490" i="1" s="1"/>
  <c r="O1622" i="1" l="1"/>
  <c r="P1622" i="1" s="1"/>
  <c r="I1622" i="1"/>
  <c r="J1622" i="1" s="1"/>
  <c r="O1555" i="1"/>
  <c r="P1555" i="1" s="1"/>
  <c r="I1555" i="1"/>
  <c r="J1555" i="1" s="1"/>
  <c r="O1497" i="1"/>
  <c r="P1497" i="1" s="1"/>
  <c r="I1497" i="1"/>
  <c r="J1497" i="1" s="1"/>
  <c r="O1734" i="1" l="1"/>
  <c r="P1734" i="1" s="1"/>
  <c r="I1734" i="1"/>
  <c r="J1734" i="1" s="1"/>
  <c r="O2459" i="1" l="1"/>
  <c r="I2459" i="1"/>
  <c r="J2459" i="1" s="1"/>
  <c r="O1718" i="1"/>
  <c r="I1718" i="1"/>
  <c r="J1718" i="1" s="1"/>
  <c r="O2516" i="1"/>
  <c r="I2516" i="1"/>
  <c r="J2516" i="1" s="1"/>
  <c r="O2515" i="1"/>
  <c r="P2515" i="1" s="1"/>
  <c r="I2515" i="1"/>
  <c r="J2515" i="1" s="1"/>
  <c r="O2481" i="1"/>
  <c r="I2481" i="1"/>
  <c r="J2481" i="1" s="1"/>
  <c r="O1960" i="1" l="1"/>
  <c r="P1960" i="1" s="1"/>
  <c r="I1960" i="1"/>
  <c r="J1960" i="1" s="1"/>
  <c r="O1904" i="1" l="1"/>
  <c r="I1904" i="1"/>
  <c r="J1904" i="1" s="1"/>
  <c r="O1840" i="1" l="1"/>
  <c r="P1840" i="1" s="1"/>
  <c r="I1840" i="1"/>
  <c r="J1840" i="1" s="1"/>
  <c r="O1512" i="1" l="1"/>
  <c r="P1512" i="1" s="1"/>
  <c r="I1512" i="1"/>
  <c r="J1512" i="1" s="1"/>
  <c r="O1058" i="1"/>
  <c r="J1058" i="1"/>
  <c r="O787" i="1" l="1"/>
  <c r="J787" i="1"/>
  <c r="O1368" i="1" l="1"/>
  <c r="P1368" i="1" s="1"/>
  <c r="I1368" i="1"/>
  <c r="J1368" i="1" s="1"/>
  <c r="O1377" i="1"/>
  <c r="P1377" i="1" s="1"/>
  <c r="I1377" i="1"/>
  <c r="J1377" i="1" s="1"/>
  <c r="O1923" i="1" l="1"/>
  <c r="P1923" i="1" s="1"/>
  <c r="O2504" i="1" l="1"/>
  <c r="I2504" i="1"/>
  <c r="J2504" i="1" s="1"/>
  <c r="O2503" i="1"/>
  <c r="I2503" i="1"/>
  <c r="J2503" i="1" s="1"/>
  <c r="O2502" i="1"/>
  <c r="P2502" i="1" s="1"/>
  <c r="I2502" i="1"/>
  <c r="J2502" i="1" s="1"/>
  <c r="O2463" i="1"/>
  <c r="I2463" i="1"/>
  <c r="J2463" i="1" s="1"/>
  <c r="O1390" i="1" l="1"/>
  <c r="P1390" i="1" s="1"/>
  <c r="I1390" i="1"/>
  <c r="J1390" i="1" s="1"/>
  <c r="O2518" i="1" l="1"/>
  <c r="P2518" i="1" s="1"/>
  <c r="I2518" i="1"/>
  <c r="J2518" i="1" s="1"/>
  <c r="O1002" i="1" l="1"/>
  <c r="J1002" i="1"/>
  <c r="O837" i="1" l="1"/>
  <c r="J837" i="1"/>
  <c r="O2120" i="1"/>
  <c r="P2120" i="1" s="1"/>
  <c r="I2120" i="1"/>
  <c r="J2120" i="1" s="1"/>
  <c r="O1309" i="1" l="1"/>
  <c r="P1309" i="1" s="1"/>
  <c r="I1309" i="1"/>
  <c r="J1309" i="1" s="1"/>
  <c r="O1549" i="1" l="1"/>
  <c r="P1549" i="1" s="1"/>
  <c r="I1549" i="1"/>
  <c r="J1549" i="1" s="1"/>
  <c r="O1550" i="1"/>
  <c r="P1550" i="1" s="1"/>
  <c r="I1550" i="1"/>
  <c r="J1550" i="1" s="1"/>
  <c r="O908" i="1"/>
  <c r="J908" i="1"/>
  <c r="O1006" i="1"/>
  <c r="J1006" i="1"/>
  <c r="O966" i="1" l="1"/>
  <c r="J966" i="1"/>
  <c r="S182" i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O2523" i="1" l="1"/>
  <c r="P2523" i="1" s="1"/>
  <c r="I2523" i="1"/>
  <c r="J2523" i="1" s="1"/>
  <c r="O1697" i="1" l="1"/>
  <c r="I1697" i="1"/>
  <c r="J1697" i="1" s="1"/>
  <c r="O1724" i="1" l="1"/>
  <c r="I1724" i="1"/>
  <c r="J1724" i="1" s="1"/>
  <c r="O1723" i="1"/>
  <c r="P1723" i="1" s="1"/>
  <c r="I1723" i="1"/>
  <c r="J1723" i="1" s="1"/>
  <c r="O2132" i="1"/>
  <c r="I2132" i="1"/>
  <c r="J2132" i="1" s="1"/>
  <c r="O2133" i="1"/>
  <c r="I2133" i="1"/>
  <c r="J2133" i="1" s="1"/>
  <c r="O1408" i="1" l="1"/>
  <c r="I1408" i="1"/>
  <c r="J1408" i="1" s="1"/>
  <c r="O1407" i="1"/>
  <c r="I1407" i="1"/>
  <c r="J1407" i="1" s="1"/>
  <c r="O597" i="1" l="1"/>
  <c r="P597" i="1" s="1"/>
  <c r="J597" i="1"/>
  <c r="S173" i="1" l="1"/>
  <c r="S174" i="1" s="1"/>
  <c r="S175" i="1" s="1"/>
  <c r="S176" i="1" l="1"/>
  <c r="S177" i="1" s="1"/>
  <c r="O2496" i="1"/>
  <c r="P2496" i="1" s="1"/>
  <c r="I2496" i="1"/>
  <c r="J2496" i="1" s="1"/>
  <c r="O1018" i="1" l="1"/>
  <c r="J1018" i="1"/>
  <c r="O2378" i="1"/>
  <c r="I2378" i="1"/>
  <c r="J2378" i="1" s="1"/>
  <c r="O1561" i="1" l="1"/>
  <c r="P1561" i="1" s="1"/>
  <c r="I1561" i="1"/>
  <c r="J1561" i="1" s="1"/>
  <c r="O2381" i="1" l="1"/>
  <c r="I2381" i="1"/>
  <c r="J2381" i="1" s="1"/>
  <c r="O2268" i="1" l="1"/>
  <c r="S391" i="1" l="1"/>
  <c r="S286" i="1"/>
  <c r="S287" i="1" s="1"/>
  <c r="S139" i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23" i="1"/>
  <c r="S103" i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63" i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339" i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O1013" i="1"/>
  <c r="J1013" i="1"/>
  <c r="S425" i="1"/>
  <c r="S416" i="1"/>
  <c r="S397" i="1"/>
  <c r="S154" i="1"/>
  <c r="S155" i="1" s="1"/>
  <c r="S368" i="1"/>
  <c r="S369" i="1" s="1"/>
  <c r="S370" i="1" s="1"/>
  <c r="S371" i="1" s="1"/>
  <c r="O1481" i="1"/>
  <c r="I1481" i="1"/>
  <c r="J1481" i="1" s="1"/>
  <c r="S466" i="1"/>
  <c r="S204" i="1"/>
  <c r="S217" i="1"/>
  <c r="S218" i="1" s="1"/>
  <c r="S219" i="1" s="1"/>
  <c r="S220" i="1" s="1"/>
  <c r="S221" i="1" s="1"/>
  <c r="S222" i="1" s="1"/>
  <c r="S223" i="1" s="1"/>
  <c r="S224" i="1" s="1"/>
  <c r="S225" i="1" s="1"/>
  <c r="S80" i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307" i="1"/>
  <c r="O687" i="1"/>
  <c r="J687" i="1"/>
  <c r="S258" i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O1166" i="1"/>
  <c r="P1166" i="1" s="1"/>
  <c r="I1166" i="1"/>
  <c r="J1166" i="1" s="1"/>
  <c r="O2320" i="1"/>
  <c r="P2320" i="1" s="1"/>
  <c r="I2320" i="1"/>
  <c r="J2320" i="1" s="1"/>
  <c r="O1934" i="1"/>
  <c r="P1934" i="1" s="1"/>
  <c r="I1934" i="1"/>
  <c r="J1934" i="1" s="1"/>
  <c r="O1935" i="1"/>
  <c r="P1935" i="1" s="1"/>
  <c r="I1935" i="1"/>
  <c r="J1935" i="1" s="1"/>
  <c r="O1936" i="1"/>
  <c r="P1936" i="1" s="1"/>
  <c r="I1936" i="1"/>
  <c r="J1936" i="1" s="1"/>
  <c r="O1937" i="1"/>
  <c r="P1937" i="1" s="1"/>
  <c r="I1937" i="1"/>
  <c r="J1937" i="1" s="1"/>
  <c r="O1938" i="1"/>
  <c r="P1938" i="1" s="1"/>
  <c r="I1938" i="1"/>
  <c r="J1938" i="1" s="1"/>
  <c r="O1939" i="1"/>
  <c r="P1939" i="1" s="1"/>
  <c r="I1939" i="1"/>
  <c r="J1939" i="1" s="1"/>
  <c r="P2100" i="1"/>
  <c r="I2100" i="1"/>
  <c r="J2100" i="1" s="1"/>
  <c r="P2101" i="1"/>
  <c r="P2102" i="1"/>
  <c r="P2103" i="1"/>
  <c r="P2104" i="1"/>
  <c r="P2107" i="1"/>
  <c r="I2107" i="1"/>
  <c r="J2107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O2186" i="1"/>
  <c r="I2186" i="1"/>
  <c r="J2186" i="1" s="1"/>
  <c r="O2185" i="1"/>
  <c r="P2185" i="1" s="1"/>
  <c r="I2185" i="1"/>
  <c r="J2185" i="1" s="1"/>
  <c r="O1000" i="1"/>
  <c r="J1000" i="1"/>
  <c r="O1111" i="1"/>
  <c r="P1111" i="1" s="1"/>
  <c r="I1111" i="1"/>
  <c r="J1111" i="1" s="1"/>
  <c r="O1109" i="1"/>
  <c r="P1109" i="1" s="1"/>
  <c r="I1109" i="1"/>
  <c r="J1109" i="1" s="1"/>
  <c r="O1108" i="1"/>
  <c r="P1108" i="1" s="1"/>
  <c r="I1108" i="1"/>
  <c r="J1108" i="1" s="1"/>
  <c r="O1037" i="1"/>
  <c r="J1037" i="1"/>
  <c r="I1476" i="1"/>
  <c r="J1476" i="1" s="1"/>
  <c r="O850" i="1"/>
  <c r="J850" i="1"/>
  <c r="O1082" i="1"/>
  <c r="J1082" i="1"/>
  <c r="O1081" i="1"/>
  <c r="P1081" i="1" s="1"/>
  <c r="J1081" i="1"/>
  <c r="O2499" i="1"/>
  <c r="I2499" i="1"/>
  <c r="J2499" i="1" s="1"/>
  <c r="O2230" i="1"/>
  <c r="I2230" i="1"/>
  <c r="J2230" i="1" s="1"/>
  <c r="O2229" i="1"/>
  <c r="P2229" i="1" s="1"/>
  <c r="I2229" i="1"/>
  <c r="J2229" i="1" s="1"/>
  <c r="O1565" i="1"/>
  <c r="P1565" i="1" s="1"/>
  <c r="I1565" i="1"/>
  <c r="J1565" i="1" s="1"/>
  <c r="O1636" i="1"/>
  <c r="P1636" i="1" s="1"/>
  <c r="I1636" i="1"/>
  <c r="J1636" i="1" s="1"/>
  <c r="O1927" i="1"/>
  <c r="P1927" i="1" s="1"/>
  <c r="I1927" i="1"/>
  <c r="J1927" i="1" s="1"/>
  <c r="O1567" i="1"/>
  <c r="P1567" i="1" s="1"/>
  <c r="I1567" i="1"/>
  <c r="J1567" i="1" s="1"/>
  <c r="O1328" i="1"/>
  <c r="P1328" i="1" s="1"/>
  <c r="I1328" i="1"/>
  <c r="J1328" i="1" s="1"/>
  <c r="O1275" i="1"/>
  <c r="J1275" i="1"/>
  <c r="O1116" i="1"/>
  <c r="P1116" i="1" s="1"/>
  <c r="I1116" i="1"/>
  <c r="J1116" i="1" s="1"/>
  <c r="O1115" i="1"/>
  <c r="P1115" i="1" s="1"/>
  <c r="I1115" i="1"/>
  <c r="J1115" i="1" s="1"/>
  <c r="O1114" i="1"/>
  <c r="P1114" i="1" s="1"/>
  <c r="I1114" i="1"/>
  <c r="J1114" i="1" s="1"/>
  <c r="O2483" i="1"/>
  <c r="P2483" i="1" s="1"/>
  <c r="I2483" i="1"/>
  <c r="J2483" i="1" s="1"/>
  <c r="O1817" i="1"/>
  <c r="I1817" i="1"/>
  <c r="J1817" i="1" s="1"/>
  <c r="O1816" i="1"/>
  <c r="P1816" i="1" s="1"/>
  <c r="I1816" i="1"/>
  <c r="J1816" i="1" s="1"/>
  <c r="O839" i="1"/>
  <c r="J839" i="1"/>
  <c r="O853" i="1"/>
  <c r="J853" i="1"/>
  <c r="O789" i="1"/>
  <c r="J789" i="1"/>
  <c r="O1036" i="1"/>
  <c r="J1036" i="1"/>
  <c r="O2174" i="1"/>
  <c r="I2174" i="1"/>
  <c r="J2174" i="1" s="1"/>
  <c r="O2175" i="1"/>
  <c r="P2175" i="1" s="1"/>
  <c r="I2175" i="1"/>
  <c r="J2175" i="1" s="1"/>
  <c r="O2471" i="1"/>
  <c r="I2471" i="1"/>
  <c r="J2471" i="1" s="1"/>
  <c r="O870" i="1"/>
  <c r="J870" i="1"/>
  <c r="O869" i="1"/>
  <c r="P869" i="1" s="1"/>
  <c r="J869" i="1"/>
  <c r="O868" i="1"/>
  <c r="J868" i="1"/>
  <c r="I1466" i="1"/>
  <c r="J1466" i="1" s="1"/>
  <c r="O779" i="1"/>
  <c r="J779" i="1"/>
  <c r="O2447" i="1"/>
  <c r="I2447" i="1"/>
  <c r="J2447" i="1" s="1"/>
  <c r="O2449" i="1"/>
  <c r="I2449" i="1"/>
  <c r="J2449" i="1" s="1"/>
  <c r="O2448" i="1"/>
  <c r="P2448" i="1" s="1"/>
  <c r="I2448" i="1"/>
  <c r="J2448" i="1" s="1"/>
  <c r="O1059" i="1"/>
  <c r="J1059" i="1"/>
  <c r="O1863" i="1"/>
  <c r="P1863" i="1" s="1"/>
  <c r="I1863" i="1"/>
  <c r="J1863" i="1" s="1"/>
  <c r="O1672" i="1"/>
  <c r="P1672" i="1" s="1"/>
  <c r="I1672" i="1"/>
  <c r="J1672" i="1" s="1"/>
  <c r="O1673" i="1"/>
  <c r="I1673" i="1"/>
  <c r="J1673" i="1" s="1"/>
  <c r="O1801" i="1"/>
  <c r="P1801" i="1" s="1"/>
  <c r="I1801" i="1"/>
  <c r="J1801" i="1" s="1"/>
  <c r="O689" i="1"/>
  <c r="P689" i="1" s="1"/>
  <c r="J689" i="1"/>
  <c r="O843" i="1"/>
  <c r="J843" i="1"/>
  <c r="O1804" i="1"/>
  <c r="I1804" i="1"/>
  <c r="J1804" i="1" s="1"/>
  <c r="O1803" i="1"/>
  <c r="P1803" i="1" s="1"/>
  <c r="I1803" i="1"/>
  <c r="J1803" i="1" s="1"/>
  <c r="O1576" i="1"/>
  <c r="I1576" i="1"/>
  <c r="J1576" i="1" s="1"/>
  <c r="O1575" i="1"/>
  <c r="P1575" i="1" s="1"/>
  <c r="I1575" i="1"/>
  <c r="J1575" i="1" s="1"/>
  <c r="O1574" i="1"/>
  <c r="P1574" i="1" s="1"/>
  <c r="I1574" i="1"/>
  <c r="J1574" i="1" s="1"/>
  <c r="O1573" i="1"/>
  <c r="P1573" i="1" s="1"/>
  <c r="I1573" i="1"/>
  <c r="J1573" i="1" s="1"/>
  <c r="O1572" i="1"/>
  <c r="P1572" i="1" s="1"/>
  <c r="I1572" i="1"/>
  <c r="J1572" i="1" s="1"/>
  <c r="O1571" i="1"/>
  <c r="P1571" i="1" s="1"/>
  <c r="I1571" i="1"/>
  <c r="J1571" i="1" s="1"/>
  <c r="O1130" i="1"/>
  <c r="P1130" i="1" s="1"/>
  <c r="I1130" i="1"/>
  <c r="J1130" i="1" s="1"/>
  <c r="O774" i="1"/>
  <c r="J774" i="1"/>
  <c r="O781" i="1"/>
  <c r="J781" i="1"/>
  <c r="O1891" i="1"/>
  <c r="P1891" i="1" s="1"/>
  <c r="I1891" i="1"/>
  <c r="J1891" i="1" s="1"/>
  <c r="O1890" i="1"/>
  <c r="P1890" i="1" s="1"/>
  <c r="I1890" i="1"/>
  <c r="J1890" i="1" s="1"/>
  <c r="O807" i="1"/>
  <c r="P807" i="1" s="1"/>
  <c r="J807" i="1"/>
  <c r="O1094" i="1"/>
  <c r="P1094" i="1" s="1"/>
  <c r="J1094" i="1"/>
  <c r="O810" i="1"/>
  <c r="P810" i="1" s="1"/>
  <c r="J810" i="1"/>
  <c r="O2395" i="1"/>
  <c r="I2395" i="1"/>
  <c r="J2395" i="1" s="1"/>
  <c r="O845" i="1"/>
  <c r="J845" i="1"/>
  <c r="O784" i="1"/>
  <c r="J784" i="1"/>
  <c r="O1242" i="1"/>
  <c r="P1242" i="1" s="1"/>
  <c r="I1242" i="1"/>
  <c r="J1242" i="1" s="1"/>
  <c r="O782" i="1"/>
  <c r="J782" i="1"/>
  <c r="O778" i="1"/>
  <c r="J778" i="1"/>
  <c r="I2122" i="1"/>
  <c r="J2122" i="1" s="1"/>
  <c r="O1522" i="1"/>
  <c r="P1522" i="1" s="1"/>
  <c r="O1871" i="1"/>
  <c r="P1871" i="1" s="1"/>
  <c r="I1871" i="1"/>
  <c r="J1871" i="1" s="1"/>
  <c r="O2249" i="1"/>
  <c r="I2249" i="1"/>
  <c r="J2249" i="1" s="1"/>
  <c r="O2248" i="1"/>
  <c r="P2248" i="1" s="1"/>
  <c r="I2248" i="1"/>
  <c r="J2248" i="1" s="1"/>
  <c r="O1023" i="1"/>
  <c r="J1023" i="1"/>
  <c r="O1556" i="1"/>
  <c r="P1556" i="1" s="1"/>
  <c r="I1556" i="1"/>
  <c r="J1556" i="1" s="1"/>
  <c r="O951" i="1"/>
  <c r="J951" i="1"/>
  <c r="O1605" i="1"/>
  <c r="P1605" i="1" s="1"/>
  <c r="I1605" i="1"/>
  <c r="J1605" i="1" s="1"/>
  <c r="O2383" i="1"/>
  <c r="P2383" i="1" s="1"/>
  <c r="I2383" i="1"/>
  <c r="J2383" i="1" s="1"/>
  <c r="O1949" i="1"/>
  <c r="P1949" i="1" s="1"/>
  <c r="I1949" i="1"/>
  <c r="J1949" i="1" s="1"/>
  <c r="O1686" i="1"/>
  <c r="P1686" i="1" s="1"/>
  <c r="I1686" i="1"/>
  <c r="J1686" i="1" s="1"/>
  <c r="O2465" i="1"/>
  <c r="I2465" i="1"/>
  <c r="J2465" i="1" s="1"/>
  <c r="O2456" i="1"/>
  <c r="I2456" i="1"/>
  <c r="J2456" i="1" s="1"/>
  <c r="O1079" i="1"/>
  <c r="P1079" i="1" s="1"/>
  <c r="J1079" i="1"/>
  <c r="I1997" i="1"/>
  <c r="J1997" i="1" s="1"/>
  <c r="O1716" i="1"/>
  <c r="P1716" i="1" s="1"/>
  <c r="I1716" i="1"/>
  <c r="J1716" i="1" s="1"/>
  <c r="O1200" i="1"/>
  <c r="P1200" i="1" s="1"/>
  <c r="I1200" i="1"/>
  <c r="J1200" i="1" s="1"/>
  <c r="O2172" i="1"/>
  <c r="O2173" i="1"/>
  <c r="O2176" i="1"/>
  <c r="O2177" i="1"/>
  <c r="P2177" i="1" s="1"/>
  <c r="O2179" i="1"/>
  <c r="O2178" i="1"/>
  <c r="P2178" i="1" s="1"/>
  <c r="O2181" i="1"/>
  <c r="O2180" i="1"/>
  <c r="P2180" i="1" s="1"/>
  <c r="O2183" i="1"/>
  <c r="O2184" i="1"/>
  <c r="P2184" i="1" s="1"/>
  <c r="O2188" i="1"/>
  <c r="O2189" i="1"/>
  <c r="P2189" i="1" s="1"/>
  <c r="O2192" i="1"/>
  <c r="O2191" i="1"/>
  <c r="P2191" i="1" s="1"/>
  <c r="O2194" i="1"/>
  <c r="O2195" i="1"/>
  <c r="P2195" i="1" s="1"/>
  <c r="O2197" i="1"/>
  <c r="P2197" i="1" s="1"/>
  <c r="O2202" i="1"/>
  <c r="P2202" i="1" s="1"/>
  <c r="O2203" i="1"/>
  <c r="O2205" i="1"/>
  <c r="P2205" i="1" s="1"/>
  <c r="O2204" i="1"/>
  <c r="O2206" i="1"/>
  <c r="O2207" i="1"/>
  <c r="O2208" i="1"/>
  <c r="P2208" i="1" s="1"/>
  <c r="O2209" i="1"/>
  <c r="O2210" i="1"/>
  <c r="O2211" i="1"/>
  <c r="O2212" i="1"/>
  <c r="O2198" i="1"/>
  <c r="P2198" i="1" s="1"/>
  <c r="O2196" i="1"/>
  <c r="O2215" i="1"/>
  <c r="P2215" i="1" s="1"/>
  <c r="O2216" i="1"/>
  <c r="O2231" i="1"/>
  <c r="O2232" i="1"/>
  <c r="P2232" i="1" s="1"/>
  <c r="O2218" i="1"/>
  <c r="O2217" i="1"/>
  <c r="P2217" i="1" s="1"/>
  <c r="O2220" i="1"/>
  <c r="O2219" i="1"/>
  <c r="P2219" i="1" s="1"/>
  <c r="O2222" i="1"/>
  <c r="O2221" i="1"/>
  <c r="P2221" i="1" s="1"/>
  <c r="O2223" i="1"/>
  <c r="O2224" i="1"/>
  <c r="P2224" i="1" s="1"/>
  <c r="O2225" i="1"/>
  <c r="O2226" i="1"/>
  <c r="P2226" i="1" s="1"/>
  <c r="O2228" i="1"/>
  <c r="O2227" i="1"/>
  <c r="P2227" i="1" s="1"/>
  <c r="O2233" i="1"/>
  <c r="P2233" i="1" s="1"/>
  <c r="O2234" i="1"/>
  <c r="O2235" i="1"/>
  <c r="P2235" i="1" s="1"/>
  <c r="O2236" i="1"/>
  <c r="O2240" i="1"/>
  <c r="O2239" i="1"/>
  <c r="P2239" i="1" s="1"/>
  <c r="O2242" i="1"/>
  <c r="O2241" i="1"/>
  <c r="P2241" i="1" s="1"/>
  <c r="O2243" i="1"/>
  <c r="P2243" i="1" s="1"/>
  <c r="O2244" i="1"/>
  <c r="O2245" i="1"/>
  <c r="P2245" i="1" s="1"/>
  <c r="O2246" i="1"/>
  <c r="O2247" i="1"/>
  <c r="P2247" i="1" s="1"/>
  <c r="O2269" i="1"/>
  <c r="O2270" i="1"/>
  <c r="O2271" i="1"/>
  <c r="O2272" i="1"/>
  <c r="P2272" i="1" s="1"/>
  <c r="O2273" i="1"/>
  <c r="P2273" i="1" s="1"/>
  <c r="O2275" i="1"/>
  <c r="O2276" i="1"/>
  <c r="O2277" i="1"/>
  <c r="O2279" i="1"/>
  <c r="O2278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P2292" i="1" s="1"/>
  <c r="O2293" i="1"/>
  <c r="O2294" i="1"/>
  <c r="P2294" i="1" s="1"/>
  <c r="O2295" i="1"/>
  <c r="O2299" i="1"/>
  <c r="O2300" i="1"/>
  <c r="O2296" i="1"/>
  <c r="O2304" i="1"/>
  <c r="O2303" i="1"/>
  <c r="O2306" i="1"/>
  <c r="O2307" i="1"/>
  <c r="O2312" i="1"/>
  <c r="O2314" i="1"/>
  <c r="O2315" i="1"/>
  <c r="O2316" i="1"/>
  <c r="P2316" i="1" s="1"/>
  <c r="O2321" i="1"/>
  <c r="P2321" i="1" s="1"/>
  <c r="O2322" i="1"/>
  <c r="P2322" i="1" s="1"/>
  <c r="O2323" i="1"/>
  <c r="P2323" i="1" s="1"/>
  <c r="O2324" i="1"/>
  <c r="P2324" i="1" s="1"/>
  <c r="O2327" i="1"/>
  <c r="O2326" i="1"/>
  <c r="P2326" i="1" s="1"/>
  <c r="O2325" i="1"/>
  <c r="O2330" i="1"/>
  <c r="P2330" i="1" s="1"/>
  <c r="O2331" i="1"/>
  <c r="P2331" i="1" s="1"/>
  <c r="O2332" i="1"/>
  <c r="P2332" i="1" s="1"/>
  <c r="O2376" i="1"/>
  <c r="P2376" i="1" s="1"/>
  <c r="O2333" i="1"/>
  <c r="P2333" i="1" s="1"/>
  <c r="O2339" i="1"/>
  <c r="P2339" i="1" s="1"/>
  <c r="O2334" i="1"/>
  <c r="P2334" i="1" s="1"/>
  <c r="O2336" i="1"/>
  <c r="P2336" i="1" s="1"/>
  <c r="O2337" i="1"/>
  <c r="P2337" i="1" s="1"/>
  <c r="O2338" i="1"/>
  <c r="P2338" i="1" s="1"/>
  <c r="O2343" i="1"/>
  <c r="P2343" i="1" s="1"/>
  <c r="O2344" i="1"/>
  <c r="P2344" i="1" s="1"/>
  <c r="O2391" i="1"/>
  <c r="P2391" i="1" s="1"/>
  <c r="O2346" i="1"/>
  <c r="P2346" i="1" s="1"/>
  <c r="O2348" i="1"/>
  <c r="P2348" i="1" s="1"/>
  <c r="O2349" i="1"/>
  <c r="P2349" i="1" s="1"/>
  <c r="O2350" i="1"/>
  <c r="P2350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1" i="1"/>
  <c r="P2351" i="1" s="1"/>
  <c r="O2360" i="1"/>
  <c r="P2360" i="1" s="1"/>
  <c r="O2363" i="1"/>
  <c r="O2364" i="1"/>
  <c r="O2365" i="1"/>
  <c r="O2366" i="1"/>
  <c r="P2368" i="1"/>
  <c r="O2370" i="1"/>
  <c r="O2369" i="1"/>
  <c r="O2371" i="1"/>
  <c r="P2371" i="1" s="1"/>
  <c r="O2372" i="1"/>
  <c r="P2372" i="1" s="1"/>
  <c r="O2374" i="1"/>
  <c r="P2374" i="1" s="1"/>
  <c r="O2377" i="1"/>
  <c r="P2377" i="1" s="1"/>
  <c r="O2384" i="1"/>
  <c r="P2384" i="1" s="1"/>
  <c r="O2385" i="1"/>
  <c r="P2385" i="1" s="1"/>
  <c r="O2388" i="1"/>
  <c r="P2388" i="1" s="1"/>
  <c r="O2404" i="1"/>
  <c r="O2406" i="1"/>
  <c r="P2406" i="1" s="1"/>
  <c r="O2405" i="1"/>
  <c r="O2393" i="1"/>
  <c r="O2394" i="1"/>
  <c r="O2396" i="1"/>
  <c r="O2399" i="1"/>
  <c r="O2407" i="1"/>
  <c r="O2408" i="1"/>
  <c r="P2408" i="1" s="1"/>
  <c r="O2410" i="1"/>
  <c r="O2412" i="1"/>
  <c r="O2413" i="1"/>
  <c r="O2414" i="1"/>
  <c r="O2419" i="1"/>
  <c r="P2419" i="1" s="1"/>
  <c r="O2420" i="1"/>
  <c r="O2421" i="1"/>
  <c r="O2422" i="1"/>
  <c r="P2422" i="1" s="1"/>
  <c r="O2426" i="1"/>
  <c r="P2426" i="1" s="1"/>
  <c r="O2427" i="1"/>
  <c r="O2428" i="1"/>
  <c r="O2429" i="1"/>
  <c r="P2429" i="1" s="1"/>
  <c r="O2430" i="1"/>
  <c r="O2431" i="1"/>
  <c r="O2432" i="1"/>
  <c r="O2433" i="1"/>
  <c r="O2434" i="1"/>
  <c r="O2435" i="1"/>
  <c r="O2436" i="1"/>
  <c r="O2437" i="1"/>
  <c r="P2437" i="1" s="1"/>
  <c r="O2438" i="1"/>
  <c r="O2439" i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50" i="1"/>
  <c r="P2450" i="1" s="1"/>
  <c r="O2446" i="1"/>
  <c r="P2446" i="1" s="1"/>
  <c r="O2451" i="1"/>
  <c r="P2451" i="1" s="1"/>
  <c r="O2495" i="1"/>
  <c r="P2495" i="1" s="1"/>
  <c r="O2453" i="1"/>
  <c r="P2453" i="1" s="1"/>
  <c r="O2454" i="1"/>
  <c r="O2452" i="1"/>
  <c r="O2455" i="1"/>
  <c r="P2455" i="1" s="1"/>
  <c r="O2457" i="1"/>
  <c r="O2498" i="1"/>
  <c r="P2498" i="1" s="1"/>
  <c r="O2497" i="1"/>
  <c r="O2458" i="1"/>
  <c r="P2458" i="1" s="1"/>
  <c r="O2460" i="1"/>
  <c r="P2460" i="1" s="1"/>
  <c r="O2461" i="1"/>
  <c r="P2461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2" i="1"/>
  <c r="O2474" i="1"/>
  <c r="P2474" i="1" s="1"/>
  <c r="O2475" i="1"/>
  <c r="O2476" i="1"/>
  <c r="P2476" i="1" s="1"/>
  <c r="O2477" i="1"/>
  <c r="P2477" i="1" s="1"/>
  <c r="O2478" i="1"/>
  <c r="O2479" i="1"/>
  <c r="O2480" i="1"/>
  <c r="P2480" i="1" s="1"/>
  <c r="O2484" i="1"/>
  <c r="P2484" i="1" s="1"/>
  <c r="O2493" i="1"/>
  <c r="P2493" i="1" s="1"/>
  <c r="O2494" i="1"/>
  <c r="P2494" i="1" s="1"/>
  <c r="O2500" i="1"/>
  <c r="P2500" i="1" s="1"/>
  <c r="O2501" i="1"/>
  <c r="P2501" i="1" s="1"/>
  <c r="O2485" i="1"/>
  <c r="P2485" i="1" s="1"/>
  <c r="O2486" i="1"/>
  <c r="O2464" i="1"/>
  <c r="P2464" i="1" s="1"/>
  <c r="O2488" i="1"/>
  <c r="P2488" i="1" s="1"/>
  <c r="O2489" i="1"/>
  <c r="P2489" i="1" s="1"/>
  <c r="O2505" i="1"/>
  <c r="P2505" i="1" s="1"/>
  <c r="O2506" i="1"/>
  <c r="P2506" i="1" s="1"/>
  <c r="O2507" i="1"/>
  <c r="P2507" i="1" s="1"/>
  <c r="O2511" i="1"/>
  <c r="P2511" i="1" s="1"/>
  <c r="O2512" i="1"/>
  <c r="P2512" i="1" s="1"/>
  <c r="O2513" i="1"/>
  <c r="O2514" i="1"/>
  <c r="O2520" i="1"/>
  <c r="P2520" i="1" s="1"/>
  <c r="O2521" i="1"/>
  <c r="O2522" i="1"/>
  <c r="P2522" i="1" s="1"/>
  <c r="I2191" i="1"/>
  <c r="J2191" i="1" s="1"/>
  <c r="I2192" i="1"/>
  <c r="J2192" i="1" s="1"/>
  <c r="O1347" i="1"/>
  <c r="I1347" i="1"/>
  <c r="J1347" i="1" s="1"/>
  <c r="O1346" i="1"/>
  <c r="P1346" i="1" s="1"/>
  <c r="I1346" i="1"/>
  <c r="J1346" i="1" s="1"/>
  <c r="O1441" i="1"/>
  <c r="I1441" i="1"/>
  <c r="J1441" i="1" s="1"/>
  <c r="I2060" i="1"/>
  <c r="J2060" i="1" s="1"/>
  <c r="I2056" i="1"/>
  <c r="J2056" i="1" s="1"/>
  <c r="I2057" i="1"/>
  <c r="J2057" i="1" s="1"/>
  <c r="I2023" i="1"/>
  <c r="J2023" i="1" s="1"/>
  <c r="O1342" i="1"/>
  <c r="I1342" i="1"/>
  <c r="J1342" i="1" s="1"/>
  <c r="O1341" i="1"/>
  <c r="P1341" i="1" s="1"/>
  <c r="I1341" i="1"/>
  <c r="J1341" i="1" s="1"/>
  <c r="O1118" i="1"/>
  <c r="P1118" i="1" s="1"/>
  <c r="I1118" i="1"/>
  <c r="J1118" i="1" s="1"/>
  <c r="O1088" i="1"/>
  <c r="P1088" i="1" s="1"/>
  <c r="J1088" i="1"/>
  <c r="O1193" i="1"/>
  <c r="P1193" i="1" s="1"/>
  <c r="I1193" i="1"/>
  <c r="J1193" i="1" s="1"/>
  <c r="O1195" i="1"/>
  <c r="P1195" i="1" s="1"/>
  <c r="I1195" i="1"/>
  <c r="J1195" i="1" s="1"/>
  <c r="I2455" i="1"/>
  <c r="J2455" i="1" s="1"/>
  <c r="I2494" i="1"/>
  <c r="J2494" i="1" s="1"/>
  <c r="I2458" i="1"/>
  <c r="J2458" i="1" s="1"/>
  <c r="O1022" i="1"/>
  <c r="J1022" i="1"/>
  <c r="O935" i="1"/>
  <c r="J935" i="1"/>
  <c r="O1805" i="1"/>
  <c r="P1805" i="1" s="1"/>
  <c r="I1805" i="1"/>
  <c r="J1805" i="1" s="1"/>
  <c r="I2247" i="1"/>
  <c r="J2247" i="1" s="1"/>
  <c r="I2189" i="1"/>
  <c r="J2189" i="1" s="1"/>
  <c r="I2038" i="1"/>
  <c r="J2038" i="1" s="1"/>
  <c r="O1688" i="1"/>
  <c r="P1688" i="1" s="1"/>
  <c r="I1688" i="1"/>
  <c r="J1688" i="1" s="1"/>
  <c r="O1142" i="1"/>
  <c r="P1142" i="1" s="1"/>
  <c r="I1142" i="1"/>
  <c r="J1142" i="1" s="1"/>
  <c r="O1266" i="1"/>
  <c r="P1266" i="1" s="1"/>
  <c r="I1266" i="1"/>
  <c r="J1266" i="1" s="1"/>
  <c r="O1255" i="1"/>
  <c r="P1255" i="1" s="1"/>
  <c r="I1255" i="1"/>
  <c r="J1255" i="1" s="1"/>
  <c r="O1493" i="1"/>
  <c r="P1493" i="1" s="1"/>
  <c r="I1493" i="1"/>
  <c r="J1493" i="1" s="1"/>
  <c r="O1563" i="1"/>
  <c r="P1563" i="1" s="1"/>
  <c r="I1563" i="1"/>
  <c r="J1563" i="1" s="1"/>
  <c r="O1256" i="1"/>
  <c r="P1256" i="1" s="1"/>
  <c r="I1256" i="1"/>
  <c r="J1256" i="1" s="1"/>
  <c r="O1406" i="1"/>
  <c r="I1406" i="1"/>
  <c r="J1406" i="1" s="1"/>
  <c r="O1405" i="1"/>
  <c r="I1405" i="1"/>
  <c r="J1405" i="1" s="1"/>
  <c r="O1629" i="1"/>
  <c r="P1629" i="1" s="1"/>
  <c r="I1629" i="1"/>
  <c r="J1629" i="1" s="1"/>
  <c r="O1566" i="1"/>
  <c r="P1566" i="1" s="1"/>
  <c r="I1566" i="1"/>
  <c r="J1566" i="1" s="1"/>
  <c r="O1558" i="1"/>
  <c r="P1558" i="1" s="1"/>
  <c r="I1558" i="1"/>
  <c r="J1558" i="1" s="1"/>
  <c r="O1397" i="1"/>
  <c r="P1397" i="1" s="1"/>
  <c r="I1397" i="1"/>
  <c r="J1397" i="1" s="1"/>
  <c r="O1254" i="1"/>
  <c r="P1254" i="1" s="1"/>
  <c r="I1254" i="1"/>
  <c r="J1254" i="1" s="1"/>
  <c r="O1253" i="1"/>
  <c r="P1253" i="1" s="1"/>
  <c r="I1253" i="1"/>
  <c r="J1253" i="1" s="1"/>
  <c r="O917" i="1"/>
  <c r="J917" i="1"/>
  <c r="O1264" i="1"/>
  <c r="P1264" i="1" s="1"/>
  <c r="I1264" i="1"/>
  <c r="J1264" i="1" s="1"/>
  <c r="O1327" i="1"/>
  <c r="P1327" i="1" s="1"/>
  <c r="I1327" i="1"/>
  <c r="J1327" i="1" s="1"/>
  <c r="I2405" i="1"/>
  <c r="J2405" i="1" s="1"/>
  <c r="I2406" i="1"/>
  <c r="J2406" i="1" s="1"/>
  <c r="O1625" i="1"/>
  <c r="P1625" i="1" s="1"/>
  <c r="I1625" i="1"/>
  <c r="J1625" i="1" s="1"/>
  <c r="O1042" i="1"/>
  <c r="J1042" i="1"/>
  <c r="O1705" i="1"/>
  <c r="I1705" i="1"/>
  <c r="J1705" i="1" s="1"/>
  <c r="O1560" i="1"/>
  <c r="P1560" i="1" s="1"/>
  <c r="I1560" i="1"/>
  <c r="J1560" i="1" s="1"/>
  <c r="I2488" i="1"/>
  <c r="J2488" i="1" s="1"/>
  <c r="O1845" i="1"/>
  <c r="P1845" i="1" s="1"/>
  <c r="I1845" i="1"/>
  <c r="J1845" i="1" s="1"/>
  <c r="I1811" i="1"/>
  <c r="J1811" i="1" s="1"/>
  <c r="O1173" i="1"/>
  <c r="I1173" i="1"/>
  <c r="J1173" i="1" s="1"/>
  <c r="I2493" i="1"/>
  <c r="J2493" i="1" s="1"/>
  <c r="O1621" i="1"/>
  <c r="P1621" i="1" s="1"/>
  <c r="I1621" i="1"/>
  <c r="J1621" i="1" s="1"/>
  <c r="O1485" i="1"/>
  <c r="P1485" i="1" s="1"/>
  <c r="I1485" i="1"/>
  <c r="J1485" i="1" s="1"/>
  <c r="O1400" i="1"/>
  <c r="P1400" i="1" s="1"/>
  <c r="I1400" i="1"/>
  <c r="J1400" i="1" s="1"/>
  <c r="K319" i="1"/>
  <c r="O1031" i="1"/>
  <c r="J1031" i="1"/>
  <c r="O915" i="1"/>
  <c r="J915" i="1"/>
  <c r="O1257" i="1"/>
  <c r="P1257" i="1" s="1"/>
  <c r="I1257" i="1"/>
  <c r="J1257" i="1" s="1"/>
  <c r="O1710" i="1"/>
  <c r="P1710" i="1" s="1"/>
  <c r="I1710" i="1"/>
  <c r="J1710" i="1" s="1"/>
  <c r="O1966" i="1"/>
  <c r="I1966" i="1"/>
  <c r="J1966" i="1" s="1"/>
  <c r="I2452" i="1"/>
  <c r="J2452" i="1" s="1"/>
  <c r="I2454" i="1"/>
  <c r="J2454" i="1" s="1"/>
  <c r="I2453" i="1"/>
  <c r="J2453" i="1" s="1"/>
  <c r="P2010" i="1"/>
  <c r="I2010" i="1"/>
  <c r="J2010" i="1" s="1"/>
  <c r="O1467" i="1"/>
  <c r="P1467" i="1" s="1"/>
  <c r="I1467" i="1"/>
  <c r="J1467" i="1" s="1"/>
  <c r="I2426" i="1"/>
  <c r="J2426" i="1" s="1"/>
  <c r="O1450" i="1"/>
  <c r="I1450" i="1"/>
  <c r="J1450" i="1" s="1"/>
  <c r="O1004" i="1"/>
  <c r="J1004" i="1"/>
  <c r="O997" i="1"/>
  <c r="J997" i="1"/>
  <c r="O939" i="1"/>
  <c r="J939" i="1"/>
  <c r="O1538" i="1"/>
  <c r="P1538" i="1" s="1"/>
  <c r="I1538" i="1"/>
  <c r="J1538" i="1" s="1"/>
  <c r="I2338" i="1"/>
  <c r="J2338" i="1" s="1"/>
  <c r="I2337" i="1"/>
  <c r="J2337" i="1" s="1"/>
  <c r="I2334" i="1"/>
  <c r="J2334" i="1" s="1"/>
  <c r="I2351" i="1"/>
  <c r="J2351" i="1" s="1"/>
  <c r="O938" i="1"/>
  <c r="J938" i="1"/>
  <c r="O982" i="1"/>
  <c r="J982" i="1"/>
  <c r="I2048" i="1"/>
  <c r="J2048" i="1" s="1"/>
  <c r="O1029" i="1"/>
  <c r="J1029" i="1"/>
  <c r="I2442" i="1"/>
  <c r="J2442" i="1" s="1"/>
  <c r="P640" i="1"/>
  <c r="O1174" i="1"/>
  <c r="P1174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P634" i="1"/>
  <c r="P637" i="1"/>
  <c r="P631" i="1"/>
  <c r="O798" i="1"/>
  <c r="P798" i="1" s="1"/>
  <c r="O794" i="1"/>
  <c r="P794" i="1" s="1"/>
  <c r="O792" i="1"/>
  <c r="O791" i="1"/>
  <c r="P791" i="1" s="1"/>
  <c r="P638" i="1"/>
  <c r="P635" i="1"/>
  <c r="P632" i="1"/>
  <c r="P629" i="1"/>
  <c r="P625" i="1"/>
  <c r="O2386" i="1"/>
  <c r="P2386" i="1" s="1"/>
  <c r="P624" i="1"/>
  <c r="O1218" i="1"/>
  <c r="P1218" i="1" s="1"/>
  <c r="O1217" i="1"/>
  <c r="P1217" i="1" s="1"/>
  <c r="O1216" i="1"/>
  <c r="P1216" i="1" s="1"/>
  <c r="O1215" i="1"/>
  <c r="P1215" i="1" s="1"/>
  <c r="O1214" i="1"/>
  <c r="P1214" i="1" s="1"/>
  <c r="O1213" i="1"/>
  <c r="P1213" i="1" s="1"/>
  <c r="O765" i="1"/>
  <c r="P765" i="1" s="1"/>
  <c r="O764" i="1"/>
  <c r="P764" i="1" s="1"/>
  <c r="O763" i="1"/>
  <c r="P763" i="1" s="1"/>
  <c r="O762" i="1"/>
  <c r="P762" i="1" s="1"/>
  <c r="O2373" i="1"/>
  <c r="P2373" i="1" s="1"/>
  <c r="O1220" i="1"/>
  <c r="P1220" i="1" s="1"/>
  <c r="O1210" i="1"/>
  <c r="P1210" i="1" s="1"/>
  <c r="O1209" i="1"/>
  <c r="P1209" i="1" s="1"/>
  <c r="O1208" i="1"/>
  <c r="P1208" i="1" s="1"/>
  <c r="O1207" i="1"/>
  <c r="P1207" i="1" s="1"/>
  <c r="O1206" i="1"/>
  <c r="P1206" i="1" s="1"/>
  <c r="P628" i="1"/>
  <c r="O1167" i="1"/>
  <c r="P1167" i="1" s="1"/>
  <c r="O1164" i="1"/>
  <c r="P1164" i="1" s="1"/>
  <c r="O2375" i="1"/>
  <c r="P2375" i="1" s="1"/>
  <c r="O1162" i="1"/>
  <c r="P1162" i="1" s="1"/>
  <c r="O1161" i="1"/>
  <c r="P1161" i="1" s="1"/>
  <c r="O1159" i="1"/>
  <c r="P1159" i="1" s="1"/>
  <c r="O1157" i="1"/>
  <c r="P1157" i="1" s="1"/>
  <c r="O1156" i="1"/>
  <c r="P1156" i="1" s="1"/>
  <c r="O1155" i="1"/>
  <c r="P1155" i="1" s="1"/>
  <c r="O1154" i="1"/>
  <c r="P1154" i="1" s="1"/>
  <c r="O1153" i="1"/>
  <c r="P1153" i="1" s="1"/>
  <c r="O1152" i="1"/>
  <c r="P1152" i="1" s="1"/>
  <c r="O1151" i="1"/>
  <c r="P1151" i="1" s="1"/>
  <c r="O1150" i="1"/>
  <c r="P1150" i="1" s="1"/>
  <c r="O1149" i="1"/>
  <c r="P1149" i="1" s="1"/>
  <c r="O1148" i="1"/>
  <c r="P1148" i="1" s="1"/>
  <c r="O2359" i="1"/>
  <c r="P2359" i="1" s="1"/>
  <c r="O2341" i="1"/>
  <c r="P2341" i="1" s="1"/>
  <c r="O2340" i="1"/>
  <c r="P2340" i="1" s="1"/>
  <c r="O1146" i="1"/>
  <c r="P1146" i="1" s="1"/>
  <c r="O1145" i="1"/>
  <c r="P1145" i="1" s="1"/>
  <c r="O1144" i="1"/>
  <c r="P1144" i="1" s="1"/>
  <c r="O1143" i="1"/>
  <c r="P1143" i="1" s="1"/>
  <c r="O1113" i="1"/>
  <c r="P1113" i="1" s="1"/>
  <c r="O1087" i="1"/>
  <c r="P1087" i="1" s="1"/>
  <c r="O1086" i="1"/>
  <c r="P1086" i="1" s="1"/>
  <c r="J640" i="1"/>
  <c r="I1174" i="1"/>
  <c r="J1174" i="1" s="1"/>
  <c r="J772" i="1"/>
  <c r="J771" i="1"/>
  <c r="J770" i="1"/>
  <c r="J769" i="1"/>
  <c r="J768" i="1"/>
  <c r="J767" i="1"/>
  <c r="J634" i="1"/>
  <c r="J637" i="1"/>
  <c r="J631" i="1"/>
  <c r="J798" i="1"/>
  <c r="J794" i="1"/>
  <c r="J792" i="1"/>
  <c r="J791" i="1"/>
  <c r="J638" i="1"/>
  <c r="J635" i="1"/>
  <c r="J632" i="1"/>
  <c r="J629" i="1"/>
  <c r="J625" i="1"/>
  <c r="I2386" i="1"/>
  <c r="J2386" i="1" s="1"/>
  <c r="J624" i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J765" i="1"/>
  <c r="J764" i="1"/>
  <c r="J763" i="1"/>
  <c r="J762" i="1"/>
  <c r="I2373" i="1"/>
  <c r="J2373" i="1" s="1"/>
  <c r="I1220" i="1"/>
  <c r="J1220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J628" i="1"/>
  <c r="I1167" i="1"/>
  <c r="J1167" i="1" s="1"/>
  <c r="I1164" i="1"/>
  <c r="J1164" i="1" s="1"/>
  <c r="I2375" i="1"/>
  <c r="J2375" i="1" s="1"/>
  <c r="I1162" i="1"/>
  <c r="J1162" i="1" s="1"/>
  <c r="I1161" i="1"/>
  <c r="J1161" i="1" s="1"/>
  <c r="I1159" i="1"/>
  <c r="J1159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2359" i="1"/>
  <c r="J2359" i="1" s="1"/>
  <c r="I2341" i="1"/>
  <c r="J2341" i="1" s="1"/>
  <c r="I2340" i="1"/>
  <c r="J2340" i="1" s="1"/>
  <c r="I1146" i="1"/>
  <c r="J1146" i="1" s="1"/>
  <c r="I1145" i="1"/>
  <c r="J1145" i="1" s="1"/>
  <c r="I1144" i="1"/>
  <c r="J1144" i="1" s="1"/>
  <c r="I1143" i="1"/>
  <c r="J1143" i="1" s="1"/>
  <c r="I1113" i="1"/>
  <c r="J1113" i="1" s="1"/>
  <c r="J1087" i="1"/>
  <c r="J1086" i="1"/>
  <c r="P2003" i="1"/>
  <c r="I2003" i="1"/>
  <c r="J2003" i="1" s="1"/>
  <c r="O1005" i="1"/>
  <c r="J1005" i="1"/>
  <c r="O1003" i="1"/>
  <c r="J1003" i="1"/>
  <c r="I2408" i="1"/>
  <c r="J2408" i="1" s="1"/>
  <c r="O1689" i="1"/>
  <c r="P1689" i="1" s="1"/>
  <c r="I1689" i="1"/>
  <c r="J1689" i="1" s="1"/>
  <c r="I2246" i="1"/>
  <c r="J2246" i="1" s="1"/>
  <c r="I2245" i="1"/>
  <c r="J2245" i="1" s="1"/>
  <c r="O2117" i="1"/>
  <c r="I2117" i="1"/>
  <c r="J2117" i="1" s="1"/>
  <c r="O1459" i="1"/>
  <c r="I1459" i="1"/>
  <c r="J1459" i="1" s="1"/>
  <c r="O2116" i="1"/>
  <c r="I2116" i="1"/>
  <c r="J2116" i="1" s="1"/>
  <c r="I2239" i="1"/>
  <c r="J2239" i="1" s="1"/>
  <c r="I2240" i="1"/>
  <c r="J2240" i="1" s="1"/>
  <c r="O1012" i="1"/>
  <c r="J1012" i="1"/>
  <c r="O914" i="1"/>
  <c r="J914" i="1"/>
  <c r="O1014" i="1"/>
  <c r="J1014" i="1"/>
  <c r="I2513" i="1"/>
  <c r="J2513" i="1" s="1"/>
  <c r="I2478" i="1"/>
  <c r="J2478" i="1" s="1"/>
  <c r="I2479" i="1"/>
  <c r="J2479" i="1" s="1"/>
  <c r="I2477" i="1"/>
  <c r="J2477" i="1" s="1"/>
  <c r="O1296" i="1"/>
  <c r="I1296" i="1"/>
  <c r="J1296" i="1" s="1"/>
  <c r="O1295" i="1"/>
  <c r="P1295" i="1" s="1"/>
  <c r="I1295" i="1"/>
  <c r="J1295" i="1" s="1"/>
  <c r="P633" i="1"/>
  <c r="J633" i="1"/>
  <c r="P630" i="1"/>
  <c r="J630" i="1"/>
  <c r="O964" i="1"/>
  <c r="J964" i="1"/>
  <c r="I2322" i="1"/>
  <c r="J2322" i="1" s="1"/>
  <c r="I2441" i="1"/>
  <c r="J2441" i="1" s="1"/>
  <c r="I2440" i="1"/>
  <c r="J2440" i="1" s="1"/>
  <c r="O1884" i="1"/>
  <c r="P1884" i="1" s="1"/>
  <c r="I1884" i="1"/>
  <c r="J1884" i="1" s="1"/>
  <c r="O1883" i="1"/>
  <c r="P1883" i="1" s="1"/>
  <c r="I1883" i="1"/>
  <c r="J1883" i="1" s="1"/>
  <c r="O1587" i="1"/>
  <c r="P1587" i="1" s="1"/>
  <c r="I1587" i="1"/>
  <c r="J1587" i="1" s="1"/>
  <c r="O1585" i="1"/>
  <c r="P1585" i="1" s="1"/>
  <c r="I1585" i="1"/>
  <c r="J1585" i="1" s="1"/>
  <c r="P1499" i="1"/>
  <c r="I1499" i="1"/>
  <c r="J1499" i="1" s="1"/>
  <c r="O1545" i="1"/>
  <c r="P1545" i="1" s="1"/>
  <c r="I1545" i="1"/>
  <c r="J1545" i="1" s="1"/>
  <c r="O1624" i="1"/>
  <c r="P1624" i="1" s="1"/>
  <c r="I1624" i="1"/>
  <c r="J1624" i="1" s="1"/>
  <c r="O1388" i="1"/>
  <c r="P1388" i="1" s="1"/>
  <c r="I1388" i="1"/>
  <c r="J1388" i="1" s="1"/>
  <c r="O1338" i="1"/>
  <c r="P1338" i="1" s="1"/>
  <c r="I1338" i="1"/>
  <c r="J1338" i="1" s="1"/>
  <c r="O1336" i="1"/>
  <c r="P1336" i="1" s="1"/>
  <c r="I1336" i="1"/>
  <c r="J1336" i="1" s="1"/>
  <c r="O1335" i="1"/>
  <c r="P1335" i="1" s="1"/>
  <c r="I1335" i="1"/>
  <c r="J1335" i="1" s="1"/>
  <c r="O1301" i="1"/>
  <c r="P1301" i="1" s="1"/>
  <c r="I1301" i="1"/>
  <c r="J1301" i="1" s="1"/>
  <c r="O1285" i="1"/>
  <c r="P1285" i="1" s="1"/>
  <c r="I2072" i="1"/>
  <c r="J2072" i="1" s="1"/>
  <c r="O942" i="1"/>
  <c r="J942" i="1"/>
  <c r="O1054" i="1"/>
  <c r="J1054" i="1"/>
  <c r="I2500" i="1"/>
  <c r="J2500" i="1" s="1"/>
  <c r="O1319" i="1"/>
  <c r="I1319" i="1"/>
  <c r="J1319" i="1" s="1"/>
  <c r="I2232" i="1"/>
  <c r="J2232" i="1" s="1"/>
  <c r="I2231" i="1"/>
  <c r="J2231" i="1" s="1"/>
  <c r="O1787" i="1"/>
  <c r="I1787" i="1"/>
  <c r="J1787" i="1" s="1"/>
  <c r="O1398" i="1"/>
  <c r="P1398" i="1" s="1"/>
  <c r="I1398" i="1"/>
  <c r="J1398" i="1" s="1"/>
  <c r="O1391" i="1"/>
  <c r="P1391" i="1" s="1"/>
  <c r="I1391" i="1"/>
  <c r="J1391" i="1" s="1"/>
  <c r="O1395" i="1"/>
  <c r="P1395" i="1" s="1"/>
  <c r="I1395" i="1"/>
  <c r="J1395" i="1" s="1"/>
  <c r="O953" i="1"/>
  <c r="P953" i="1" s="1"/>
  <c r="J953" i="1"/>
  <c r="I2514" i="1"/>
  <c r="J2514" i="1" s="1"/>
  <c r="I2512" i="1"/>
  <c r="J2512" i="1" s="1"/>
  <c r="I2511" i="1"/>
  <c r="J2511" i="1" s="1"/>
  <c r="I2497" i="1"/>
  <c r="J2497" i="1" s="1"/>
  <c r="I2498" i="1"/>
  <c r="J2498" i="1" s="1"/>
  <c r="I2495" i="1"/>
  <c r="J2495" i="1" s="1"/>
  <c r="I2464" i="1"/>
  <c r="J2464" i="1" s="1"/>
  <c r="I2450" i="1"/>
  <c r="J2450" i="1" s="1"/>
  <c r="I2446" i="1"/>
  <c r="J2446" i="1" s="1"/>
  <c r="O1712" i="1"/>
  <c r="P1712" i="1" s="1"/>
  <c r="O1663" i="1"/>
  <c r="P1663" i="1" s="1"/>
  <c r="I1663" i="1"/>
  <c r="J1663" i="1" s="1"/>
  <c r="O1793" i="1"/>
  <c r="I1793" i="1"/>
  <c r="J1793" i="1" s="1"/>
  <c r="O1066" i="1"/>
  <c r="J1066" i="1"/>
  <c r="O1020" i="1"/>
  <c r="J1020" i="1"/>
  <c r="O1011" i="1"/>
  <c r="J1011" i="1"/>
  <c r="O998" i="1"/>
  <c r="J998" i="1"/>
  <c r="O1389" i="1"/>
  <c r="P1389" i="1" s="1"/>
  <c r="I1389" i="1"/>
  <c r="J1389" i="1" s="1"/>
  <c r="O1948" i="1"/>
  <c r="I1948" i="1"/>
  <c r="J1948" i="1" s="1"/>
  <c r="O1947" i="1"/>
  <c r="I1947" i="1"/>
  <c r="J1947" i="1" s="1"/>
  <c r="O1055" i="1"/>
  <c r="J1055" i="1"/>
  <c r="O1052" i="1"/>
  <c r="J1052" i="1"/>
  <c r="O1274" i="1"/>
  <c r="P1274" i="1" s="1"/>
  <c r="S165" i="1"/>
  <c r="S166" i="1" s="1"/>
  <c r="S167" i="1" s="1"/>
  <c r="S168" i="1" s="1"/>
  <c r="O1350" i="1"/>
  <c r="I1350" i="1"/>
  <c r="J1350" i="1" s="1"/>
  <c r="O1349" i="1"/>
  <c r="P1349" i="1" s="1"/>
  <c r="I1349" i="1"/>
  <c r="J1349" i="1" s="1"/>
  <c r="O2123" i="1"/>
  <c r="I2123" i="1"/>
  <c r="J2123" i="1" s="1"/>
  <c r="O1446" i="1"/>
  <c r="I1446" i="1"/>
  <c r="J1446" i="1" s="1"/>
  <c r="I2079" i="1"/>
  <c r="J2079" i="1" s="1"/>
  <c r="O1353" i="1"/>
  <c r="I1353" i="1"/>
  <c r="J1353" i="1" s="1"/>
  <c r="O1352" i="1"/>
  <c r="P1352" i="1" s="1"/>
  <c r="I1352" i="1"/>
  <c r="J1352" i="1" s="1"/>
  <c r="O1914" i="1"/>
  <c r="P1914" i="1" s="1"/>
  <c r="I1914" i="1"/>
  <c r="J1914" i="1" s="1"/>
  <c r="O1046" i="1"/>
  <c r="J1046" i="1"/>
  <c r="O1040" i="1"/>
  <c r="J1040" i="1"/>
  <c r="O996" i="1"/>
  <c r="J996" i="1"/>
  <c r="O1798" i="1"/>
  <c r="I1798" i="1"/>
  <c r="J1798" i="1" s="1"/>
  <c r="O1797" i="1"/>
  <c r="P1797" i="1" s="1"/>
  <c r="I1797" i="1"/>
  <c r="J1797" i="1" s="1"/>
  <c r="I2451" i="1"/>
  <c r="J2451" i="1" s="1"/>
  <c r="O1595" i="1"/>
  <c r="I1595" i="1"/>
  <c r="J1595" i="1" s="1"/>
  <c r="O1007" i="1"/>
  <c r="J1007" i="1"/>
  <c r="O901" i="1"/>
  <c r="J901" i="1"/>
  <c r="O1751" i="1"/>
  <c r="I1751" i="1"/>
  <c r="J1751" i="1" s="1"/>
  <c r="O1631" i="1"/>
  <c r="P1631" i="1" s="1"/>
  <c r="I1631" i="1"/>
  <c r="J1631" i="1" s="1"/>
  <c r="O1919" i="1"/>
  <c r="P1919" i="1" s="1"/>
  <c r="I1919" i="1"/>
  <c r="J1919" i="1" s="1"/>
  <c r="O1488" i="1"/>
  <c r="P1488" i="1" s="1"/>
  <c r="I1488" i="1"/>
  <c r="J1488" i="1" s="1"/>
  <c r="O1750" i="1"/>
  <c r="P1750" i="1" s="1"/>
  <c r="I1750" i="1"/>
  <c r="J1750" i="1" s="1"/>
  <c r="O1749" i="1"/>
  <c r="P1749" i="1" s="1"/>
  <c r="I1749" i="1"/>
  <c r="J1749" i="1" s="1"/>
  <c r="O1721" i="1"/>
  <c r="P1721" i="1" s="1"/>
  <c r="I1721" i="1"/>
  <c r="J1721" i="1" s="1"/>
  <c r="O1722" i="1"/>
  <c r="I1722" i="1"/>
  <c r="J1722" i="1" s="1"/>
  <c r="O1669" i="1"/>
  <c r="P1669" i="1" s="1"/>
  <c r="I1669" i="1"/>
  <c r="J1669" i="1" s="1"/>
  <c r="O1670" i="1"/>
  <c r="I1670" i="1"/>
  <c r="J1670" i="1" s="1"/>
  <c r="O1425" i="1"/>
  <c r="I1425" i="1"/>
  <c r="J1425" i="1" s="1"/>
  <c r="O1426" i="1"/>
  <c r="I1426" i="1"/>
  <c r="J1426" i="1" s="1"/>
  <c r="O1925" i="1"/>
  <c r="P1925" i="1" s="1"/>
  <c r="I1925" i="1"/>
  <c r="J1925" i="1" s="1"/>
  <c r="O1796" i="1"/>
  <c r="I1796" i="1"/>
  <c r="J1796" i="1" s="1"/>
  <c r="O1795" i="1"/>
  <c r="P1795" i="1" s="1"/>
  <c r="I1795" i="1"/>
  <c r="J1795" i="1" s="1"/>
  <c r="O1713" i="1"/>
  <c r="P1713" i="1" s="1"/>
  <c r="O1779" i="1"/>
  <c r="I1779" i="1"/>
  <c r="J1779" i="1" s="1"/>
  <c r="O1677" i="1"/>
  <c r="I1677" i="1"/>
  <c r="J1677" i="1" s="1"/>
  <c r="O1842" i="1"/>
  <c r="I1842" i="1"/>
  <c r="J1842" i="1" s="1"/>
  <c r="O1835" i="1"/>
  <c r="I1835" i="1"/>
  <c r="J1835" i="1" s="1"/>
  <c r="O1820" i="1"/>
  <c r="I1820" i="1"/>
  <c r="J1820" i="1" s="1"/>
  <c r="O1030" i="1"/>
  <c r="J1030" i="1"/>
  <c r="O1041" i="1"/>
  <c r="J1041" i="1"/>
  <c r="O1043" i="1"/>
  <c r="J1043" i="1"/>
  <c r="O976" i="1"/>
  <c r="J976" i="1"/>
  <c r="O1009" i="1"/>
  <c r="J1009" i="1"/>
  <c r="J622" i="1"/>
  <c r="O1913" i="1"/>
  <c r="P1913" i="1" s="1"/>
  <c r="I1913" i="1"/>
  <c r="J1913" i="1" s="1"/>
  <c r="O1001" i="1"/>
  <c r="J1001" i="1"/>
  <c r="O999" i="1"/>
  <c r="J999" i="1"/>
  <c r="O1056" i="1"/>
  <c r="J1056" i="1"/>
  <c r="O1707" i="1"/>
  <c r="I1707" i="1"/>
  <c r="J1707" i="1" s="1"/>
  <c r="O1704" i="1"/>
  <c r="P1704" i="1" s="1"/>
  <c r="I1704" i="1"/>
  <c r="J1704" i="1" s="1"/>
  <c r="I2226" i="1"/>
  <c r="J2226" i="1" s="1"/>
  <c r="I2225" i="1"/>
  <c r="J2225" i="1" s="1"/>
  <c r="I2501" i="1"/>
  <c r="J2501" i="1" s="1"/>
  <c r="I2484" i="1"/>
  <c r="J2484" i="1" s="1"/>
  <c r="I2336" i="1"/>
  <c r="J2336" i="1" s="1"/>
  <c r="O1010" i="1"/>
  <c r="J1010" i="1"/>
  <c r="O944" i="1"/>
  <c r="J944" i="1"/>
  <c r="I2486" i="1"/>
  <c r="J2486" i="1" s="1"/>
  <c r="I2485" i="1"/>
  <c r="J2485" i="1" s="1"/>
  <c r="O1687" i="1"/>
  <c r="P1687" i="1" s="1"/>
  <c r="I1687" i="1"/>
  <c r="J1687" i="1" s="1"/>
  <c r="O1401" i="1"/>
  <c r="P1401" i="1" s="1"/>
  <c r="I1401" i="1"/>
  <c r="J1401" i="1" s="1"/>
  <c r="O1269" i="1"/>
  <c r="P1269" i="1" s="1"/>
  <c r="I1269" i="1"/>
  <c r="J1269" i="1" s="1"/>
  <c r="O1268" i="1"/>
  <c r="I1268" i="1"/>
  <c r="J1268" i="1" s="1"/>
  <c r="O1267" i="1"/>
  <c r="P1267" i="1" s="1"/>
  <c r="I1267" i="1"/>
  <c r="J1267" i="1" s="1"/>
  <c r="O1732" i="1"/>
  <c r="I1732" i="1"/>
  <c r="J1732" i="1" s="1"/>
  <c r="O1683" i="1"/>
  <c r="I1683" i="1"/>
  <c r="J1683" i="1" s="1"/>
  <c r="O1682" i="1"/>
  <c r="P1682" i="1" s="1"/>
  <c r="I1682" i="1"/>
  <c r="J1682" i="1" s="1"/>
  <c r="O1681" i="1"/>
  <c r="I1681" i="1"/>
  <c r="J1681" i="1" s="1"/>
  <c r="O1680" i="1"/>
  <c r="P1680" i="1" s="1"/>
  <c r="I1680" i="1"/>
  <c r="J1680" i="1" s="1"/>
  <c r="O1770" i="1"/>
  <c r="I1770" i="1"/>
  <c r="J1770" i="1" s="1"/>
  <c r="I2021" i="1"/>
  <c r="J2021" i="1" s="1"/>
  <c r="I2020" i="1"/>
  <c r="J2020" i="1" s="1"/>
  <c r="O1666" i="1"/>
  <c r="P1666" i="1" s="1"/>
  <c r="I1666" i="1"/>
  <c r="J1666" i="1" s="1"/>
  <c r="O1664" i="1"/>
  <c r="P1664" i="1" s="1"/>
  <c r="I1664" i="1"/>
  <c r="J1664" i="1" s="1"/>
  <c r="O1654" i="1"/>
  <c r="I1654" i="1"/>
  <c r="J1654" i="1" s="1"/>
  <c r="O1653" i="1"/>
  <c r="P1653" i="1" s="1"/>
  <c r="I1653" i="1"/>
  <c r="J1653" i="1" s="1"/>
  <c r="O1819" i="1"/>
  <c r="I1819" i="1"/>
  <c r="J1819" i="1" s="1"/>
  <c r="O1818" i="1"/>
  <c r="P1818" i="1" s="1"/>
  <c r="I1818" i="1"/>
  <c r="J1818" i="1" s="1"/>
  <c r="I2070" i="1"/>
  <c r="J2070" i="1" s="1"/>
  <c r="O1877" i="1"/>
  <c r="P1877" i="1" s="1"/>
  <c r="I1877" i="1"/>
  <c r="J1877" i="1" s="1"/>
  <c r="O1564" i="1"/>
  <c r="P1564" i="1" s="1"/>
  <c r="I1564" i="1"/>
  <c r="J1564" i="1" s="1"/>
  <c r="O1438" i="1"/>
  <c r="P1438" i="1" s="1"/>
  <c r="I1438" i="1"/>
  <c r="J1438" i="1" s="1"/>
  <c r="O1016" i="1"/>
  <c r="J1016" i="1"/>
  <c r="O1674" i="1"/>
  <c r="I1674" i="1"/>
  <c r="J1674" i="1" s="1"/>
  <c r="O1875" i="1"/>
  <c r="I1875" i="1"/>
  <c r="J1875" i="1" s="1"/>
  <c r="O1015" i="1"/>
  <c r="J1015" i="1"/>
  <c r="O1658" i="1"/>
  <c r="I1658" i="1"/>
  <c r="J1658" i="1" s="1"/>
  <c r="O1657" i="1"/>
  <c r="P1657" i="1" s="1"/>
  <c r="I1657" i="1"/>
  <c r="J1657" i="1" s="1"/>
  <c r="O588" i="1"/>
  <c r="P588" i="1" s="1"/>
  <c r="J588" i="1"/>
  <c r="O1725" i="1"/>
  <c r="I1725" i="1"/>
  <c r="J1725" i="1" s="1"/>
  <c r="O1813" i="1"/>
  <c r="I1813" i="1"/>
  <c r="J1813" i="1" s="1"/>
  <c r="P2071" i="1"/>
  <c r="I2071" i="1"/>
  <c r="J2071" i="1" s="1"/>
  <c r="P2009" i="1"/>
  <c r="I2009" i="1"/>
  <c r="J2009" i="1" s="1"/>
  <c r="P2008" i="1"/>
  <c r="I2008" i="1"/>
  <c r="J2008" i="1" s="1"/>
  <c r="P1461" i="1"/>
  <c r="I1461" i="1"/>
  <c r="J1461" i="1" s="1"/>
  <c r="O1393" i="1"/>
  <c r="P1393" i="1" s="1"/>
  <c r="I1393" i="1"/>
  <c r="J1393" i="1" s="1"/>
  <c r="O1315" i="1"/>
  <c r="I1315" i="1"/>
  <c r="J1315" i="1" s="1"/>
  <c r="O1920" i="1"/>
  <c r="P1920" i="1" s="1"/>
  <c r="I1920" i="1"/>
  <c r="J1920" i="1" s="1"/>
  <c r="O1495" i="1"/>
  <c r="P1495" i="1" s="1"/>
  <c r="I1495" i="1"/>
  <c r="J1495" i="1" s="1"/>
  <c r="O1494" i="1"/>
  <c r="P1494" i="1" s="1"/>
  <c r="I1494" i="1"/>
  <c r="J1494" i="1" s="1"/>
  <c r="O1404" i="1"/>
  <c r="P1404" i="1" s="1"/>
  <c r="I1404" i="1"/>
  <c r="J1404" i="1" s="1"/>
  <c r="O1093" i="1"/>
  <c r="P1093" i="1" s="1"/>
  <c r="J1093" i="1"/>
  <c r="O1089" i="1"/>
  <c r="P1089" i="1" s="1"/>
  <c r="J1089" i="1"/>
  <c r="O1096" i="1"/>
  <c r="P1096" i="1" s="1"/>
  <c r="I1096" i="1"/>
  <c r="J1096" i="1" s="1"/>
  <c r="I2480" i="1"/>
  <c r="J2480" i="1" s="1"/>
  <c r="O1969" i="1"/>
  <c r="P1969" i="1" s="1"/>
  <c r="I1969" i="1"/>
  <c r="J1969" i="1" s="1"/>
  <c r="I2391" i="1"/>
  <c r="J2391" i="1" s="1"/>
  <c r="O1943" i="1"/>
  <c r="P1943" i="1" s="1"/>
  <c r="I1943" i="1"/>
  <c r="J1943" i="1" s="1"/>
  <c r="O1733" i="1"/>
  <c r="I1733" i="1"/>
  <c r="J1733" i="1" s="1"/>
  <c r="O929" i="1"/>
  <c r="J929" i="1"/>
  <c r="O907" i="1"/>
  <c r="P907" i="1" s="1"/>
  <c r="J907" i="1"/>
  <c r="O1612" i="1"/>
  <c r="P1612" i="1" s="1"/>
  <c r="I1612" i="1"/>
  <c r="J1612" i="1" s="1"/>
  <c r="O1613" i="1"/>
  <c r="I1613" i="1"/>
  <c r="J1613" i="1" s="1"/>
  <c r="O1614" i="1"/>
  <c r="I1614" i="1"/>
  <c r="J1614" i="1" s="1"/>
  <c r="O1633" i="1"/>
  <c r="P1633" i="1" s="1"/>
  <c r="I1633" i="1"/>
  <c r="J1633" i="1" s="1"/>
  <c r="O1554" i="1"/>
  <c r="P1554" i="1" s="1"/>
  <c r="I1554" i="1"/>
  <c r="J1554" i="1" s="1"/>
  <c r="O1492" i="1"/>
  <c r="P1492" i="1" s="1"/>
  <c r="I1492" i="1"/>
  <c r="J1492" i="1" s="1"/>
  <c r="O1402" i="1"/>
  <c r="P1402" i="1" s="1"/>
  <c r="I1402" i="1"/>
  <c r="J1402" i="1" s="1"/>
  <c r="O1394" i="1"/>
  <c r="P1394" i="1" s="1"/>
  <c r="I1394" i="1"/>
  <c r="J1394" i="1" s="1"/>
  <c r="O1392" i="1"/>
  <c r="P1392" i="1" s="1"/>
  <c r="I1392" i="1"/>
  <c r="J1392" i="1" s="1"/>
  <c r="I2472" i="1"/>
  <c r="J2472" i="1" s="1"/>
  <c r="I2470" i="1"/>
  <c r="J2470" i="1" s="1"/>
  <c r="O1789" i="1"/>
  <c r="I1789" i="1"/>
  <c r="J1789" i="1" s="1"/>
  <c r="O1955" i="1"/>
  <c r="P1955" i="1" s="1"/>
  <c r="I1955" i="1"/>
  <c r="J1955" i="1" s="1"/>
  <c r="O1635" i="1"/>
  <c r="P1635" i="1" s="1"/>
  <c r="I1635" i="1"/>
  <c r="J1635" i="1" s="1"/>
  <c r="I2323" i="1"/>
  <c r="J2323" i="1" s="1"/>
  <c r="P1462" i="1"/>
  <c r="I1462" i="1"/>
  <c r="J1462" i="1" s="1"/>
  <c r="I1463" i="1"/>
  <c r="J1463" i="1" s="1"/>
  <c r="O1774" i="1"/>
  <c r="I1774" i="1"/>
  <c r="J1774" i="1" s="1"/>
  <c r="I2277" i="1"/>
  <c r="J2277" i="1" s="1"/>
  <c r="I2090" i="1"/>
  <c r="J2090" i="1" s="1"/>
  <c r="O1300" i="1"/>
  <c r="I1300" i="1"/>
  <c r="J1300" i="1" s="1"/>
  <c r="O984" i="1"/>
  <c r="J984" i="1"/>
  <c r="I2404" i="1"/>
  <c r="J2404" i="1" s="1"/>
  <c r="I2469" i="1"/>
  <c r="J2469" i="1" s="1"/>
  <c r="O898" i="1"/>
  <c r="J898" i="1"/>
  <c r="O1876" i="1"/>
  <c r="I1876" i="1"/>
  <c r="J1876" i="1" s="1"/>
  <c r="I2457" i="1"/>
  <c r="J2457" i="1" s="1"/>
  <c r="O1783" i="1"/>
  <c r="I1783" i="1"/>
  <c r="J1783" i="1" s="1"/>
  <c r="O1772" i="1"/>
  <c r="P1772" i="1" s="1"/>
  <c r="I1772" i="1"/>
  <c r="J1772" i="1" s="1"/>
  <c r="O1703" i="1"/>
  <c r="I1703" i="1"/>
  <c r="J1703" i="1" s="1"/>
  <c r="O1702" i="1"/>
  <c r="P1702" i="1" s="1"/>
  <c r="I1702" i="1"/>
  <c r="J1702" i="1" s="1"/>
  <c r="O1652" i="1"/>
  <c r="I1652" i="1"/>
  <c r="J1652" i="1" s="1"/>
  <c r="O1651" i="1"/>
  <c r="P1651" i="1" s="1"/>
  <c r="I1651" i="1"/>
  <c r="J1651" i="1" s="1"/>
  <c r="O1872" i="1"/>
  <c r="P1872" i="1" s="1"/>
  <c r="I1872" i="1"/>
  <c r="J1872" i="1" s="1"/>
  <c r="I2087" i="1"/>
  <c r="J2087" i="1" s="1"/>
  <c r="I2476" i="1"/>
  <c r="J2476" i="1" s="1"/>
  <c r="O1008" i="1"/>
  <c r="J1008" i="1"/>
  <c r="O1906" i="1"/>
  <c r="P1906" i="1" s="1"/>
  <c r="I1906" i="1"/>
  <c r="J1906" i="1" s="1"/>
  <c r="O1993" i="1"/>
  <c r="I1993" i="1"/>
  <c r="J1993" i="1" s="1"/>
  <c r="O1992" i="1"/>
  <c r="I1992" i="1"/>
  <c r="J1992" i="1" s="1"/>
  <c r="O1991" i="1"/>
  <c r="P1991" i="1" s="1"/>
  <c r="I1991" i="1"/>
  <c r="J1991" i="1" s="1"/>
  <c r="O1986" i="1"/>
  <c r="I1986" i="1"/>
  <c r="J1986" i="1" s="1"/>
  <c r="O1776" i="1"/>
  <c r="I1776" i="1"/>
  <c r="J1776" i="1" s="1"/>
  <c r="O1258" i="1"/>
  <c r="P1258" i="1" s="1"/>
  <c r="I1258" i="1"/>
  <c r="J1258" i="1" s="1"/>
  <c r="O1259" i="1"/>
  <c r="I1259" i="1"/>
  <c r="J1259" i="1" s="1"/>
  <c r="I2505" i="1"/>
  <c r="J2505" i="1" s="1"/>
  <c r="O972" i="1"/>
  <c r="J972" i="1"/>
  <c r="O905" i="1"/>
  <c r="J905" i="1"/>
  <c r="O1482" i="1"/>
  <c r="P1482" i="1" s="1"/>
  <c r="I1482" i="1"/>
  <c r="J1482" i="1" s="1"/>
  <c r="O1290" i="1"/>
  <c r="I1290" i="1"/>
  <c r="J1290" i="1" s="1"/>
  <c r="O1289" i="1"/>
  <c r="I1289" i="1"/>
  <c r="J1289" i="1" s="1"/>
  <c r="O1946" i="1"/>
  <c r="P1946" i="1" s="1"/>
  <c r="I1946" i="1"/>
  <c r="J1946" i="1" s="1"/>
  <c r="I1923" i="1"/>
  <c r="J1923" i="1" s="1"/>
  <c r="O1882" i="1"/>
  <c r="P1882" i="1" s="1"/>
  <c r="I1882" i="1"/>
  <c r="J1882" i="1" s="1"/>
  <c r="O1496" i="1"/>
  <c r="P1496" i="1" s="1"/>
  <c r="I1496" i="1"/>
  <c r="J1496" i="1" s="1"/>
  <c r="O1403" i="1"/>
  <c r="P1403" i="1" s="1"/>
  <c r="I1403" i="1"/>
  <c r="J1403" i="1" s="1"/>
  <c r="O872" i="1"/>
  <c r="P872" i="1" s="1"/>
  <c r="J872" i="1"/>
  <c r="O906" i="1"/>
  <c r="J906" i="1"/>
  <c r="O1021" i="1"/>
  <c r="J1021" i="1"/>
  <c r="O1019" i="1"/>
  <c r="J1019" i="1"/>
  <c r="J713" i="1"/>
  <c r="O713" i="1"/>
  <c r="O1358" i="1"/>
  <c r="I1358" i="1"/>
  <c r="J1358" i="1" s="1"/>
  <c r="I2468" i="1"/>
  <c r="J2468" i="1" s="1"/>
  <c r="O1858" i="1"/>
  <c r="P1858" i="1" s="1"/>
  <c r="I1858" i="1"/>
  <c r="J1858" i="1" s="1"/>
  <c r="O932" i="1"/>
  <c r="J932" i="1"/>
  <c r="O903" i="1"/>
  <c r="J903" i="1"/>
  <c r="I2184" i="1"/>
  <c r="J2184" i="1" s="1"/>
  <c r="I2183" i="1"/>
  <c r="J2183" i="1" s="1"/>
  <c r="I2273" i="1"/>
  <c r="J2273" i="1" s="1"/>
  <c r="I2272" i="1"/>
  <c r="J2272" i="1" s="1"/>
  <c r="O1862" i="1"/>
  <c r="P1862" i="1" s="1"/>
  <c r="I1862" i="1"/>
  <c r="J1862" i="1" s="1"/>
  <c r="O1729" i="1"/>
  <c r="I1729" i="1"/>
  <c r="J1729" i="1" s="1"/>
  <c r="O1728" i="1"/>
  <c r="P1728" i="1" s="1"/>
  <c r="I1728" i="1"/>
  <c r="J1728" i="1" s="1"/>
  <c r="I2376" i="1"/>
  <c r="J2376" i="1" s="1"/>
  <c r="O979" i="1"/>
  <c r="J979" i="1"/>
  <c r="O1344" i="1"/>
  <c r="I1344" i="1"/>
  <c r="J1344" i="1" s="1"/>
  <c r="O1343" i="1"/>
  <c r="P1343" i="1" s="1"/>
  <c r="I1343" i="1"/>
  <c r="J1343" i="1" s="1"/>
  <c r="O1717" i="1"/>
  <c r="P1717" i="1" s="1"/>
  <c r="I1717" i="1"/>
  <c r="J1717" i="1" s="1"/>
  <c r="O1715" i="1"/>
  <c r="P1715" i="1" s="1"/>
  <c r="I1715" i="1"/>
  <c r="J1715" i="1" s="1"/>
  <c r="O1643" i="1"/>
  <c r="I1643" i="1"/>
  <c r="J1643" i="1" s="1"/>
  <c r="J2195" i="1"/>
  <c r="O1928" i="1"/>
  <c r="I1928" i="1"/>
  <c r="J1928" i="1" s="1"/>
  <c r="O1623" i="1"/>
  <c r="P1623" i="1" s="1"/>
  <c r="I1623" i="1"/>
  <c r="J1623" i="1" s="1"/>
  <c r="O1626" i="1"/>
  <c r="P1626" i="1" s="1"/>
  <c r="I1626" i="1"/>
  <c r="J1626" i="1" s="1"/>
  <c r="O1630" i="1"/>
  <c r="P1630" i="1" s="1"/>
  <c r="I1630" i="1"/>
  <c r="J1630" i="1" s="1"/>
  <c r="O1632" i="1"/>
  <c r="P1632" i="1" s="1"/>
  <c r="I1632" i="1"/>
  <c r="J1632" i="1" s="1"/>
  <c r="O1557" i="1"/>
  <c r="P1557" i="1" s="1"/>
  <c r="I1557" i="1"/>
  <c r="J1557" i="1" s="1"/>
  <c r="O1553" i="1"/>
  <c r="P1553" i="1" s="1"/>
  <c r="I1553" i="1"/>
  <c r="J1553" i="1" s="1"/>
  <c r="O1836" i="1"/>
  <c r="I1836" i="1"/>
  <c r="J1836" i="1" s="1"/>
  <c r="O1430" i="1"/>
  <c r="I1430" i="1"/>
  <c r="J1430" i="1" s="1"/>
  <c r="O1855" i="1"/>
  <c r="I1855" i="1"/>
  <c r="J1855" i="1" s="1"/>
  <c r="O1844" i="1"/>
  <c r="I1844" i="1"/>
  <c r="J1844" i="1" s="1"/>
  <c r="O950" i="1"/>
  <c r="J950" i="1"/>
  <c r="O949" i="1"/>
  <c r="J949" i="1"/>
  <c r="O948" i="1"/>
  <c r="J948" i="1"/>
  <c r="O947" i="1"/>
  <c r="J947" i="1"/>
  <c r="O945" i="1"/>
  <c r="J945" i="1"/>
  <c r="O952" i="1"/>
  <c r="P952" i="1" s="1"/>
  <c r="J952" i="1"/>
  <c r="O1053" i="1"/>
  <c r="J1053" i="1"/>
  <c r="O1061" i="1"/>
  <c r="P1061" i="1" s="1"/>
  <c r="J1061" i="1"/>
  <c r="O1325" i="1"/>
  <c r="I1325" i="1"/>
  <c r="J1325" i="1" s="1"/>
  <c r="O1324" i="1"/>
  <c r="I1324" i="1"/>
  <c r="J1324" i="1" s="1"/>
  <c r="O1323" i="1"/>
  <c r="P1323" i="1" s="1"/>
  <c r="I1323" i="1"/>
  <c r="J1323" i="1" s="1"/>
  <c r="I2419" i="1"/>
  <c r="J2419" i="1" s="1"/>
  <c r="I2461" i="1"/>
  <c r="J2461" i="1" s="1"/>
  <c r="O1685" i="1"/>
  <c r="P1685" i="1" s="1"/>
  <c r="I1685" i="1"/>
  <c r="J1685" i="1" s="1"/>
  <c r="O1455" i="1"/>
  <c r="I1455" i="1"/>
  <c r="J1455" i="1" s="1"/>
  <c r="O1659" i="1"/>
  <c r="P1659" i="1" s="1"/>
  <c r="I1659" i="1"/>
  <c r="J1659" i="1" s="1"/>
  <c r="O1637" i="1"/>
  <c r="I1637" i="1"/>
  <c r="J1637" i="1" s="1"/>
  <c r="O1843" i="1"/>
  <c r="P1843" i="1" s="1"/>
  <c r="I1843" i="1"/>
  <c r="J1843" i="1" s="1"/>
  <c r="O1841" i="1"/>
  <c r="I1841" i="1"/>
  <c r="J1841" i="1" s="1"/>
  <c r="I1701" i="1"/>
  <c r="J1701" i="1" s="1"/>
  <c r="O1701" i="1"/>
  <c r="O1785" i="1"/>
  <c r="I1785" i="1"/>
  <c r="J1785" i="1" s="1"/>
  <c r="O1727" i="1"/>
  <c r="P1727" i="1" s="1"/>
  <c r="I1727" i="1"/>
  <c r="J1727" i="1" s="1"/>
  <c r="I2205" i="1"/>
  <c r="J2205" i="1" s="1"/>
  <c r="O2126" i="1"/>
  <c r="P2126" i="1" s="1"/>
  <c r="I2126" i="1"/>
  <c r="J2126" i="1" s="1"/>
  <c r="O977" i="1"/>
  <c r="J977" i="1"/>
  <c r="O975" i="1"/>
  <c r="J975" i="1"/>
  <c r="O968" i="1"/>
  <c r="J968" i="1"/>
  <c r="O1487" i="1"/>
  <c r="P1487" i="1" s="1"/>
  <c r="I1487" i="1"/>
  <c r="J1487" i="1" s="1"/>
  <c r="O1486" i="1"/>
  <c r="P1486" i="1" s="1"/>
  <c r="I1486" i="1"/>
  <c r="J1486" i="1" s="1"/>
  <c r="O1475" i="1"/>
  <c r="I1475" i="1"/>
  <c r="J1475" i="1" s="1"/>
  <c r="I2180" i="1"/>
  <c r="J2180" i="1" s="1"/>
  <c r="O1428" i="1"/>
  <c r="I1428" i="1"/>
  <c r="J1428" i="1" s="1"/>
  <c r="I2196" i="1"/>
  <c r="J2196" i="1" s="1"/>
  <c r="I2198" i="1"/>
  <c r="J2198" i="1" s="1"/>
  <c r="O930" i="1"/>
  <c r="J930" i="1"/>
  <c r="P2067" i="1"/>
  <c r="I2067" i="1"/>
  <c r="J2067" i="1" s="1"/>
  <c r="P2066" i="1"/>
  <c r="I2066" i="1"/>
  <c r="J2066" i="1" s="1"/>
  <c r="I2064" i="1"/>
  <c r="J2064" i="1" s="1"/>
  <c r="P2065" i="1"/>
  <c r="I2065" i="1"/>
  <c r="J2065" i="1" s="1"/>
  <c r="I2088" i="1"/>
  <c r="J2088" i="1" s="1"/>
  <c r="O1766" i="1"/>
  <c r="I1766" i="1"/>
  <c r="J1766" i="1" s="1"/>
  <c r="O1226" i="1"/>
  <c r="P1226" i="1" s="1"/>
  <c r="I1226" i="1"/>
  <c r="J1226" i="1" s="1"/>
  <c r="O1219" i="1"/>
  <c r="P1219" i="1" s="1"/>
  <c r="I1219" i="1"/>
  <c r="J1219" i="1" s="1"/>
  <c r="O766" i="1"/>
  <c r="P766" i="1" s="1"/>
  <c r="J766" i="1"/>
  <c r="O1222" i="1"/>
  <c r="P1222" i="1" s="1"/>
  <c r="I1222" i="1"/>
  <c r="J1222" i="1" s="1"/>
  <c r="O1211" i="1"/>
  <c r="P1211" i="1" s="1"/>
  <c r="I1211" i="1"/>
  <c r="J1211" i="1" s="1"/>
  <c r="O1189" i="1"/>
  <c r="P1189" i="1" s="1"/>
  <c r="I1189" i="1"/>
  <c r="J1189" i="1" s="1"/>
  <c r="O1139" i="1"/>
  <c r="P1139" i="1" s="1"/>
  <c r="I1139" i="1"/>
  <c r="J1139" i="1" s="1"/>
  <c r="O1107" i="1"/>
  <c r="P1107" i="1" s="1"/>
  <c r="I1107" i="1"/>
  <c r="J1107" i="1" s="1"/>
  <c r="O1197" i="1"/>
  <c r="P1197" i="1" s="1"/>
  <c r="I1197" i="1"/>
  <c r="J1197" i="1" s="1"/>
  <c r="O805" i="1"/>
  <c r="P805" i="1" s="1"/>
  <c r="J805" i="1"/>
  <c r="O1241" i="1"/>
  <c r="P1241" i="1" s="1"/>
  <c r="I1241" i="1"/>
  <c r="J1241" i="1" s="1"/>
  <c r="O874" i="1"/>
  <c r="P874" i="1" s="1"/>
  <c r="J874" i="1"/>
  <c r="O812" i="1"/>
  <c r="P812" i="1" s="1"/>
  <c r="J812" i="1"/>
  <c r="O1245" i="1"/>
  <c r="P1245" i="1" s="1"/>
  <c r="I1245" i="1"/>
  <c r="J1245" i="1" s="1"/>
  <c r="O875" i="1"/>
  <c r="P875" i="1" s="1"/>
  <c r="J875" i="1"/>
  <c r="O1129" i="1"/>
  <c r="P1129" i="1" s="1"/>
  <c r="I1129" i="1"/>
  <c r="J1129" i="1" s="1"/>
  <c r="O855" i="1"/>
  <c r="P855" i="1" s="1"/>
  <c r="J855" i="1"/>
  <c r="O811" i="1"/>
  <c r="P811" i="1" s="1"/>
  <c r="J811" i="1"/>
  <c r="O844" i="1"/>
  <c r="P844" i="1" s="1"/>
  <c r="J844" i="1"/>
  <c r="O804" i="1"/>
  <c r="P804" i="1" s="1"/>
  <c r="J804" i="1"/>
  <c r="O1223" i="1"/>
  <c r="P1223" i="1" s="1"/>
  <c r="I1223" i="1"/>
  <c r="J1223" i="1" s="1"/>
  <c r="O825" i="1"/>
  <c r="P825" i="1" s="1"/>
  <c r="J825" i="1"/>
  <c r="O813" i="1"/>
  <c r="P813" i="1" s="1"/>
  <c r="J813" i="1"/>
  <c r="O1171" i="1"/>
  <c r="P1171" i="1" s="1"/>
  <c r="I1171" i="1"/>
  <c r="J1171" i="1" s="1"/>
  <c r="O790" i="1"/>
  <c r="P790" i="1" s="1"/>
  <c r="J790" i="1"/>
  <c r="O993" i="1"/>
  <c r="P993" i="1" s="1"/>
  <c r="J993" i="1"/>
  <c r="O933" i="1"/>
  <c r="P933" i="1" s="1"/>
  <c r="J933" i="1"/>
  <c r="O1201" i="1"/>
  <c r="P1201" i="1" s="1"/>
  <c r="I1201" i="1"/>
  <c r="J1201" i="1" s="1"/>
  <c r="O1246" i="1"/>
  <c r="P1246" i="1" s="1"/>
  <c r="I1246" i="1"/>
  <c r="J1246" i="1" s="1"/>
  <c r="O829" i="1"/>
  <c r="P829" i="1" s="1"/>
  <c r="J829" i="1"/>
  <c r="O814" i="1"/>
  <c r="P814" i="1" s="1"/>
  <c r="J814" i="1"/>
  <c r="O1179" i="1"/>
  <c r="P1179" i="1" s="1"/>
  <c r="I1179" i="1"/>
  <c r="J1179" i="1" s="1"/>
  <c r="O773" i="1"/>
  <c r="P773" i="1" s="1"/>
  <c r="J773" i="1"/>
  <c r="O800" i="1"/>
  <c r="P800" i="1" s="1"/>
  <c r="J800" i="1"/>
  <c r="O1228" i="1"/>
  <c r="P1228" i="1" s="1"/>
  <c r="I1228" i="1"/>
  <c r="J1228" i="1" s="1"/>
  <c r="I1885" i="1"/>
  <c r="J1885" i="1" s="1"/>
  <c r="J1078" i="1"/>
  <c r="I1500" i="1"/>
  <c r="J1500" i="1" s="1"/>
  <c r="I1337" i="1"/>
  <c r="J1337" i="1" s="1"/>
  <c r="O1885" i="1"/>
  <c r="P1885" i="1" s="1"/>
  <c r="O1078" i="1"/>
  <c r="P1078" i="1" s="1"/>
  <c r="O1337" i="1"/>
  <c r="P1337" i="1" s="1"/>
  <c r="P1500" i="1"/>
  <c r="O1588" i="1"/>
  <c r="P1588" i="1" s="1"/>
  <c r="I1588" i="1"/>
  <c r="J1588" i="1" s="1"/>
  <c r="O1929" i="1"/>
  <c r="P1929" i="1" s="1"/>
  <c r="I1929" i="1"/>
  <c r="J1929" i="1" s="1"/>
  <c r="O862" i="1"/>
  <c r="P862" i="1" s="1"/>
  <c r="J862" i="1"/>
  <c r="O856" i="1"/>
  <c r="P856" i="1" s="1"/>
  <c r="J856" i="1"/>
  <c r="O817" i="1"/>
  <c r="P817" i="1" s="1"/>
  <c r="J817" i="1"/>
  <c r="O809" i="1"/>
  <c r="P809" i="1" s="1"/>
  <c r="J809" i="1"/>
  <c r="O1199" i="1"/>
  <c r="P1199" i="1" s="1"/>
  <c r="I1199" i="1"/>
  <c r="J1199" i="1" s="1"/>
  <c r="O1170" i="1"/>
  <c r="P1170" i="1" s="1"/>
  <c r="I1170" i="1"/>
  <c r="J1170" i="1" s="1"/>
  <c r="O1244" i="1"/>
  <c r="P1244" i="1" s="1"/>
  <c r="I1244" i="1"/>
  <c r="J1244" i="1" s="1"/>
  <c r="O799" i="1"/>
  <c r="P799" i="1" s="1"/>
  <c r="J799" i="1"/>
  <c r="O1227" i="1"/>
  <c r="P1227" i="1" s="1"/>
  <c r="I1227" i="1"/>
  <c r="J1227" i="1" s="1"/>
  <c r="O1190" i="1"/>
  <c r="P1190" i="1" s="1"/>
  <c r="I1190" i="1"/>
  <c r="J1190" i="1" s="1"/>
  <c r="O816" i="1"/>
  <c r="P816" i="1" s="1"/>
  <c r="J816" i="1"/>
  <c r="O808" i="1"/>
  <c r="P808" i="1" s="1"/>
  <c r="J808" i="1"/>
  <c r="O1243" i="1"/>
  <c r="P1243" i="1" s="1"/>
  <c r="I1243" i="1"/>
  <c r="J1243" i="1" s="1"/>
  <c r="O1178" i="1"/>
  <c r="P1178" i="1" s="1"/>
  <c r="I1178" i="1"/>
  <c r="J1178" i="1" s="1"/>
  <c r="I2388" i="1"/>
  <c r="J2388" i="1" s="1"/>
  <c r="O1169" i="1"/>
  <c r="P1169" i="1" s="1"/>
  <c r="I1169" i="1"/>
  <c r="J1169" i="1" s="1"/>
  <c r="O806" i="1"/>
  <c r="P806" i="1" s="1"/>
  <c r="J806" i="1"/>
  <c r="I2385" i="1"/>
  <c r="J2385" i="1" s="1"/>
  <c r="I2371" i="1"/>
  <c r="J2371" i="1" s="1"/>
  <c r="I2374" i="1"/>
  <c r="J2374" i="1" s="1"/>
  <c r="O1168" i="1"/>
  <c r="P1168" i="1" s="1"/>
  <c r="I1168" i="1"/>
  <c r="J1168" i="1" s="1"/>
  <c r="O818" i="1"/>
  <c r="P818" i="1" s="1"/>
  <c r="J818" i="1"/>
  <c r="O815" i="1"/>
  <c r="P815" i="1" s="1"/>
  <c r="J815" i="1"/>
  <c r="O1177" i="1"/>
  <c r="P1177" i="1" s="1"/>
  <c r="I1177" i="1"/>
  <c r="J1177" i="1" s="1"/>
  <c r="O1249" i="1"/>
  <c r="P1249" i="1" s="1"/>
  <c r="I1249" i="1"/>
  <c r="J1249" i="1" s="1"/>
  <c r="O1248" i="1"/>
  <c r="P1248" i="1" s="1"/>
  <c r="I1248" i="1"/>
  <c r="J1248" i="1" s="1"/>
  <c r="I2372" i="1"/>
  <c r="J2372" i="1" s="1"/>
  <c r="O1163" i="1"/>
  <c r="P1163" i="1" s="1"/>
  <c r="O1106" i="1"/>
  <c r="P1106" i="1" s="1"/>
  <c r="I1106" i="1"/>
  <c r="J1106" i="1" s="1"/>
  <c r="O1176" i="1"/>
  <c r="P1176" i="1" s="1"/>
  <c r="I1176" i="1"/>
  <c r="J1176" i="1" s="1"/>
  <c r="O1247" i="1"/>
  <c r="P1247" i="1" s="1"/>
  <c r="I1247" i="1"/>
  <c r="J1247" i="1" s="1"/>
  <c r="O1225" i="1"/>
  <c r="P1225" i="1" s="1"/>
  <c r="I1225" i="1"/>
  <c r="J1225" i="1" s="1"/>
  <c r="I2377" i="1"/>
  <c r="J2377" i="1" s="1"/>
  <c r="O1205" i="1"/>
  <c r="P1205" i="1" s="1"/>
  <c r="I1205" i="1"/>
  <c r="J1205" i="1" s="1"/>
  <c r="O1203" i="1"/>
  <c r="P1203" i="1" s="1"/>
  <c r="I1203" i="1"/>
  <c r="J1203" i="1" s="1"/>
  <c r="O1196" i="1"/>
  <c r="P1196" i="1" s="1"/>
  <c r="I1196" i="1"/>
  <c r="J1196" i="1" s="1"/>
  <c r="P1188" i="1"/>
  <c r="I1188" i="1"/>
  <c r="J1188" i="1" s="1"/>
  <c r="O1158" i="1"/>
  <c r="P1158" i="1" s="1"/>
  <c r="I1158" i="1"/>
  <c r="J1158" i="1" s="1"/>
  <c r="O1137" i="1"/>
  <c r="P1137" i="1" s="1"/>
  <c r="I1137" i="1"/>
  <c r="J1137" i="1" s="1"/>
  <c r="O1135" i="1"/>
  <c r="P1135" i="1" s="1"/>
  <c r="I1135" i="1"/>
  <c r="J1135" i="1" s="1"/>
  <c r="O1240" i="1"/>
  <c r="P1240" i="1" s="1"/>
  <c r="I1240" i="1"/>
  <c r="J1240" i="1" s="1"/>
  <c r="O1204" i="1"/>
  <c r="P1204" i="1" s="1"/>
  <c r="I1204" i="1"/>
  <c r="J1204" i="1" s="1"/>
  <c r="I2343" i="1"/>
  <c r="J2343" i="1" s="1"/>
  <c r="O1147" i="1"/>
  <c r="P1147" i="1" s="1"/>
  <c r="I1147" i="1"/>
  <c r="J1147" i="1" s="1"/>
  <c r="I2360" i="1"/>
  <c r="J2360" i="1" s="1"/>
  <c r="O1141" i="1"/>
  <c r="P1141" i="1" s="1"/>
  <c r="I1141" i="1"/>
  <c r="J1141" i="1" s="1"/>
  <c r="O1175" i="1"/>
  <c r="P1175" i="1" s="1"/>
  <c r="I1175" i="1"/>
  <c r="J1175" i="1" s="1"/>
  <c r="O1119" i="1"/>
  <c r="P1119" i="1" s="1"/>
  <c r="I1119" i="1"/>
  <c r="J1119" i="1" s="1"/>
  <c r="O1202" i="1"/>
  <c r="P1202" i="1" s="1"/>
  <c r="I1202" i="1"/>
  <c r="J1202" i="1" s="1"/>
  <c r="O1194" i="1"/>
  <c r="P1194" i="1" s="1"/>
  <c r="I1194" i="1"/>
  <c r="J1194" i="1" s="1"/>
  <c r="O1105" i="1"/>
  <c r="P1105" i="1" s="1"/>
  <c r="I1105" i="1"/>
  <c r="J1105" i="1" s="1"/>
  <c r="O1103" i="1"/>
  <c r="P1103" i="1" s="1"/>
  <c r="I1103" i="1"/>
  <c r="J1103" i="1" s="1"/>
  <c r="I2355" i="1"/>
  <c r="J2355" i="1" s="1"/>
  <c r="O1136" i="1"/>
  <c r="P1136" i="1" s="1"/>
  <c r="I1136" i="1"/>
  <c r="J1136" i="1" s="1"/>
  <c r="P1128" i="1"/>
  <c r="O1097" i="1"/>
  <c r="P1097" i="1" s="1"/>
  <c r="I1097" i="1"/>
  <c r="J1097" i="1" s="1"/>
  <c r="I2339" i="1"/>
  <c r="J2339" i="1" s="1"/>
  <c r="O1180" i="1"/>
  <c r="P1180" i="1" s="1"/>
  <c r="I1180" i="1"/>
  <c r="J1180" i="1" s="1"/>
  <c r="O1134" i="1"/>
  <c r="P1134" i="1" s="1"/>
  <c r="I1134" i="1"/>
  <c r="J1134" i="1" s="1"/>
  <c r="O1120" i="1"/>
  <c r="P1120" i="1" s="1"/>
  <c r="I1120" i="1"/>
  <c r="J1120" i="1" s="1"/>
  <c r="O1140" i="1"/>
  <c r="P1140" i="1" s="1"/>
  <c r="I1140" i="1"/>
  <c r="J1140" i="1" s="1"/>
  <c r="O1112" i="1"/>
  <c r="P1112" i="1" s="1"/>
  <c r="I1112" i="1"/>
  <c r="J1112" i="1" s="1"/>
  <c r="I2344" i="1"/>
  <c r="J2344" i="1" s="1"/>
  <c r="I2346" i="1"/>
  <c r="J2346" i="1" s="1"/>
  <c r="O1080" i="1"/>
  <c r="P1080" i="1" s="1"/>
  <c r="J1080" i="1"/>
  <c r="O1102" i="1"/>
  <c r="P1102" i="1" s="1"/>
  <c r="I1102" i="1"/>
  <c r="J1102" i="1" s="1"/>
  <c r="I2384" i="1"/>
  <c r="J2384" i="1" s="1"/>
  <c r="O1133" i="1"/>
  <c r="P1133" i="1" s="1"/>
  <c r="I1133" i="1"/>
  <c r="J1133" i="1" s="1"/>
  <c r="I2354" i="1"/>
  <c r="J2354" i="1" s="1"/>
  <c r="I2333" i="1"/>
  <c r="J2333" i="1" s="1"/>
  <c r="O1104" i="1"/>
  <c r="P1104" i="1" s="1"/>
  <c r="I1104" i="1"/>
  <c r="J1104" i="1" s="1"/>
  <c r="J1091" i="1"/>
  <c r="J1092" i="1"/>
  <c r="I1101" i="1"/>
  <c r="J1101" i="1" s="1"/>
  <c r="I1192" i="1"/>
  <c r="J1192" i="1" s="1"/>
  <c r="I1292" i="1"/>
  <c r="J1292" i="1" s="1"/>
  <c r="I2330" i="1"/>
  <c r="J2330" i="1" s="1"/>
  <c r="I2331" i="1"/>
  <c r="J2331" i="1" s="1"/>
  <c r="I2332" i="1"/>
  <c r="J2332" i="1" s="1"/>
  <c r="I2348" i="1"/>
  <c r="J2348" i="1" s="1"/>
  <c r="I2349" i="1"/>
  <c r="J2349" i="1" s="1"/>
  <c r="I2350" i="1"/>
  <c r="J2350" i="1" s="1"/>
  <c r="I2352" i="1"/>
  <c r="J2352" i="1" s="1"/>
  <c r="I2353" i="1"/>
  <c r="J2353" i="1" s="1"/>
  <c r="I2356" i="1"/>
  <c r="J2356" i="1" s="1"/>
  <c r="I2357" i="1"/>
  <c r="J2357" i="1" s="1"/>
  <c r="I2358" i="1"/>
  <c r="J2358" i="1" s="1"/>
  <c r="I2429" i="1"/>
  <c r="J2429" i="1" s="1"/>
  <c r="P1995" i="1"/>
  <c r="O1292" i="1"/>
  <c r="P1292" i="1" s="1"/>
  <c r="O1192" i="1"/>
  <c r="P1192" i="1" s="1"/>
  <c r="O1101" i="1"/>
  <c r="P1101" i="1" s="1"/>
  <c r="O1092" i="1"/>
  <c r="P1092" i="1" s="1"/>
  <c r="O1091" i="1"/>
  <c r="P1091" i="1" s="1"/>
  <c r="O1339" i="1"/>
  <c r="P1339" i="1" s="1"/>
  <c r="I1339" i="1"/>
  <c r="J1339" i="1" s="1"/>
  <c r="I2074" i="1"/>
  <c r="J2074" i="1" s="1"/>
  <c r="I2069" i="1"/>
  <c r="J2069" i="1" s="1"/>
  <c r="O1861" i="1"/>
  <c r="P1861" i="1" s="1"/>
  <c r="I1861" i="1"/>
  <c r="J1861" i="1" s="1"/>
  <c r="O1856" i="1"/>
  <c r="P1856" i="1" s="1"/>
  <c r="I1856" i="1"/>
  <c r="J1856" i="1" s="1"/>
  <c r="O1700" i="1"/>
  <c r="P1700" i="1" s="1"/>
  <c r="I1700" i="1"/>
  <c r="J1700" i="1" s="1"/>
  <c r="I2460" i="1"/>
  <c r="J2460" i="1" s="1"/>
  <c r="O899" i="1"/>
  <c r="J899" i="1"/>
  <c r="O916" i="1"/>
  <c r="J916" i="1"/>
  <c r="O992" i="1"/>
  <c r="J992" i="1"/>
  <c r="O974" i="1"/>
  <c r="J974" i="1"/>
  <c r="O1280" i="1"/>
  <c r="I1280" i="1"/>
  <c r="J1280" i="1" s="1"/>
  <c r="O1320" i="1"/>
  <c r="P1320" i="1" s="1"/>
  <c r="I1320" i="1"/>
  <c r="J1320" i="1" s="1"/>
  <c r="P2001" i="1"/>
  <c r="I2001" i="1"/>
  <c r="J2001" i="1" s="1"/>
  <c r="I2054" i="1"/>
  <c r="J2054" i="1" s="1"/>
  <c r="I1996" i="1"/>
  <c r="J1996" i="1" s="1"/>
  <c r="I1998" i="1"/>
  <c r="J1998" i="1" s="1"/>
  <c r="P1999" i="1"/>
  <c r="I1999" i="1"/>
  <c r="J1999" i="1" s="1"/>
  <c r="I2177" i="1"/>
  <c r="J2177" i="1" s="1"/>
  <c r="I2176" i="1"/>
  <c r="J2176" i="1" s="1"/>
  <c r="O1044" i="1"/>
  <c r="J1044" i="1"/>
  <c r="I2407" i="1"/>
  <c r="J2407" i="1" s="1"/>
  <c r="O1799" i="1"/>
  <c r="P1799" i="1" s="1"/>
  <c r="I1799" i="1"/>
  <c r="J1799" i="1" s="1"/>
  <c r="O1736" i="1"/>
  <c r="I1736" i="1"/>
  <c r="J1736" i="1" s="1"/>
  <c r="O1726" i="1"/>
  <c r="P1726" i="1" s="1"/>
  <c r="I1726" i="1"/>
  <c r="J1726" i="1" s="1"/>
  <c r="O1767" i="1"/>
  <c r="P1767" i="1" s="1"/>
  <c r="I1767" i="1"/>
  <c r="J1767" i="1" s="1"/>
  <c r="O990" i="1"/>
  <c r="J990" i="1"/>
  <c r="I2445" i="1"/>
  <c r="J2445" i="1" s="1"/>
  <c r="O1711" i="1"/>
  <c r="P1711" i="1" s="1"/>
  <c r="I1711" i="1"/>
  <c r="J1711" i="1" s="1"/>
  <c r="O1748" i="1"/>
  <c r="I1748" i="1"/>
  <c r="J1748" i="1" s="1"/>
  <c r="O1765" i="1"/>
  <c r="P1765" i="1" s="1"/>
  <c r="I1765" i="1"/>
  <c r="J1765" i="1" s="1"/>
  <c r="O1383" i="1"/>
  <c r="I1383" i="1"/>
  <c r="J1383" i="1" s="1"/>
  <c r="O1384" i="1"/>
  <c r="I1384" i="1"/>
  <c r="J1384" i="1" s="1"/>
  <c r="I2522" i="1"/>
  <c r="J2522" i="1" s="1"/>
  <c r="I2521" i="1"/>
  <c r="J2521" i="1" s="1"/>
  <c r="I2520" i="1"/>
  <c r="J2520" i="1" s="1"/>
  <c r="I2489" i="1"/>
  <c r="J2489" i="1" s="1"/>
  <c r="I2474" i="1"/>
  <c r="J2474" i="1" s="1"/>
  <c r="I2475" i="1"/>
  <c r="J2475" i="1" s="1"/>
  <c r="I2507" i="1"/>
  <c r="J2507" i="1" s="1"/>
  <c r="I2467" i="1"/>
  <c r="J2467" i="1" s="1"/>
  <c r="I2506" i="1"/>
  <c r="J2506" i="1" s="1"/>
  <c r="I2466" i="1"/>
  <c r="J2466" i="1" s="1"/>
  <c r="I2444" i="1"/>
  <c r="J2444" i="1" s="1"/>
  <c r="I2443" i="1"/>
  <c r="J2443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8" i="1"/>
  <c r="J2428" i="1" s="1"/>
  <c r="I2427" i="1"/>
  <c r="J2427" i="1" s="1"/>
  <c r="I2422" i="1"/>
  <c r="J2422" i="1" s="1"/>
  <c r="I2421" i="1"/>
  <c r="J2421" i="1" s="1"/>
  <c r="I2420" i="1"/>
  <c r="J2420" i="1" s="1"/>
  <c r="I2414" i="1"/>
  <c r="J2414" i="1" s="1"/>
  <c r="I2413" i="1"/>
  <c r="J2413" i="1" s="1"/>
  <c r="I2412" i="1"/>
  <c r="J2412" i="1" s="1"/>
  <c r="I2410" i="1"/>
  <c r="J2410" i="1" s="1"/>
  <c r="I2399" i="1"/>
  <c r="J2399" i="1" s="1"/>
  <c r="I2396" i="1"/>
  <c r="J2396" i="1" s="1"/>
  <c r="I2394" i="1"/>
  <c r="J2394" i="1" s="1"/>
  <c r="I2393" i="1"/>
  <c r="J2393" i="1" s="1"/>
  <c r="I2369" i="1"/>
  <c r="J2369" i="1" s="1"/>
  <c r="I2370" i="1"/>
  <c r="J2370" i="1" s="1"/>
  <c r="I2366" i="1"/>
  <c r="J2366" i="1" s="1"/>
  <c r="I2365" i="1"/>
  <c r="J2365" i="1" s="1"/>
  <c r="I2364" i="1"/>
  <c r="J2364" i="1" s="1"/>
  <c r="I2363" i="1"/>
  <c r="J2363" i="1" s="1"/>
  <c r="I2325" i="1"/>
  <c r="J2325" i="1" s="1"/>
  <c r="I2327" i="1"/>
  <c r="J2327" i="1" s="1"/>
  <c r="I2326" i="1"/>
  <c r="J2326" i="1" s="1"/>
  <c r="I2324" i="1"/>
  <c r="J2324" i="1" s="1"/>
  <c r="I2316" i="1"/>
  <c r="J2316" i="1" s="1"/>
  <c r="I2321" i="1"/>
  <c r="J2321" i="1" s="1"/>
  <c r="I2315" i="1"/>
  <c r="J2315" i="1" s="1"/>
  <c r="I2314" i="1"/>
  <c r="J2314" i="1" s="1"/>
  <c r="I2312" i="1"/>
  <c r="J2312" i="1" s="1"/>
  <c r="I2307" i="1"/>
  <c r="J2307" i="1" s="1"/>
  <c r="I2306" i="1"/>
  <c r="J2306" i="1" s="1"/>
  <c r="I2303" i="1"/>
  <c r="J2303" i="1" s="1"/>
  <c r="I2304" i="1"/>
  <c r="J2304" i="1" s="1"/>
  <c r="I2296" i="1"/>
  <c r="J2296" i="1" s="1"/>
  <c r="I2300" i="1"/>
  <c r="J2300" i="1" s="1"/>
  <c r="I2299" i="1"/>
  <c r="J2299" i="1" s="1"/>
  <c r="I2293" i="1"/>
  <c r="J2293" i="1" s="1"/>
  <c r="I2295" i="1"/>
  <c r="J2295" i="1" s="1"/>
  <c r="I2294" i="1"/>
  <c r="J2294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6" i="1"/>
  <c r="J2276" i="1" s="1"/>
  <c r="I2275" i="1"/>
  <c r="J2275" i="1" s="1"/>
  <c r="I2271" i="1"/>
  <c r="J2271" i="1" s="1"/>
  <c r="I2270" i="1"/>
  <c r="J2270" i="1" s="1"/>
  <c r="I2269" i="1"/>
  <c r="J2269" i="1" s="1"/>
  <c r="I2244" i="1"/>
  <c r="J2244" i="1" s="1"/>
  <c r="I2243" i="1"/>
  <c r="J2243" i="1" s="1"/>
  <c r="I2242" i="1"/>
  <c r="J2242" i="1" s="1"/>
  <c r="I2241" i="1"/>
  <c r="J2241" i="1" s="1"/>
  <c r="I2235" i="1"/>
  <c r="J2235" i="1" s="1"/>
  <c r="I2236" i="1"/>
  <c r="J2236" i="1" s="1"/>
  <c r="I2227" i="1"/>
  <c r="J2227" i="1" s="1"/>
  <c r="I2228" i="1"/>
  <c r="J2228" i="1" s="1"/>
  <c r="I2224" i="1"/>
  <c r="J2224" i="1" s="1"/>
  <c r="I2223" i="1"/>
  <c r="J2223" i="1" s="1"/>
  <c r="I2221" i="1"/>
  <c r="J2221" i="1" s="1"/>
  <c r="I2222" i="1"/>
  <c r="J2222" i="1" s="1"/>
  <c r="I2219" i="1"/>
  <c r="J2219" i="1" s="1"/>
  <c r="I2220" i="1"/>
  <c r="J2220" i="1" s="1"/>
  <c r="I2217" i="1"/>
  <c r="J2217" i="1" s="1"/>
  <c r="I2218" i="1"/>
  <c r="J2218" i="1" s="1"/>
  <c r="I2233" i="1"/>
  <c r="J2233" i="1" s="1"/>
  <c r="I2234" i="1"/>
  <c r="J2234" i="1" s="1"/>
  <c r="I2215" i="1"/>
  <c r="J2215" i="1" s="1"/>
  <c r="I2216" i="1"/>
  <c r="J2216" i="1" s="1"/>
  <c r="I2173" i="1"/>
  <c r="J2173" i="1" s="1"/>
  <c r="O2162" i="1"/>
  <c r="I2162" i="1"/>
  <c r="J2162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4" i="1"/>
  <c r="J2204" i="1" s="1"/>
  <c r="I2178" i="1"/>
  <c r="J2178" i="1" s="1"/>
  <c r="I2179" i="1"/>
  <c r="J2179" i="1" s="1"/>
  <c r="I2172" i="1"/>
  <c r="J2172" i="1" s="1"/>
  <c r="O2171" i="1"/>
  <c r="P2171" i="1" s="1"/>
  <c r="I2171" i="1"/>
  <c r="J2171" i="1" s="1"/>
  <c r="O2170" i="1"/>
  <c r="P2170" i="1" s="1"/>
  <c r="I2170" i="1"/>
  <c r="J2170" i="1" s="1"/>
  <c r="O2169" i="1"/>
  <c r="I2169" i="1"/>
  <c r="J2169" i="1" s="1"/>
  <c r="O2164" i="1"/>
  <c r="P2164" i="1" s="1"/>
  <c r="I2164" i="1"/>
  <c r="J2164" i="1" s="1"/>
  <c r="O2165" i="1"/>
  <c r="I2165" i="1"/>
  <c r="J2165" i="1" s="1"/>
  <c r="I2202" i="1"/>
  <c r="J2202" i="1" s="1"/>
  <c r="I2203" i="1"/>
  <c r="J2203" i="1" s="1"/>
  <c r="I2197" i="1"/>
  <c r="J2197" i="1" s="1"/>
  <c r="I2194" i="1"/>
  <c r="J2194" i="1" s="1"/>
  <c r="I2188" i="1"/>
  <c r="J2188" i="1" s="1"/>
  <c r="I2181" i="1"/>
  <c r="J2181" i="1" s="1"/>
  <c r="O2161" i="1"/>
  <c r="I2161" i="1"/>
  <c r="J2161" i="1" s="1"/>
  <c r="O2160" i="1"/>
  <c r="P2160" i="1" s="1"/>
  <c r="I2160" i="1"/>
  <c r="J2160" i="1" s="1"/>
  <c r="O2159" i="1"/>
  <c r="I2159" i="1"/>
  <c r="J2159" i="1" s="1"/>
  <c r="O2158" i="1"/>
  <c r="P2158" i="1" s="1"/>
  <c r="O2157" i="1"/>
  <c r="I2157" i="1"/>
  <c r="J2157" i="1" s="1"/>
  <c r="O2156" i="1"/>
  <c r="P2156" i="1" s="1"/>
  <c r="I2156" i="1"/>
  <c r="J2156" i="1" s="1"/>
  <c r="O2155" i="1"/>
  <c r="I2155" i="1"/>
  <c r="J2155" i="1" s="1"/>
  <c r="O2154" i="1"/>
  <c r="P2154" i="1" s="1"/>
  <c r="I2154" i="1"/>
  <c r="J2154" i="1" s="1"/>
  <c r="O2153" i="1"/>
  <c r="I2153" i="1"/>
  <c r="J2153" i="1" s="1"/>
  <c r="O2152" i="1"/>
  <c r="P2152" i="1" s="1"/>
  <c r="I2152" i="1"/>
  <c r="J2152" i="1" s="1"/>
  <c r="O2151" i="1"/>
  <c r="I2151" i="1"/>
  <c r="J2151" i="1" s="1"/>
  <c r="O2150" i="1"/>
  <c r="P2150" i="1" s="1"/>
  <c r="I2150" i="1"/>
  <c r="J2150" i="1" s="1"/>
  <c r="O2149" i="1"/>
  <c r="I2149" i="1"/>
  <c r="J2149" i="1" s="1"/>
  <c r="O2148" i="1"/>
  <c r="P2148" i="1" s="1"/>
  <c r="I2148" i="1"/>
  <c r="J2148" i="1" s="1"/>
  <c r="O2145" i="1"/>
  <c r="I2145" i="1"/>
  <c r="J2145" i="1" s="1"/>
  <c r="O2144" i="1"/>
  <c r="P2144" i="1" s="1"/>
  <c r="I2144" i="1"/>
  <c r="J2144" i="1" s="1"/>
  <c r="O2147" i="1"/>
  <c r="I2147" i="1"/>
  <c r="J2147" i="1" s="1"/>
  <c r="O2146" i="1"/>
  <c r="P2146" i="1" s="1"/>
  <c r="I2146" i="1"/>
  <c r="J2146" i="1" s="1"/>
  <c r="O2143" i="1"/>
  <c r="I2143" i="1"/>
  <c r="J2143" i="1" s="1"/>
  <c r="O2142" i="1"/>
  <c r="P2142" i="1" s="1"/>
  <c r="I2142" i="1"/>
  <c r="J2142" i="1" s="1"/>
  <c r="O2141" i="1"/>
  <c r="I2141" i="1"/>
  <c r="J2141" i="1" s="1"/>
  <c r="O2140" i="1"/>
  <c r="P2140" i="1" s="1"/>
  <c r="I2140" i="1"/>
  <c r="J2140" i="1" s="1"/>
  <c r="O2138" i="1"/>
  <c r="I2138" i="1"/>
  <c r="J2138" i="1" s="1"/>
  <c r="O2137" i="1"/>
  <c r="P2137" i="1" s="1"/>
  <c r="I2137" i="1"/>
  <c r="J2137" i="1" s="1"/>
  <c r="O2128" i="1"/>
  <c r="P2128" i="1" s="1"/>
  <c r="I2128" i="1"/>
  <c r="J2128" i="1" s="1"/>
  <c r="O2131" i="1"/>
  <c r="P2131" i="1" s="1"/>
  <c r="I2131" i="1"/>
  <c r="J2131" i="1" s="1"/>
  <c r="O2130" i="1"/>
  <c r="P2130" i="1" s="1"/>
  <c r="I2130" i="1"/>
  <c r="J2130" i="1" s="1"/>
  <c r="O2129" i="1"/>
  <c r="P2129" i="1" s="1"/>
  <c r="I2129" i="1"/>
  <c r="J2129" i="1" s="1"/>
  <c r="O2127" i="1"/>
  <c r="P2127" i="1" s="1"/>
  <c r="I2127" i="1"/>
  <c r="J2127" i="1" s="1"/>
  <c r="O2124" i="1"/>
  <c r="P2124" i="1" s="1"/>
  <c r="I2124" i="1"/>
  <c r="J2124" i="1" s="1"/>
  <c r="O2125" i="1"/>
  <c r="P2125" i="1" s="1"/>
  <c r="I2125" i="1"/>
  <c r="J2125" i="1" s="1"/>
  <c r="O2119" i="1"/>
  <c r="I2119" i="1"/>
  <c r="J2119" i="1" s="1"/>
  <c r="O2118" i="1"/>
  <c r="I2118" i="1"/>
  <c r="J2118" i="1" s="1"/>
  <c r="O2121" i="1"/>
  <c r="I2121" i="1"/>
  <c r="J2121" i="1" s="1"/>
  <c r="O2115" i="1"/>
  <c r="I2115" i="1"/>
  <c r="J2115" i="1" s="1"/>
  <c r="O2114" i="1"/>
  <c r="I2114" i="1"/>
  <c r="J2114" i="1" s="1"/>
  <c r="O2113" i="1"/>
  <c r="I2113" i="1"/>
  <c r="J2113" i="1" s="1"/>
  <c r="O2112" i="1"/>
  <c r="I2112" i="1"/>
  <c r="J2112" i="1" s="1"/>
  <c r="O2111" i="1"/>
  <c r="I2111" i="1"/>
  <c r="J2111" i="1" s="1"/>
  <c r="I2108" i="1"/>
  <c r="J2108" i="1" s="1"/>
  <c r="I2094" i="1"/>
  <c r="J2094" i="1" s="1"/>
  <c r="I2093" i="1"/>
  <c r="J2093" i="1" s="1"/>
  <c r="I2092" i="1"/>
  <c r="J2092" i="1" s="1"/>
  <c r="I2089" i="1"/>
  <c r="J2089" i="1" s="1"/>
  <c r="I2085" i="1"/>
  <c r="J2085" i="1" s="1"/>
  <c r="P2084" i="1"/>
  <c r="I2084" i="1"/>
  <c r="J2084" i="1" s="1"/>
  <c r="I2083" i="1"/>
  <c r="J2083" i="1" s="1"/>
  <c r="I2075" i="1"/>
  <c r="J2075" i="1" s="1"/>
  <c r="I2086" i="1"/>
  <c r="J2086" i="1" s="1"/>
  <c r="I2073" i="1"/>
  <c r="J2073" i="1" s="1"/>
  <c r="P2068" i="1"/>
  <c r="I2068" i="1"/>
  <c r="J2068" i="1" s="1"/>
  <c r="I2063" i="1"/>
  <c r="J2063" i="1" s="1"/>
  <c r="P2062" i="1"/>
  <c r="I2062" i="1"/>
  <c r="J2062" i="1" s="1"/>
  <c r="I2061" i="1"/>
  <c r="J2061" i="1" s="1"/>
  <c r="I2059" i="1"/>
  <c r="J2059" i="1" s="1"/>
  <c r="P2058" i="1"/>
  <c r="I2058" i="1"/>
  <c r="J2058" i="1" s="1"/>
  <c r="I2053" i="1"/>
  <c r="J2053" i="1" s="1"/>
  <c r="I2049" i="1"/>
  <c r="J2049" i="1" s="1"/>
  <c r="I2047" i="1"/>
  <c r="J2047" i="1" s="1"/>
  <c r="I2044" i="1"/>
  <c r="J2044" i="1" s="1"/>
  <c r="I2042" i="1"/>
  <c r="J2042" i="1" s="1"/>
  <c r="I2041" i="1"/>
  <c r="J2041" i="1" s="1"/>
  <c r="I2040" i="1"/>
  <c r="J2040" i="1" s="1"/>
  <c r="I2037" i="1"/>
  <c r="J2037" i="1" s="1"/>
  <c r="P2036" i="1"/>
  <c r="I2036" i="1"/>
  <c r="J2036" i="1" s="1"/>
  <c r="I2035" i="1"/>
  <c r="J2035" i="1" s="1"/>
  <c r="I2032" i="1"/>
  <c r="J2032" i="1" s="1"/>
  <c r="I2033" i="1"/>
  <c r="J2033" i="1" s="1"/>
  <c r="I2031" i="1"/>
  <c r="J2031" i="1" s="1"/>
  <c r="P2030" i="1"/>
  <c r="I2030" i="1"/>
  <c r="J2030" i="1" s="1"/>
  <c r="I2029" i="1"/>
  <c r="J2029" i="1" s="1"/>
  <c r="I2028" i="1"/>
  <c r="J2028" i="1" s="1"/>
  <c r="I2027" i="1"/>
  <c r="J2027" i="1" s="1"/>
  <c r="P2026" i="1"/>
  <c r="I2026" i="1"/>
  <c r="J2026" i="1" s="1"/>
  <c r="I2025" i="1"/>
  <c r="J2025" i="1" s="1"/>
  <c r="P2024" i="1"/>
  <c r="I2024" i="1"/>
  <c r="J2024" i="1" s="1"/>
  <c r="I2022" i="1"/>
  <c r="J2022" i="1" s="1"/>
  <c r="I2019" i="1"/>
  <c r="J2019" i="1" s="1"/>
  <c r="I2014" i="1"/>
  <c r="J2014" i="1" s="1"/>
  <c r="I2011" i="1"/>
  <c r="J2011" i="1" s="1"/>
  <c r="I2013" i="1"/>
  <c r="J2013" i="1" s="1"/>
  <c r="I2006" i="1"/>
  <c r="J2006" i="1" s="1"/>
  <c r="I2007" i="1"/>
  <c r="J2007" i="1" s="1"/>
  <c r="I2005" i="1"/>
  <c r="J2005" i="1" s="1"/>
  <c r="I2004" i="1"/>
  <c r="J2004" i="1" s="1"/>
  <c r="P2002" i="1"/>
  <c r="I2002" i="1"/>
  <c r="J2002" i="1" s="1"/>
  <c r="P2000" i="1"/>
  <c r="O1994" i="1"/>
  <c r="I1994" i="1"/>
  <c r="J1994" i="1" s="1"/>
  <c r="O1990" i="1"/>
  <c r="I1990" i="1"/>
  <c r="J1990" i="1" s="1"/>
  <c r="O1989" i="1"/>
  <c r="I1989" i="1"/>
  <c r="J1989" i="1" s="1"/>
  <c r="O1988" i="1"/>
  <c r="I1988" i="1"/>
  <c r="J1988" i="1" s="1"/>
  <c r="O1987" i="1"/>
  <c r="I1987" i="1"/>
  <c r="J1987" i="1" s="1"/>
  <c r="O1985" i="1"/>
  <c r="I1985" i="1"/>
  <c r="J1985" i="1" s="1"/>
  <c r="O1984" i="1"/>
  <c r="P1984" i="1" s="1"/>
  <c r="I1984" i="1"/>
  <c r="J1984" i="1" s="1"/>
  <c r="O1983" i="1"/>
  <c r="I1983" i="1"/>
  <c r="J1983" i="1" s="1"/>
  <c r="O1982" i="1"/>
  <c r="P1982" i="1" s="1"/>
  <c r="I1982" i="1"/>
  <c r="J1982" i="1" s="1"/>
  <c r="O1981" i="1"/>
  <c r="P1981" i="1" s="1"/>
  <c r="I1981" i="1"/>
  <c r="J1981" i="1" s="1"/>
  <c r="O1978" i="1"/>
  <c r="I1978" i="1"/>
  <c r="J1978" i="1" s="1"/>
  <c r="O1980" i="1"/>
  <c r="I1980" i="1"/>
  <c r="J1980" i="1" s="1"/>
  <c r="O1979" i="1"/>
  <c r="P1979" i="1" s="1"/>
  <c r="I1979" i="1"/>
  <c r="J1979" i="1" s="1"/>
  <c r="O1977" i="1"/>
  <c r="P1977" i="1" s="1"/>
  <c r="I1977" i="1"/>
  <c r="J1977" i="1" s="1"/>
  <c r="O1976" i="1"/>
  <c r="I1976" i="1"/>
  <c r="J1976" i="1" s="1"/>
  <c r="O1975" i="1"/>
  <c r="I1975" i="1"/>
  <c r="J1975" i="1" s="1"/>
  <c r="O1973" i="1"/>
  <c r="P1973" i="1" s="1"/>
  <c r="I1973" i="1"/>
  <c r="J1973" i="1" s="1"/>
  <c r="O1970" i="1"/>
  <c r="I1970" i="1"/>
  <c r="J1970" i="1" s="1"/>
  <c r="O1967" i="1"/>
  <c r="I1967" i="1"/>
  <c r="J1967" i="1" s="1"/>
  <c r="O1965" i="1"/>
  <c r="I1965" i="1"/>
  <c r="J1965" i="1" s="1"/>
  <c r="O1964" i="1"/>
  <c r="I1964" i="1"/>
  <c r="J1964" i="1" s="1"/>
  <c r="O1963" i="1"/>
  <c r="P1963" i="1" s="1"/>
  <c r="I1963" i="1"/>
  <c r="J1963" i="1" s="1"/>
  <c r="I1959" i="1"/>
  <c r="J1959" i="1" s="1"/>
  <c r="O1911" i="1"/>
  <c r="I1911" i="1"/>
  <c r="J1911" i="1" s="1"/>
  <c r="O1910" i="1"/>
  <c r="I1910" i="1"/>
  <c r="J1910" i="1" s="1"/>
  <c r="O1909" i="1"/>
  <c r="I1909" i="1"/>
  <c r="J1909" i="1" s="1"/>
  <c r="O1908" i="1"/>
  <c r="P1908" i="1" s="1"/>
  <c r="I1908" i="1"/>
  <c r="J1908" i="1" s="1"/>
  <c r="O1907" i="1"/>
  <c r="I1907" i="1"/>
  <c r="J1907" i="1" s="1"/>
  <c r="O1905" i="1"/>
  <c r="I1905" i="1"/>
  <c r="J1905" i="1" s="1"/>
  <c r="O1945" i="1"/>
  <c r="I1945" i="1"/>
  <c r="J1945" i="1" s="1"/>
  <c r="O1903" i="1"/>
  <c r="I1903" i="1"/>
  <c r="J1903" i="1" s="1"/>
  <c r="O1901" i="1"/>
  <c r="I1901" i="1"/>
  <c r="J1901" i="1" s="1"/>
  <c r="O1899" i="1"/>
  <c r="I1899" i="1"/>
  <c r="J1899" i="1" s="1"/>
  <c r="O1898" i="1"/>
  <c r="P1898" i="1" s="1"/>
  <c r="I1898" i="1"/>
  <c r="J1898" i="1" s="1"/>
  <c r="O1897" i="1"/>
  <c r="I1897" i="1"/>
  <c r="J1897" i="1" s="1"/>
  <c r="O1896" i="1"/>
  <c r="I1896" i="1"/>
  <c r="J1896" i="1" s="1"/>
  <c r="O1895" i="1"/>
  <c r="I1895" i="1"/>
  <c r="J1895" i="1" s="1"/>
  <c r="O1889" i="1"/>
  <c r="I1889" i="1"/>
  <c r="J1889" i="1" s="1"/>
  <c r="O1888" i="1"/>
  <c r="P1888" i="1" s="1"/>
  <c r="I1888" i="1"/>
  <c r="J1888" i="1" s="1"/>
  <c r="O1887" i="1"/>
  <c r="I1887" i="1"/>
  <c r="J1887" i="1" s="1"/>
  <c r="O1886" i="1"/>
  <c r="P1886" i="1" s="1"/>
  <c r="I1886" i="1"/>
  <c r="J1886" i="1" s="1"/>
  <c r="O1881" i="1"/>
  <c r="I1881" i="1"/>
  <c r="J1881" i="1" s="1"/>
  <c r="O1880" i="1"/>
  <c r="P1880" i="1" s="1"/>
  <c r="I1880" i="1"/>
  <c r="J1880" i="1" s="1"/>
  <c r="O1879" i="1"/>
  <c r="I1879" i="1"/>
  <c r="J1879" i="1" s="1"/>
  <c r="O1878" i="1"/>
  <c r="P1878" i="1" s="1"/>
  <c r="I1878" i="1"/>
  <c r="J1878" i="1" s="1"/>
  <c r="O1850" i="1"/>
  <c r="I1850" i="1"/>
  <c r="J1850" i="1" s="1"/>
  <c r="O1849" i="1"/>
  <c r="P1849" i="1" s="1"/>
  <c r="I1849" i="1"/>
  <c r="J1849" i="1" s="1"/>
  <c r="O1868" i="1"/>
  <c r="I1868" i="1"/>
  <c r="J1868" i="1" s="1"/>
  <c r="O1867" i="1"/>
  <c r="I1867" i="1"/>
  <c r="J1867" i="1" s="1"/>
  <c r="O1866" i="1"/>
  <c r="P1866" i="1" s="1"/>
  <c r="I1866" i="1"/>
  <c r="J1866" i="1" s="1"/>
  <c r="O1870" i="1"/>
  <c r="I1870" i="1"/>
  <c r="J1870" i="1" s="1"/>
  <c r="O1869" i="1"/>
  <c r="P1869" i="1" s="1"/>
  <c r="I1869" i="1"/>
  <c r="J1869" i="1" s="1"/>
  <c r="O1865" i="1"/>
  <c r="I1865" i="1"/>
  <c r="J1865" i="1" s="1"/>
  <c r="O1864" i="1"/>
  <c r="P1864" i="1" s="1"/>
  <c r="I1864" i="1"/>
  <c r="J1864" i="1" s="1"/>
  <c r="O1859" i="1"/>
  <c r="P1859" i="1" s="1"/>
  <c r="I1859" i="1"/>
  <c r="J1859" i="1" s="1"/>
  <c r="O1857" i="1"/>
  <c r="P1857" i="1" s="1"/>
  <c r="I1857" i="1"/>
  <c r="J1857" i="1" s="1"/>
  <c r="O1848" i="1"/>
  <c r="P1848" i="1" s="1"/>
  <c r="I1848" i="1"/>
  <c r="J1848" i="1" s="1"/>
  <c r="O1847" i="1"/>
  <c r="P1847" i="1" s="1"/>
  <c r="I1847" i="1"/>
  <c r="J1847" i="1" s="1"/>
  <c r="O1854" i="1"/>
  <c r="I1854" i="1"/>
  <c r="J1854" i="1" s="1"/>
  <c r="O1853" i="1"/>
  <c r="P1853" i="1" s="1"/>
  <c r="I1853" i="1"/>
  <c r="J1853" i="1" s="1"/>
  <c r="O1846" i="1"/>
  <c r="P1846" i="1" s="1"/>
  <c r="I1846" i="1"/>
  <c r="J1846" i="1" s="1"/>
  <c r="O1837" i="1"/>
  <c r="I1837" i="1"/>
  <c r="J1837" i="1" s="1"/>
  <c r="I1838" i="1"/>
  <c r="J1838" i="1" s="1"/>
  <c r="O1815" i="1"/>
  <c r="P1815" i="1" s="1"/>
  <c r="I1815" i="1"/>
  <c r="J1815" i="1" s="1"/>
  <c r="O1814" i="1"/>
  <c r="P1814" i="1" s="1"/>
  <c r="I1814" i="1"/>
  <c r="J1814" i="1" s="1"/>
  <c r="O1812" i="1"/>
  <c r="I1812" i="1"/>
  <c r="J1812" i="1" s="1"/>
  <c r="O1809" i="1"/>
  <c r="I1809" i="1"/>
  <c r="J1809" i="1" s="1"/>
  <c r="O1808" i="1"/>
  <c r="P1808" i="1" s="1"/>
  <c r="I1808" i="1"/>
  <c r="J1808" i="1" s="1"/>
  <c r="O1764" i="1"/>
  <c r="I1764" i="1"/>
  <c r="J1764" i="1" s="1"/>
  <c r="O1763" i="1"/>
  <c r="P1763" i="1" s="1"/>
  <c r="I1763" i="1"/>
  <c r="J1763" i="1" s="1"/>
  <c r="O1731" i="1"/>
  <c r="I1731" i="1"/>
  <c r="J1731" i="1" s="1"/>
  <c r="O1730" i="1"/>
  <c r="P1730" i="1" s="1"/>
  <c r="I1730" i="1"/>
  <c r="J1730" i="1" s="1"/>
  <c r="O1768" i="1"/>
  <c r="P1768" i="1" s="1"/>
  <c r="I1768" i="1"/>
  <c r="J1768" i="1" s="1"/>
  <c r="O1714" i="1"/>
  <c r="P1714" i="1" s="1"/>
  <c r="I1714" i="1"/>
  <c r="J1714" i="1" s="1"/>
  <c r="O1694" i="1"/>
  <c r="I1694" i="1"/>
  <c r="J1694" i="1" s="1"/>
  <c r="O1684" i="1"/>
  <c r="P1684" i="1" s="1"/>
  <c r="I1684" i="1"/>
  <c r="J1684" i="1" s="1"/>
  <c r="O1660" i="1"/>
  <c r="P1660" i="1" s="1"/>
  <c r="I1660" i="1"/>
  <c r="J1660" i="1" s="1"/>
  <c r="O1650" i="1"/>
  <c r="I1650" i="1"/>
  <c r="J1650" i="1" s="1"/>
  <c r="O1649" i="1"/>
  <c r="P1649" i="1" s="1"/>
  <c r="I1649" i="1"/>
  <c r="J1649" i="1" s="1"/>
  <c r="O1617" i="1"/>
  <c r="P1617" i="1" s="1"/>
  <c r="I1617" i="1"/>
  <c r="J1617" i="1" s="1"/>
  <c r="O1615" i="1"/>
  <c r="I1615" i="1"/>
  <c r="J1615" i="1" s="1"/>
  <c r="O1608" i="1"/>
  <c r="P1608" i="1" s="1"/>
  <c r="I1608" i="1"/>
  <c r="J1608" i="1" s="1"/>
  <c r="O1609" i="1"/>
  <c r="I1609" i="1"/>
  <c r="J1609" i="1" s="1"/>
  <c r="O1610" i="1"/>
  <c r="I1610" i="1"/>
  <c r="J1610" i="1" s="1"/>
  <c r="O1611" i="1"/>
  <c r="I1611" i="1"/>
  <c r="J1611" i="1" s="1"/>
  <c r="O1604" i="1"/>
  <c r="P1604" i="1" s="1"/>
  <c r="I1604" i="1"/>
  <c r="J1604" i="1" s="1"/>
  <c r="O1602" i="1"/>
  <c r="P1602" i="1" s="1"/>
  <c r="I1602" i="1"/>
  <c r="J1602" i="1" s="1"/>
  <c r="O1603" i="1"/>
  <c r="I1603" i="1"/>
  <c r="J1603" i="1" s="1"/>
  <c r="O1601" i="1"/>
  <c r="I1601" i="1"/>
  <c r="J1601" i="1" s="1"/>
  <c r="O1600" i="1"/>
  <c r="P1600" i="1" s="1"/>
  <c r="I1600" i="1"/>
  <c r="J1600" i="1" s="1"/>
  <c r="O1599" i="1"/>
  <c r="P1599" i="1" s="1"/>
  <c r="I1599" i="1"/>
  <c r="J1599" i="1" s="1"/>
  <c r="O1598" i="1"/>
  <c r="I1598" i="1"/>
  <c r="J1598" i="1" s="1"/>
  <c r="O1597" i="1"/>
  <c r="I1597" i="1"/>
  <c r="J1597" i="1" s="1"/>
  <c r="O1596" i="1"/>
  <c r="P1596" i="1" s="1"/>
  <c r="I1596" i="1"/>
  <c r="J1596" i="1" s="1"/>
  <c r="O1594" i="1"/>
  <c r="P1594" i="1" s="1"/>
  <c r="I1594" i="1"/>
  <c r="J1594" i="1" s="1"/>
  <c r="O1590" i="1"/>
  <c r="P1590" i="1" s="1"/>
  <c r="I1590" i="1"/>
  <c r="J1590" i="1" s="1"/>
  <c r="O1589" i="1"/>
  <c r="I1589" i="1"/>
  <c r="J1589" i="1" s="1"/>
  <c r="O1570" i="1"/>
  <c r="I1570" i="1"/>
  <c r="J1570" i="1" s="1"/>
  <c r="O1569" i="1"/>
  <c r="P1569" i="1" s="1"/>
  <c r="I1569" i="1"/>
  <c r="J1569" i="1" s="1"/>
  <c r="O1568" i="1"/>
  <c r="I1568" i="1"/>
  <c r="J1568" i="1" s="1"/>
  <c r="O1547" i="1"/>
  <c r="I1547" i="1"/>
  <c r="J1547" i="1" s="1"/>
  <c r="O1546" i="1"/>
  <c r="P1546" i="1" s="1"/>
  <c r="I1546" i="1"/>
  <c r="J1546" i="1" s="1"/>
  <c r="O1544" i="1"/>
  <c r="P1544" i="1" s="1"/>
  <c r="I1544" i="1"/>
  <c r="J1544" i="1" s="1"/>
  <c r="O1543" i="1"/>
  <c r="P1543" i="1" s="1"/>
  <c r="I1543" i="1"/>
  <c r="J1543" i="1" s="1"/>
  <c r="O1542" i="1"/>
  <c r="P1542" i="1" s="1"/>
  <c r="I1542" i="1"/>
  <c r="J1542" i="1" s="1"/>
  <c r="O1537" i="1"/>
  <c r="P1537" i="1" s="1"/>
  <c r="I1537" i="1"/>
  <c r="J1537" i="1" s="1"/>
  <c r="O1535" i="1"/>
  <c r="P1535" i="1" s="1"/>
  <c r="I1535" i="1"/>
  <c r="J1535" i="1" s="1"/>
  <c r="O1533" i="1"/>
  <c r="I1533" i="1"/>
  <c r="J1533" i="1" s="1"/>
  <c r="O1532" i="1"/>
  <c r="P1532" i="1" s="1"/>
  <c r="I1532" i="1"/>
  <c r="J1532" i="1" s="1"/>
  <c r="O1527" i="1"/>
  <c r="P1527" i="1" s="1"/>
  <c r="I1527" i="1"/>
  <c r="J1527" i="1" s="1"/>
  <c r="O1521" i="1"/>
  <c r="I1521" i="1"/>
  <c r="J1521" i="1" s="1"/>
  <c r="O1520" i="1"/>
  <c r="I1520" i="1"/>
  <c r="J1520" i="1" s="1"/>
  <c r="O1514" i="1"/>
  <c r="I1514" i="1"/>
  <c r="J1514" i="1" s="1"/>
  <c r="P1501" i="1"/>
  <c r="I1501" i="1"/>
  <c r="J1501" i="1" s="1"/>
  <c r="O1479" i="1"/>
  <c r="I1479" i="1"/>
  <c r="J1479" i="1" s="1"/>
  <c r="O1480" i="1"/>
  <c r="I1480" i="1"/>
  <c r="J1480" i="1" s="1"/>
  <c r="O1469" i="1"/>
  <c r="I1469" i="1"/>
  <c r="J1469" i="1" s="1"/>
  <c r="O1472" i="1"/>
  <c r="I1472" i="1"/>
  <c r="J1472" i="1" s="1"/>
  <c r="I1464" i="1"/>
  <c r="J1464" i="1" s="1"/>
  <c r="I1465" i="1"/>
  <c r="J1465" i="1" s="1"/>
  <c r="O1452" i="1"/>
  <c r="I1452" i="1"/>
  <c r="J1452" i="1" s="1"/>
  <c r="O1451" i="1"/>
  <c r="P1451" i="1" s="1"/>
  <c r="I1451" i="1"/>
  <c r="J1451" i="1" s="1"/>
  <c r="O1453" i="1"/>
  <c r="I1453" i="1"/>
  <c r="J1453" i="1" s="1"/>
  <c r="O1460" i="1"/>
  <c r="I1460" i="1"/>
  <c r="J1460" i="1" s="1"/>
  <c r="O1458" i="1"/>
  <c r="I1458" i="1"/>
  <c r="J1458" i="1" s="1"/>
  <c r="O1457" i="1"/>
  <c r="I1457" i="1"/>
  <c r="J1457" i="1" s="1"/>
  <c r="O1456" i="1"/>
  <c r="I1456" i="1"/>
  <c r="J1456" i="1" s="1"/>
  <c r="O1454" i="1"/>
  <c r="I1454" i="1"/>
  <c r="J1454" i="1" s="1"/>
  <c r="O1440" i="1"/>
  <c r="I1440" i="1"/>
  <c r="J1440" i="1" s="1"/>
  <c r="O1439" i="1"/>
  <c r="P1439" i="1" s="1"/>
  <c r="I1439" i="1"/>
  <c r="J1439" i="1" s="1"/>
  <c r="O1436" i="1"/>
  <c r="I1436" i="1"/>
  <c r="J1436" i="1" s="1"/>
  <c r="O1437" i="1"/>
  <c r="I1437" i="1"/>
  <c r="J1437" i="1" s="1"/>
  <c r="O1435" i="1"/>
  <c r="I1435" i="1"/>
  <c r="J1435" i="1" s="1"/>
  <c r="O1434" i="1"/>
  <c r="I1434" i="1"/>
  <c r="J1434" i="1" s="1"/>
  <c r="O1433" i="1"/>
  <c r="I1433" i="1"/>
  <c r="J1433" i="1" s="1"/>
  <c r="O1432" i="1"/>
  <c r="I1432" i="1"/>
  <c r="J1432" i="1" s="1"/>
  <c r="O1429" i="1"/>
  <c r="I1429" i="1"/>
  <c r="J1429" i="1" s="1"/>
  <c r="O1427" i="1"/>
  <c r="I1427" i="1"/>
  <c r="J1427" i="1" s="1"/>
  <c r="O1410" i="1"/>
  <c r="I1410" i="1"/>
  <c r="J1410" i="1" s="1"/>
  <c r="O1409" i="1"/>
  <c r="I1409" i="1"/>
  <c r="J1409" i="1" s="1"/>
  <c r="O1423" i="1"/>
  <c r="I1423" i="1"/>
  <c r="J1423" i="1" s="1"/>
  <c r="O1421" i="1"/>
  <c r="I1421" i="1"/>
  <c r="J1421" i="1" s="1"/>
  <c r="O1422" i="1"/>
  <c r="I1422" i="1"/>
  <c r="J1422" i="1" s="1"/>
  <c r="O1420" i="1"/>
  <c r="I1420" i="1"/>
  <c r="J1420" i="1" s="1"/>
  <c r="O1418" i="1"/>
  <c r="I1418" i="1"/>
  <c r="J1418" i="1" s="1"/>
  <c r="O1419" i="1"/>
  <c r="I1419" i="1"/>
  <c r="J1419" i="1" s="1"/>
  <c r="O1414" i="1"/>
  <c r="I1414" i="1"/>
  <c r="J1414" i="1" s="1"/>
  <c r="O1415" i="1"/>
  <c r="I1415" i="1"/>
  <c r="J1415" i="1" s="1"/>
  <c r="O1413" i="1"/>
  <c r="I1413" i="1"/>
  <c r="J1413" i="1" s="1"/>
  <c r="O1513" i="1"/>
  <c r="P1513" i="1" s="1"/>
  <c r="I1513" i="1"/>
  <c r="J1513" i="1" s="1"/>
  <c r="O1386" i="1"/>
  <c r="I1386" i="1"/>
  <c r="J1386" i="1" s="1"/>
  <c r="O1385" i="1"/>
  <c r="I1385" i="1"/>
  <c r="J1385" i="1" s="1"/>
  <c r="O1381" i="1"/>
  <c r="I1381" i="1"/>
  <c r="J1381" i="1" s="1"/>
  <c r="O1382" i="1"/>
  <c r="I1382" i="1"/>
  <c r="J1382" i="1" s="1"/>
  <c r="O1379" i="1"/>
  <c r="I1379" i="1"/>
  <c r="J1379" i="1" s="1"/>
  <c r="O1380" i="1"/>
  <c r="I1380" i="1"/>
  <c r="J1380" i="1" s="1"/>
  <c r="O1378" i="1"/>
  <c r="I1378" i="1"/>
  <c r="J1378" i="1" s="1"/>
  <c r="O1376" i="1"/>
  <c r="P1376" i="1" s="1"/>
  <c r="I1376" i="1"/>
  <c r="J1376" i="1" s="1"/>
  <c r="O1375" i="1"/>
  <c r="P1375" i="1" s="1"/>
  <c r="I1375" i="1"/>
  <c r="J1375" i="1" s="1"/>
  <c r="O1374" i="1"/>
  <c r="P1374" i="1" s="1"/>
  <c r="I1374" i="1"/>
  <c r="J1374" i="1" s="1"/>
  <c r="O1373" i="1"/>
  <c r="P1373" i="1" s="1"/>
  <c r="I1373" i="1"/>
  <c r="J1373" i="1" s="1"/>
  <c r="O1372" i="1"/>
  <c r="I1372" i="1"/>
  <c r="J1372" i="1" s="1"/>
  <c r="O1371" i="1"/>
  <c r="I1371" i="1"/>
  <c r="J1371" i="1" s="1"/>
  <c r="O1370" i="1"/>
  <c r="I1370" i="1"/>
  <c r="J1370" i="1" s="1"/>
  <c r="O1369" i="1"/>
  <c r="I1369" i="1"/>
  <c r="J1369" i="1" s="1"/>
  <c r="O1367" i="1"/>
  <c r="P1367" i="1" s="1"/>
  <c r="I1367" i="1"/>
  <c r="J1367" i="1" s="1"/>
  <c r="O1366" i="1"/>
  <c r="I1366" i="1"/>
  <c r="J1366" i="1" s="1"/>
  <c r="O1365" i="1"/>
  <c r="P1365" i="1" s="1"/>
  <c r="I1365" i="1"/>
  <c r="J1365" i="1" s="1"/>
  <c r="O1364" i="1"/>
  <c r="P1364" i="1" s="1"/>
  <c r="I1364" i="1"/>
  <c r="J1364" i="1" s="1"/>
  <c r="O1362" i="1"/>
  <c r="P1362" i="1" s="1"/>
  <c r="I1362" i="1"/>
  <c r="J1362" i="1" s="1"/>
  <c r="O1363" i="1"/>
  <c r="I1363" i="1"/>
  <c r="J1363" i="1" s="1"/>
  <c r="I1361" i="1"/>
  <c r="J1361" i="1" s="1"/>
  <c r="O1357" i="1"/>
  <c r="I1357" i="1"/>
  <c r="J1357" i="1" s="1"/>
  <c r="O1356" i="1"/>
  <c r="I1356" i="1"/>
  <c r="J1356" i="1" s="1"/>
  <c r="O1355" i="1"/>
  <c r="I1355" i="1"/>
  <c r="J1355" i="1" s="1"/>
  <c r="O1354" i="1"/>
  <c r="I1354" i="1"/>
  <c r="J1354" i="1" s="1"/>
  <c r="O1334" i="1"/>
  <c r="I1334" i="1"/>
  <c r="J1334" i="1" s="1"/>
  <c r="O1331" i="1"/>
  <c r="I1331" i="1"/>
  <c r="J1331" i="1" s="1"/>
  <c r="O1333" i="1"/>
  <c r="I1333" i="1"/>
  <c r="J1333" i="1" s="1"/>
  <c r="O1332" i="1"/>
  <c r="I1332" i="1"/>
  <c r="J1332" i="1" s="1"/>
  <c r="O1330" i="1"/>
  <c r="I1330" i="1"/>
  <c r="J1330" i="1" s="1"/>
  <c r="O1329" i="1"/>
  <c r="I1329" i="1"/>
  <c r="J1329" i="1" s="1"/>
  <c r="O1322" i="1"/>
  <c r="P1322" i="1" s="1"/>
  <c r="I1322" i="1"/>
  <c r="J1322" i="1" s="1"/>
  <c r="O1321" i="1"/>
  <c r="P1321" i="1" s="1"/>
  <c r="I1321" i="1"/>
  <c r="J1321" i="1" s="1"/>
  <c r="O1316" i="1"/>
  <c r="P1316" i="1" s="1"/>
  <c r="I1316" i="1"/>
  <c r="J1316" i="1" s="1"/>
  <c r="O1317" i="1"/>
  <c r="I1317" i="1"/>
  <c r="J1317" i="1" s="1"/>
  <c r="O1314" i="1"/>
  <c r="P1314" i="1" s="1"/>
  <c r="I1314" i="1"/>
  <c r="J1314" i="1" s="1"/>
  <c r="O1312" i="1"/>
  <c r="P1312" i="1" s="1"/>
  <c r="I1312" i="1"/>
  <c r="J1312" i="1" s="1"/>
  <c r="O1313" i="1"/>
  <c r="I1313" i="1"/>
  <c r="J1313" i="1" s="1"/>
  <c r="O1310" i="1"/>
  <c r="I1310" i="1"/>
  <c r="J1310" i="1" s="1"/>
  <c r="O1307" i="1"/>
  <c r="P1307" i="1" s="1"/>
  <c r="I1307" i="1"/>
  <c r="J1307" i="1" s="1"/>
  <c r="O1305" i="1"/>
  <c r="P1305" i="1" s="1"/>
  <c r="I1305" i="1"/>
  <c r="J1305" i="1" s="1"/>
  <c r="O1308" i="1"/>
  <c r="I1308" i="1"/>
  <c r="J1308" i="1" s="1"/>
  <c r="O1306" i="1"/>
  <c r="I1306" i="1"/>
  <c r="J1306" i="1" s="1"/>
  <c r="O1304" i="1"/>
  <c r="P1304" i="1" s="1"/>
  <c r="I1304" i="1"/>
  <c r="J1304" i="1" s="1"/>
  <c r="O1302" i="1"/>
  <c r="P1302" i="1" s="1"/>
  <c r="I1302" i="1"/>
  <c r="J1302" i="1" s="1"/>
  <c r="O1299" i="1"/>
  <c r="P1299" i="1" s="1"/>
  <c r="I1299" i="1"/>
  <c r="J1299" i="1" s="1"/>
  <c r="O1298" i="1"/>
  <c r="I1298" i="1"/>
  <c r="J1298" i="1" s="1"/>
  <c r="O1297" i="1"/>
  <c r="P1297" i="1" s="1"/>
  <c r="I1297" i="1"/>
  <c r="J1297" i="1" s="1"/>
  <c r="O1291" i="1"/>
  <c r="I1291" i="1"/>
  <c r="J1291" i="1" s="1"/>
  <c r="O1288" i="1"/>
  <c r="P1288" i="1" s="1"/>
  <c r="I1288" i="1"/>
  <c r="J1288" i="1" s="1"/>
  <c r="O1287" i="1"/>
  <c r="P1287" i="1" s="1"/>
  <c r="I1287" i="1"/>
  <c r="J1287" i="1" s="1"/>
  <c r="O1286" i="1"/>
  <c r="P1286" i="1" s="1"/>
  <c r="I1286" i="1"/>
  <c r="J1286" i="1" s="1"/>
  <c r="O1284" i="1"/>
  <c r="P1284" i="1" s="1"/>
  <c r="I1284" i="1"/>
  <c r="J1284" i="1" s="1"/>
  <c r="O1282" i="1"/>
  <c r="I1282" i="1"/>
  <c r="J1282" i="1" s="1"/>
  <c r="O1283" i="1"/>
  <c r="P1283" i="1" s="1"/>
  <c r="I1283" i="1"/>
  <c r="J1283" i="1" s="1"/>
  <c r="O1281" i="1"/>
  <c r="I1281" i="1"/>
  <c r="J1281" i="1" s="1"/>
  <c r="O1279" i="1"/>
  <c r="J1279" i="1"/>
  <c r="O1278" i="1"/>
  <c r="J1278" i="1"/>
  <c r="O1277" i="1"/>
  <c r="J1277" i="1"/>
  <c r="O1276" i="1"/>
  <c r="P1276" i="1" s="1"/>
  <c r="J1276" i="1"/>
  <c r="O1273" i="1"/>
  <c r="P1273" i="1" s="1"/>
  <c r="I1273" i="1"/>
  <c r="J1273" i="1" s="1"/>
  <c r="O1272" i="1"/>
  <c r="P1272" i="1" s="1"/>
  <c r="I1272" i="1"/>
  <c r="J1272" i="1" s="1"/>
  <c r="O1271" i="1"/>
  <c r="P1271" i="1" s="1"/>
  <c r="I1271" i="1"/>
  <c r="J1271" i="1" s="1"/>
  <c r="O1270" i="1"/>
  <c r="I1270" i="1"/>
  <c r="J1270" i="1" s="1"/>
  <c r="O1262" i="1"/>
  <c r="P1262" i="1" s="1"/>
  <c r="I1262" i="1"/>
  <c r="J1262" i="1" s="1"/>
  <c r="O1098" i="1"/>
  <c r="P1098" i="1" s="1"/>
  <c r="I1098" i="1"/>
  <c r="J1098" i="1" s="1"/>
  <c r="J627" i="1"/>
  <c r="J626" i="1"/>
  <c r="O1077" i="1"/>
  <c r="J1077" i="1"/>
  <c r="J648" i="1"/>
  <c r="O647" i="1"/>
  <c r="J647" i="1"/>
  <c r="O955" i="1"/>
  <c r="J955" i="1"/>
  <c r="O954" i="1"/>
  <c r="P954" i="1" s="1"/>
  <c r="J954" i="1"/>
  <c r="O1048" i="1"/>
  <c r="J1048" i="1"/>
  <c r="O1045" i="1"/>
  <c r="P1045" i="1" s="1"/>
  <c r="J1045" i="1"/>
  <c r="O989" i="1"/>
  <c r="J989" i="1"/>
  <c r="O988" i="1"/>
  <c r="J988" i="1"/>
  <c r="O987" i="1"/>
  <c r="J987" i="1"/>
  <c r="O991" i="1"/>
  <c r="J991" i="1"/>
  <c r="O970" i="1"/>
  <c r="J970" i="1"/>
  <c r="O969" i="1"/>
  <c r="J969" i="1"/>
  <c r="O967" i="1"/>
  <c r="J967" i="1"/>
  <c r="O963" i="1"/>
  <c r="J963" i="1"/>
  <c r="O962" i="1"/>
  <c r="J962" i="1"/>
  <c r="O961" i="1"/>
  <c r="J961" i="1"/>
  <c r="O959" i="1"/>
  <c r="J959" i="1"/>
  <c r="O958" i="1"/>
  <c r="J958" i="1"/>
  <c r="O983" i="1"/>
  <c r="J983" i="1"/>
  <c r="O981" i="1"/>
  <c r="J981" i="1"/>
  <c r="O925" i="1"/>
  <c r="J925" i="1"/>
  <c r="O918" i="1"/>
  <c r="J918" i="1"/>
  <c r="O931" i="1"/>
  <c r="J931" i="1"/>
  <c r="O928" i="1"/>
  <c r="J928" i="1"/>
  <c r="O927" i="1"/>
  <c r="J927" i="1"/>
  <c r="O926" i="1"/>
  <c r="J926" i="1"/>
  <c r="O924" i="1"/>
  <c r="J924" i="1"/>
  <c r="O923" i="1"/>
  <c r="J923" i="1"/>
  <c r="O922" i="1"/>
  <c r="J922" i="1"/>
  <c r="O921" i="1"/>
  <c r="J921" i="1"/>
  <c r="O920" i="1"/>
  <c r="J920" i="1"/>
  <c r="O919" i="1"/>
  <c r="J919" i="1"/>
  <c r="O895" i="1"/>
  <c r="J895" i="1"/>
  <c r="O904" i="1"/>
  <c r="J904" i="1"/>
  <c r="O902" i="1"/>
  <c r="J902" i="1"/>
  <c r="O900" i="1"/>
  <c r="J900" i="1"/>
  <c r="O897" i="1"/>
  <c r="J897" i="1"/>
  <c r="O896" i="1"/>
  <c r="J896" i="1"/>
  <c r="O894" i="1"/>
  <c r="J894" i="1"/>
  <c r="O893" i="1"/>
  <c r="J893" i="1"/>
  <c r="O892" i="1"/>
  <c r="P892" i="1" s="1"/>
  <c r="J892" i="1"/>
  <c r="O891" i="1"/>
  <c r="J891" i="1"/>
  <c r="O890" i="1"/>
  <c r="J890" i="1"/>
  <c r="O889" i="1"/>
  <c r="J889" i="1"/>
  <c r="J888" i="1"/>
  <c r="J887" i="1"/>
  <c r="O886" i="1"/>
  <c r="P886" i="1" s="1"/>
  <c r="J886" i="1"/>
  <c r="O885" i="1"/>
  <c r="J885" i="1"/>
  <c r="O884" i="1"/>
  <c r="J884" i="1"/>
  <c r="O880" i="1"/>
  <c r="J880" i="1"/>
  <c r="O879" i="1"/>
  <c r="J879" i="1"/>
  <c r="O878" i="1"/>
  <c r="J878" i="1"/>
  <c r="O761" i="1"/>
  <c r="P761" i="1" s="1"/>
  <c r="J761" i="1"/>
  <c r="O760" i="1"/>
  <c r="P760" i="1" s="1"/>
  <c r="J760" i="1"/>
  <c r="O759" i="1"/>
  <c r="P759" i="1" s="1"/>
  <c r="J759" i="1"/>
  <c r="O758" i="1"/>
  <c r="P758" i="1" s="1"/>
  <c r="J758" i="1"/>
  <c r="O757" i="1"/>
  <c r="P757" i="1" s="1"/>
  <c r="J757" i="1"/>
  <c r="O748" i="1"/>
  <c r="J748" i="1"/>
  <c r="O747" i="1"/>
  <c r="J747" i="1"/>
  <c r="O746" i="1"/>
  <c r="J746" i="1"/>
  <c r="O753" i="1"/>
  <c r="J753" i="1"/>
  <c r="O752" i="1"/>
  <c r="J752" i="1"/>
  <c r="O751" i="1"/>
  <c r="J751" i="1"/>
  <c r="O750" i="1"/>
  <c r="J750" i="1"/>
  <c r="O749" i="1"/>
  <c r="J749" i="1"/>
  <c r="O745" i="1"/>
  <c r="J745" i="1"/>
  <c r="O744" i="1"/>
  <c r="J744" i="1"/>
  <c r="O743" i="1"/>
  <c r="P743" i="1" s="1"/>
  <c r="J743" i="1"/>
  <c r="O742" i="1"/>
  <c r="J742" i="1"/>
  <c r="O741" i="1"/>
  <c r="J741" i="1"/>
  <c r="O739" i="1"/>
  <c r="P739" i="1" s="1"/>
  <c r="J739" i="1"/>
  <c r="O737" i="1"/>
  <c r="P737" i="1" s="1"/>
  <c r="J737" i="1"/>
  <c r="O740" i="1"/>
  <c r="J740" i="1"/>
  <c r="O738" i="1"/>
  <c r="J738" i="1"/>
  <c r="O734" i="1"/>
  <c r="P734" i="1" s="1"/>
  <c r="J734" i="1"/>
  <c r="O733" i="1"/>
  <c r="J733" i="1"/>
  <c r="O732" i="1"/>
  <c r="J732" i="1"/>
  <c r="O731" i="1"/>
  <c r="J731" i="1"/>
  <c r="O730" i="1"/>
  <c r="J730" i="1"/>
  <c r="O727" i="1"/>
  <c r="J727" i="1"/>
  <c r="O726" i="1"/>
  <c r="J726" i="1"/>
  <c r="O725" i="1"/>
  <c r="J725" i="1"/>
  <c r="O724" i="1"/>
  <c r="J724" i="1"/>
  <c r="O721" i="1"/>
  <c r="J721" i="1"/>
  <c r="O720" i="1"/>
  <c r="J720" i="1"/>
  <c r="O719" i="1"/>
  <c r="J719" i="1"/>
  <c r="O718" i="1"/>
  <c r="J718" i="1"/>
  <c r="O717" i="1"/>
  <c r="J717" i="1"/>
  <c r="O716" i="1"/>
  <c r="P716" i="1" s="1"/>
  <c r="J716" i="1"/>
  <c r="O715" i="1"/>
  <c r="P715" i="1" s="1"/>
  <c r="J715" i="1"/>
  <c r="O711" i="1"/>
  <c r="P711" i="1" s="1"/>
  <c r="J711" i="1"/>
  <c r="O712" i="1"/>
  <c r="J712" i="1"/>
  <c r="O714" i="1"/>
  <c r="J714" i="1"/>
  <c r="O710" i="1"/>
  <c r="J710" i="1"/>
  <c r="O709" i="1"/>
  <c r="J709" i="1"/>
  <c r="O708" i="1"/>
  <c r="J708" i="1"/>
  <c r="O707" i="1"/>
  <c r="P707" i="1" s="1"/>
  <c r="J707" i="1"/>
  <c r="O706" i="1"/>
  <c r="P706" i="1" s="1"/>
  <c r="J706" i="1"/>
  <c r="O705" i="1"/>
  <c r="J705" i="1"/>
  <c r="O704" i="1"/>
  <c r="J704" i="1"/>
  <c r="O703" i="1"/>
  <c r="J703" i="1"/>
  <c r="O702" i="1"/>
  <c r="P702" i="1" s="1"/>
  <c r="J702" i="1"/>
  <c r="O701" i="1"/>
  <c r="J701" i="1"/>
  <c r="O700" i="1"/>
  <c r="P700" i="1" s="1"/>
  <c r="J700" i="1"/>
  <c r="O698" i="1"/>
  <c r="P698" i="1" s="1"/>
  <c r="J698" i="1"/>
  <c r="O697" i="1"/>
  <c r="J697" i="1"/>
  <c r="O696" i="1"/>
  <c r="J696" i="1"/>
  <c r="O695" i="1"/>
  <c r="J695" i="1"/>
  <c r="O694" i="1"/>
  <c r="J694" i="1"/>
  <c r="O693" i="1"/>
  <c r="P693" i="1" s="1"/>
  <c r="J693" i="1"/>
  <c r="O692" i="1"/>
  <c r="P692" i="1" s="1"/>
  <c r="J692" i="1"/>
  <c r="O690" i="1"/>
  <c r="J690" i="1"/>
  <c r="O688" i="1"/>
  <c r="J688" i="1"/>
  <c r="O684" i="1"/>
  <c r="J684" i="1"/>
  <c r="O685" i="1"/>
  <c r="J685" i="1"/>
  <c r="O682" i="1"/>
  <c r="J682" i="1"/>
  <c r="O683" i="1"/>
  <c r="J683" i="1"/>
  <c r="O680" i="1"/>
  <c r="J680" i="1"/>
  <c r="O681" i="1"/>
  <c r="J681" i="1"/>
  <c r="O679" i="1"/>
  <c r="J679" i="1"/>
  <c r="O678" i="1"/>
  <c r="J678" i="1"/>
  <c r="O670" i="1"/>
  <c r="J670" i="1"/>
  <c r="O669" i="1"/>
  <c r="J669" i="1"/>
  <c r="O668" i="1"/>
  <c r="J668" i="1"/>
  <c r="O667" i="1"/>
  <c r="J667" i="1"/>
  <c r="O664" i="1"/>
  <c r="P664" i="1" s="1"/>
  <c r="J664" i="1"/>
  <c r="O663" i="1"/>
  <c r="P663" i="1" s="1"/>
  <c r="J663" i="1"/>
  <c r="O662" i="1"/>
  <c r="P662" i="1" s="1"/>
  <c r="J662" i="1"/>
  <c r="O661" i="1"/>
  <c r="P661" i="1" s="1"/>
  <c r="J661" i="1"/>
  <c r="O660" i="1"/>
  <c r="P660" i="1" s="1"/>
  <c r="J660" i="1"/>
  <c r="O659" i="1"/>
  <c r="P659" i="1" s="1"/>
  <c r="J659" i="1"/>
  <c r="O658" i="1"/>
  <c r="J658" i="1"/>
  <c r="O657" i="1"/>
  <c r="J657" i="1"/>
  <c r="O656" i="1"/>
  <c r="J656" i="1"/>
  <c r="O655" i="1"/>
  <c r="J655" i="1"/>
  <c r="O654" i="1"/>
  <c r="J654" i="1"/>
  <c r="O653" i="1"/>
  <c r="J653" i="1"/>
  <c r="O652" i="1"/>
  <c r="J652" i="1"/>
  <c r="O651" i="1"/>
  <c r="J651" i="1"/>
  <c r="O650" i="1"/>
  <c r="J650" i="1"/>
  <c r="O646" i="1"/>
  <c r="J646" i="1"/>
  <c r="J621" i="1"/>
  <c r="J620" i="1"/>
  <c r="O619" i="1"/>
  <c r="P619" i="1" s="1"/>
  <c r="J619" i="1"/>
  <c r="J616" i="1"/>
  <c r="J615" i="1"/>
  <c r="J614" i="1"/>
  <c r="S500" i="1"/>
  <c r="S496" i="1"/>
  <c r="S489" i="1"/>
  <c r="S490" i="1" s="1"/>
  <c r="S491" i="1" s="1"/>
  <c r="S492" i="1" s="1"/>
  <c r="S482" i="1"/>
  <c r="S483" i="1" s="1"/>
  <c r="S475" i="1"/>
  <c r="S476" i="1" s="1"/>
  <c r="S462" i="1"/>
  <c r="S457" i="1"/>
  <c r="S458" i="1" s="1"/>
  <c r="S459" i="1" s="1"/>
  <c r="S460" i="1" s="1"/>
  <c r="S452" i="1"/>
  <c r="S453" i="1" s="1"/>
  <c r="S454" i="1" s="1"/>
  <c r="S411" i="1"/>
  <c r="S412" i="1" s="1"/>
  <c r="S413" i="1" s="1"/>
  <c r="S404" i="1"/>
  <c r="S405" i="1" s="1"/>
  <c r="S406" i="1" s="1"/>
  <c r="S407" i="1" s="1"/>
  <c r="S408" i="1" s="1"/>
  <c r="S385" i="1"/>
  <c r="S386" i="1" s="1"/>
  <c r="S329" i="1"/>
  <c r="S330" i="1" s="1"/>
  <c r="S331" i="1" s="1"/>
  <c r="S332" i="1" s="1"/>
  <c r="S321" i="1"/>
  <c r="S251" i="1"/>
  <c r="S242" i="1"/>
  <c r="S243" i="1" s="1"/>
  <c r="S94" i="1" l="1"/>
  <c r="S244" i="1"/>
  <c r="S245" i="1" s="1"/>
  <c r="S246" i="1" s="1"/>
  <c r="S372" i="1"/>
  <c r="S373" i="1" s="1"/>
  <c r="S374" i="1" s="1"/>
  <c r="S375" i="1" s="1"/>
  <c r="S376" i="1" s="1"/>
  <c r="S377" i="1" s="1"/>
  <c r="S378" i="1" s="1"/>
  <c r="S379" i="1" s="1"/>
  <c r="S380" i="1" s="1"/>
  <c r="S288" i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205" i="1"/>
  <c r="S206" i="1" s="1"/>
  <c r="S207" i="1" s="1"/>
  <c r="S208" i="1" s="1"/>
  <c r="S209" i="1" s="1"/>
  <c r="S210" i="1" s="1"/>
  <c r="S211" i="1" s="1"/>
  <c r="S212" i="1" s="1"/>
  <c r="S156" i="1"/>
  <c r="S157" i="1" s="1"/>
  <c r="S387" i="1"/>
  <c r="S124" i="1"/>
  <c r="S125" i="1" s="1"/>
  <c r="S126" i="1" s="1"/>
  <c r="S127" i="1" s="1"/>
  <c r="S128" i="1" s="1"/>
  <c r="S129" i="1" s="1"/>
  <c r="S130" i="1" s="1"/>
  <c r="S131" i="1" s="1"/>
  <c r="S478" i="1"/>
  <c r="S477" i="1"/>
  <c r="S308" i="1"/>
  <c r="S309" i="1" s="1"/>
  <c r="S310" i="1" s="1"/>
  <c r="S311" i="1" s="1"/>
  <c r="S312" i="1" s="1"/>
  <c r="S445" i="1"/>
  <c r="S446" i="1" s="1"/>
  <c r="S467" i="1"/>
  <c r="S468" i="1" s="1"/>
  <c r="S469" i="1" s="1"/>
  <c r="S470" i="1" s="1"/>
  <c r="S252" i="1"/>
  <c r="S253" i="1" s="1"/>
  <c r="S497" i="1" l="1"/>
  <c r="S314" i="1" l="1"/>
  <c r="S447" i="1"/>
  <c r="Q132" i="2"/>
  <c r="Q133" i="2" s="1"/>
  <c r="Q137" i="2" s="1"/>
  <c r="Q136" i="2" s="1"/>
  <c r="Q135" i="2" s="1"/>
  <c r="Q140" i="2" s="1"/>
  <c r="Q143" i="2" s="1"/>
  <c r="Q131" i="2" s="1"/>
  <c r="Q144" i="2" s="1"/>
</calcChain>
</file>

<file path=xl/comments1.xml><?xml version="1.0" encoding="utf-8"?>
<comments xmlns="http://schemas.openxmlformats.org/spreadsheetml/2006/main">
  <authors>
    <author>Rob Douglas</author>
    <author>Chelsea Garrison</author>
    <author>Jessica Moma</author>
    <author>Amanda Wadley</author>
  </authors>
  <commentList>
    <comment ref="K8" authorId="0" guid="{1713AAFD-0A02-45FF-8500-81EB42688B5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9/4 Thyssen Krupp
</t>
        </r>
      </text>
    </comment>
    <comment ref="K9" authorId="0" guid="{FDEEC6CA-637B-45BA-8C29-4F0E67811F2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 Chase
</t>
        </r>
      </text>
    </comment>
    <comment ref="K10" authorId="0" guid="{E76F11B3-1567-4916-BB60-AD9AF7C52BB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9/12 Chase
</t>
        </r>
      </text>
    </comment>
    <comment ref="K14" authorId="0" guid="{9DF06EFA-467C-4D10-9F91-0FD81A74110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6/28 Alro
</t>
        </r>
      </text>
    </comment>
    <comment ref="B22" authorId="0" guid="{38A5F6A1-B7F8-4A0A-A825-A4523C41893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
</t>
        </r>
      </text>
    </comment>
    <comment ref="K23" authorId="0" guid="{3592A9E4-DD86-4A5C-83A2-91CAC73800B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
</t>
        </r>
      </text>
    </comment>
    <comment ref="K41" authorId="0" guid="{21B30F6C-F5CF-4247-ABAB-28509597EB3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9/4  Central</t>
        </r>
      </text>
    </comment>
    <comment ref="K65" authorId="0" guid="{A0386880-666D-4449-8E9F-48DD247E807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
</t>
        </r>
      </text>
    </comment>
    <comment ref="K67" authorId="0" guid="{E5F3AC43-97C8-4D6B-8732-3A811C746C0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EMJ  9/4
</t>
        </r>
      </text>
    </comment>
    <comment ref="K81" authorId="0" guid="{B48FBAA3-C842-449E-A137-7A998DF2CEC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7/5 Chase
</t>
        </r>
      </text>
    </comment>
    <comment ref="L86" authorId="1" guid="{13CF42C7-1137-41C7-B209-9AF7CB0D851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ROLLL
</t>
        </r>
      </text>
    </comment>
    <comment ref="L88" authorId="1" guid="{7FD36777-EAB6-43E8-A4A5-28B1F6FE5D2B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FINAL WEIGHT
</t>
        </r>
      </text>
    </comment>
    <comment ref="L89" authorId="1" guid="{96E06B2E-E758-4D57-A48C-962CEAAB611F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91" authorId="1" guid="{02BB5B53-C12E-404C-A9E1-DF7DE06B96F6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92" authorId="1" guid="{A970AE5D-0DBD-4507-A797-E46E7285D59C}" shapeId="0">
      <text>
        <r>
          <rPr>
            <b/>
            <sz val="9"/>
            <color indexed="81"/>
            <rFont val="Tahoma"/>
            <family val="2"/>
          </rPr>
          <t xml:space="preserve">Chelsea Garrison:
WAITING ON BOM TO ROLL
</t>
        </r>
      </text>
    </comment>
    <comment ref="K104" authorId="0" guid="{25128C09-E398-40F7-9258-9FA08FD6D84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Balance of material 8/15
EMJ</t>
        </r>
      </text>
    </comment>
    <comment ref="K105" authorId="0" guid="{80010364-B621-4A6E-9864-FB55245BB15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8/15 EMJ</t>
        </r>
      </text>
    </comment>
    <comment ref="K114" authorId="0" guid="{6CB79AB6-E0C9-43E3-9517-D625EF5E16C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EMJ 7/3
</t>
        </r>
      </text>
    </comment>
    <comment ref="L116" authorId="1" guid="{9F9C91CA-3C25-431E-94E1-7EEFC2C87B48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K124" authorId="0" guid="{433B7610-2662-4AD8-BEFB-C99D99D59B1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
</t>
        </r>
      </text>
    </comment>
    <comment ref="K126" authorId="0" guid="{197ECF2D-23C8-4BD6-BB80-63FA54FE115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8/15 Central
</t>
        </r>
      </text>
    </comment>
    <comment ref="K127" authorId="0" guid="{57842B65-9D58-4588-B0ED-6956099E83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654# on hand 7/27</t>
        </r>
      </text>
    </comment>
    <comment ref="K128" authorId="0" guid="{1FB0EA92-7C34-4A8F-BA0F-AE28FB0566E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K129" authorId="0" guid="{00D55549-2E73-4008-980F-29021A7CACB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K144" authorId="0" guid="{3766B783-D663-4126-9AAC-D74E81A6A27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C145" authorId="2" guid="{291A1C53-4E6C-4823-92EA-C5754B8D6276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To Replace 606425
</t>
        </r>
      </text>
    </comment>
    <comment ref="C166" authorId="2" guid="{EE3C172A-41A5-4C80-8890-345055D9A45C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8/15/18 for 1,500pcs
</t>
        </r>
      </text>
    </comment>
    <comment ref="L174" authorId="1" guid="{4C834FEC-41B5-4744-AA41-E6951C98113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-0.8892
</t>
        </r>
      </text>
    </comment>
    <comment ref="L175" authorId="3" guid="{8C3A5972-D1BD-4778-8D55-494F4718DBF3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GENOS                          SCRAP         -1.4528
</t>
        </r>
      </text>
    </comment>
    <comment ref="K184" authorId="0" guid="{6E069E2E-707F-4E8B-818D-9A4983C73C8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K210" authorId="0" guid="{ADD2AB3B-3010-4269-B2FA-D35E31F7590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6/18 Central</t>
        </r>
      </text>
    </comment>
    <comment ref="C259" authorId="2" guid="{8B87C783-193D-43E0-909F-A51D2E3EFEBE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To Replace 602595 &amp; 606076
</t>
        </r>
      </text>
    </comment>
    <comment ref="K259" authorId="0" guid="{716D0E74-4AB4-4DA8-B465-9606582C6DC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NN38B21-10
</t>
        </r>
      </text>
    </comment>
    <comment ref="K261" authorId="0" guid="{0DAEAA5A-68A1-48E8-80E7-3A83DE03AEC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IF5050B24-10
</t>
        </r>
      </text>
    </comment>
    <comment ref="B265" authorId="0" guid="{B4D6FEF7-4DA0-4C0E-8BB6-0FFF3CC4804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A Operation
</t>
        </r>
      </text>
    </comment>
    <comment ref="C265" authorId="2" guid="{AF55D4DA-AC5D-4874-9CDA-EDE9DFCF8BD9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W/O To Replace 600276
</t>
        </r>
      </text>
    </comment>
    <comment ref="K265" authorId="0" guid="{2CB4A8DA-C353-4F39-9722-9CA1D73D687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</t>
        </r>
      </text>
    </comment>
    <comment ref="K308" authorId="0" guid="{9F2DC7A3-5F43-42BA-8F10-756FEBB953E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K310" authorId="0" guid="{0D34189A-54A2-4326-AC41-9D5B4A39036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K311" authorId="0" guid="{2D8BB049-9BB4-46A9-9990-6AB27A31239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CY11101-10
</t>
        </r>
      </text>
    </comment>
    <comment ref="K314" authorId="0" guid="{391EEB80-CF54-4382-9AE6-1325E893716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B348" authorId="0" guid="{BEE41FBA-DDA9-4166-84BA-656836EAFE8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A5012-10
</t>
        </r>
      </text>
    </comment>
    <comment ref="C369" authorId="2" guid="{02166FD7-2CDA-4435-A247-1FC19656834F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New To Replace 606277
</t>
        </r>
      </text>
    </comment>
    <comment ref="K369" authorId="0" guid="{1D0B02D5-E643-43C5-8D8E-289848BA45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IL20014-10
</t>
        </r>
      </text>
    </comment>
    <comment ref="K379" authorId="0" guid="{72696720-05A3-4FA6-8A11-5B342D28037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M40070-10
</t>
        </r>
      </text>
    </comment>
    <comment ref="K506" authorId="0" guid="{CD1D1464-941E-44C2-B80B-9CA0FF01C94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SB7515-10
</t>
        </r>
      </text>
    </comment>
    <comment ref="K563" authorId="0" guid="{5F2C1B62-D4AF-4819-A281-5AF282E164E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42412-10
</t>
        </r>
      </text>
    </comment>
    <comment ref="K567" authorId="0" guid="{E230F4F1-2B8F-4C1D-B99E-B6A01132106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79390-10
</t>
        </r>
      </text>
    </comment>
    <comment ref="L597" authorId="3" guid="{8D74E9F1-CF6F-4416-9308-D2217B2718E7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IF RUNNING ON OKUMA GENOS                          SCRAP     -.2074
</t>
        </r>
      </text>
    </comment>
    <comment ref="A643" authorId="0" guid="{D645AC81-E307-4A3C-8B9A-75EF7B98040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Will also run on the VF3
</t>
        </r>
      </text>
    </comment>
    <comment ref="L1083" authorId="1" guid="{8AA2C20F-98D0-4A62-92B4-A933032358BE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084" authorId="1" guid="{0A57B0B6-EC0A-4913-BD14-1FDB1BCD37EE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125" authorId="1" guid="{AE0D6ECC-E480-470B-B1E1-216E5344C286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-0.8892
</t>
        </r>
      </text>
    </comment>
    <comment ref="L1138" authorId="1" guid="{2CE3A91F-FF60-428C-AE1A-F16CDEFEFE88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-0.8892
</t>
        </r>
      </text>
    </comment>
    <comment ref="L1151" authorId="1" guid="{4D43A1EB-E151-4017-806C-99B83094F89C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-0.5503
</t>
        </r>
      </text>
    </comment>
    <comment ref="L1157" authorId="1" guid="{778F32DE-F1A3-4F5E-A3B5-D9DF0352DA30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-.5308
</t>
        </r>
      </text>
    </comment>
    <comment ref="L1167" authorId="1" guid="{574E88B5-D374-4AA9-BFB4-F8E8D37E6AC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GENOS:
SCRAP:-1.3286
</t>
        </r>
      </text>
    </comment>
    <comment ref="L1179" authorId="1" guid="{52600D7C-0AFC-4ED8-BF98-8C24C0C88BB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BE ROLLED
</t>
        </r>
      </text>
    </comment>
    <comment ref="L1207" authorId="1" guid="{7A20F0A1-A42B-4440-9314-9F97594343EB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-1.2069
</t>
        </r>
      </text>
    </comment>
    <comment ref="L1208" authorId="1" guid="{AF947DE1-80DF-46DE-BC64-0FF14C4CDC00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-1.2179
</t>
        </r>
      </text>
    </comment>
    <comment ref="L1209" authorId="1" guid="{9EBAC4C6-02FF-4715-BAC3-D04B2B01819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-1.2609
</t>
        </r>
      </text>
    </comment>
    <comment ref="L1210" authorId="1" guid="{AED2F659-EF66-4A77-88EB-D4CF284575C9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 
scrap" -1.2329
</t>
        </r>
      </text>
    </comment>
    <comment ref="L1213" authorId="1" guid="{B4FD4F8F-31EE-474E-9D05-CC39A977EA7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
SCRAP: -1.4533
</t>
        </r>
      </text>
    </comment>
    <comment ref="L1215" authorId="1" guid="{54E11F74-41DA-40EA-A725-0CA1BEFC06A4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Genos:
Scrap: -1.4883
</t>
        </r>
      </text>
    </comment>
    <comment ref="L1217" authorId="3" guid="{95428728-3583-4F29-AF04-DE18078169B0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GENOS                          SCRAP         -1.4528
</t>
        </r>
      </text>
    </comment>
    <comment ref="L1255" authorId="1" guid="{83EA2AEC-3AC7-47FF-A42E-916F13D16F23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256" authorId="1" guid="{E070FD89-A02B-43ED-926B-E39352941C2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288" authorId="1" guid="{CC130EE1-C554-4CDC-877E-FEE83E0479C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B1299" authorId="0" guid="{3269A703-27E6-416E-A0C1-0A76B89403A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A48010-10 reference
</t>
        </r>
      </text>
    </comment>
    <comment ref="K1300" authorId="0" guid="{AA9AF65C-AFEB-409A-93E6-F2604767893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A48010-10 reference
</t>
        </r>
      </text>
    </comment>
    <comment ref="B1305" authorId="0" guid="{8203A414-86B5-4CB7-9131-AB2A9254653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A5012-10
</t>
        </r>
      </text>
    </comment>
    <comment ref="B1312" authorId="0" guid="{59634121-3B20-4EA7-BA51-E7765345256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A5128-10 Reference
</t>
        </r>
      </text>
    </comment>
    <comment ref="K1313" authorId="0" guid="{5AB19CC5-9061-4AF4-A477-1367D0AF225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A5128-10 Reference
</t>
        </r>
      </text>
    </comment>
    <comment ref="B1316" authorId="0" guid="{C0E6680D-142D-4DE3-83A9-0D223887327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A5129-10</t>
        </r>
      </text>
    </comment>
    <comment ref="K1317" authorId="0" guid="{A45E54CB-FB1F-4477-9443-A1162AC7F61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A5129-10</t>
        </r>
      </text>
    </comment>
    <comment ref="K1331" authorId="0" guid="{7FA26727-9E33-42A5-9F1C-9D698592F23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AP7501-20
</t>
        </r>
      </text>
    </comment>
    <comment ref="K1332" authorId="0" guid="{4A555766-03F7-402E-B890-38A5F20ABF7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A Operation
</t>
        </r>
      </text>
    </comment>
    <comment ref="K1333" authorId="0" guid="{28FE9F91-1B00-4E57-A61F-84A7A9FA6A3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AP7501-10
</t>
        </r>
      </text>
    </comment>
    <comment ref="B1362" authorId="0" guid="{0B32EEEA-E40C-4D61-8EBE-02F2B4A60C0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B3212-1-10</t>
        </r>
      </text>
    </comment>
    <comment ref="K1363" authorId="0" guid="{9D915A98-759E-4632-9D66-A8D5B70CB15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B3212-1-10</t>
        </r>
      </text>
    </comment>
    <comment ref="L1394" authorId="1" guid="{0CC43C29-772C-461D-9AA2-A29C5E15D9CB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ROLLL
</t>
        </r>
      </text>
    </comment>
    <comment ref="L1398" authorId="1" guid="{F7307C97-E8A9-4E8B-B1EC-91AD31D7EF27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FINAL WEIGHT
</t>
        </r>
      </text>
    </comment>
    <comment ref="L1399" authorId="1" guid="{0D843C3D-BBB7-4492-A38C-5ED25D56EC9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400" authorId="1" guid="{545578D3-5601-4D47-96D4-81878003AD00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403" authorId="1" guid="{ACD71F4E-FE30-49EB-91F0-3F745D55DF59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404" authorId="1" guid="{5EF7F5FE-D7E4-4614-9ECA-ABFB36EA1AD2}" shapeId="0">
      <text>
        <r>
          <rPr>
            <b/>
            <sz val="9"/>
            <color indexed="81"/>
            <rFont val="Tahoma"/>
            <family val="2"/>
          </rPr>
          <t xml:space="preserve">Chelsea Garrison:
WAITING ON BOM TO ROLL
</t>
        </r>
      </text>
    </comment>
    <comment ref="L1448" authorId="1" guid="{5B2377CF-7B27-4437-B919-37EA4FA38DE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COBRA: 
SCRAP: -0.4014
</t>
        </r>
      </text>
    </comment>
    <comment ref="B1451" authorId="0" guid="{662B4866-F5A3-444E-A04E-5ECB10EDD53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C5038B22-10
</t>
        </r>
      </text>
    </comment>
    <comment ref="K1452" authorId="0" guid="{F4E14C71-B437-4AE8-971E-86FACA17410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C5038B22-10
</t>
        </r>
      </text>
    </comment>
    <comment ref="B1453" authorId="0" guid="{C6F78490-1601-4E13-A797-1B09967A91D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C5038B22
</t>
        </r>
      </text>
    </comment>
    <comment ref="L1478" authorId="3" guid="{AC43A087-143A-40DC-9BC3-C207BE043B2B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H3    SCRAP   -.9868
</t>
        </r>
      </text>
    </comment>
    <comment ref="L1491" authorId="1" guid="{F559F3CD-7158-46C3-BBF4-46D0C227D931}" shapeId="0">
      <text>
        <r>
          <rPr>
            <b/>
            <sz val="9"/>
            <color indexed="81"/>
            <rFont val="Tahoma"/>
            <family val="2"/>
          </rPr>
          <t xml:space="preserve">Chelsea Garrison:
</t>
        </r>
        <r>
          <rPr>
            <sz val="9"/>
            <color indexed="81"/>
            <rFont val="Tahoma"/>
            <family val="2"/>
          </rPr>
          <t xml:space="preserve">EDIT BOM IF GOING ON COBRA 
SCRAP: -0.1233
</t>
        </r>
      </text>
    </comment>
    <comment ref="L1492" authorId="1" guid="{5D11CCEB-2168-4FCA-BEAE-410BF31F8D3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H2 
SCRAP: -0.6331
</t>
        </r>
      </text>
    </comment>
    <comment ref="L1517" authorId="1" guid="{348A49FE-395D-4D72-8892-71F28FFCF93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COBRA 
SCRAP: -0.0378
</t>
        </r>
      </text>
    </comment>
    <comment ref="K1520" authorId="0" guid="{877D18BB-2DE4-475A-A1F0-E131DC543F7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CY11101-10
</t>
        </r>
      </text>
    </comment>
    <comment ref="L1522" authorId="3" guid="{0022A771-F7EE-49C2-84C0-B34050642E5F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ganesh                                             sc-1015  -.0462
</t>
        </r>
      </text>
    </comment>
    <comment ref="B1523" authorId="0" guid="{6ED79E32-D931-4CC5-803F-049DC46FEB5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Look at moving to the Ganesh, next Run
</t>
        </r>
      </text>
    </comment>
    <comment ref="L1549" authorId="1" guid="{6F333C34-F5EB-4B81-9B0B-062B1003F337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BE ROLLED
</t>
        </r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H1      SCRAP  -.0277
</t>
        </r>
      </text>
    </comment>
    <comment ref="L1558" authorId="1" guid="{B8C67346-300C-4936-A93A-728BE317888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559" authorId="1" guid="{D69BC357-4214-4539-813E-DB99359B1853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L1566" authorId="1" guid="{5E6CCE3E-A658-4227-BF01-0DFA295FEA6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B1591" authorId="0" guid="{F88C47C7-6FFD-4F49-80A5-F664E9B7F8D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F6250B21
-20
</t>
        </r>
      </text>
    </comment>
    <comment ref="K1592" authorId="0" guid="{9839A37B-8856-4380-81C0-BC7EBE221BB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F6250B21
-20
</t>
        </r>
      </text>
    </comment>
    <comment ref="B1602" authorId="0" guid="{E66D6346-F45B-4445-AEE0-34EE93B8616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</t>
        </r>
      </text>
    </comment>
    <comment ref="K1603" authorId="0" guid="{50F0FD1F-25D7-4757-ADB0-A410A3695CC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FS135-10 Reference</t>
        </r>
      </text>
    </comment>
    <comment ref="L1657" authorId="1" guid="{F4B9952E-50A4-472B-A28E-108F079F50C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IS GOING ON MIYANO 
SCRAP: -1.6385
</t>
        </r>
      </text>
    </comment>
    <comment ref="L1715" authorId="1" guid="{5B07B5CC-E939-42AC-B1B9-74A830736FCC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L1734" authorId="1" guid="{E4F32FEA-F957-43FB-9E31-9ECE9EF14229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H2
SCRAP:-0.0120
</t>
        </r>
      </text>
    </comment>
    <comment ref="L1839" authorId="1" guid="{07091D09-B94D-45EB-8CC1-2B852BFE5CAE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H2 
SCRAP -.0068
</t>
        </r>
      </text>
    </comment>
    <comment ref="L1840" authorId="1" guid="{4BA0ABEC-0079-48D0-845A-AD8C4DEED84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H2 
SCRAP:-0.0064
</t>
        </r>
      </text>
    </comment>
    <comment ref="L1890" authorId="1" guid="{F8E8B0CF-2120-491D-9033-D781D3A88FD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
</t>
        </r>
      </text>
    </comment>
    <comment ref="K1899" authorId="0" guid="{E46FF1BB-992B-41E3-B94D-F06A58CE2EF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IF5050B24-10
</t>
        </r>
      </text>
    </comment>
    <comment ref="K1909" authorId="0" guid="{7EC7C867-1919-413C-935B-DE9C70DFB8D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IL20014-10
</t>
        </r>
      </text>
    </comment>
    <comment ref="L1912" authorId="1" guid="{0AD50DE3-1C32-4BA1-840E-B9E08E5A4ED8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3" authorId="1" guid="{4856889F-0BB2-462F-A487-7DFA78714F54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4" authorId="1" guid="{8236A5C8-8059-4D97-85C1-2B551DB60202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5" authorId="1" guid="{F29D3E55-0ADA-41CD-89F2-E0048DEC9B6C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6" authorId="1" guid="{AC6D1C4F-6C27-4F3F-B5C2-0787617D6D25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7" authorId="1" guid="{79B17E95-0087-4347-9129-A87D94F3B3D6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8" authorId="1" guid="{86F76152-C5D8-426A-BE81-DDB66E2734DA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19" authorId="1" guid="{EACB0EB8-D873-4BF6-9F6B-21FD73E14471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20" authorId="1" guid="{31429194-ED24-47B6-A487-A04788542010}" shapeId="0">
      <text>
        <r>
          <rPr>
            <b/>
            <sz val="9"/>
            <color indexed="81"/>
            <rFont val="Tahoma"/>
            <family val="2"/>
          </rPr>
          <t xml:space="preserve">Chelsea Garrison:
NEED FINISHED WEIGHT FOR SCRAP
</t>
        </r>
      </text>
    </comment>
    <comment ref="L1968" authorId="1" guid="{0141614B-3004-4147-8D7F-793FF8F5F727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BOM IF GOING ON CITIZEN 
SCRAP: -0.0100
</t>
        </r>
      </text>
    </comment>
    <comment ref="K1994" authorId="0" guid="{7347CEC2-2B87-496E-8257-89CAB7BD85B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M40070-10
</t>
        </r>
      </text>
    </comment>
    <comment ref="B2006" authorId="0" guid="{C6F49F77-1C49-4A6C-85A1-249ED9342A0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NN38B21-10
</t>
        </r>
      </text>
    </comment>
    <comment ref="K2006" authorId="0" guid="{A111E8F0-0E60-4E48-9E34-309F7413AF1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NN38B21-20</t>
        </r>
      </text>
    </comment>
    <comment ref="K2007" authorId="0" guid="{CB6D4D54-A30C-4C3B-B1BB-1F7785842CC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NN38B21-10
</t>
        </r>
      </text>
    </comment>
    <comment ref="B2010" authorId="0" guid="{90482F9B-A115-48D4-80F4-5360730957D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P1010001-20
</t>
        </r>
      </text>
    </comment>
    <comment ref="B2011" authorId="0" guid="{4B973DD3-654E-4F44-BB5B-90C4E200C11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P1010001-10
</t>
        </r>
      </text>
    </comment>
    <comment ref="B2043" authorId="0" guid="{8A2AC64D-5FE6-4979-BE6E-B121AC55AE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P3850001-20  Reference
</t>
        </r>
      </text>
    </comment>
    <comment ref="B2044" authorId="0" guid="{2F508945-B253-475D-B63D-F5FBDA3FD45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P3850001-10 Reference
</t>
        </r>
      </text>
    </comment>
    <comment ref="K2044" authorId="0" guid="{FCD9C76F-7587-45F9-A454-69737F2606B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P3850001-20  Reference
</t>
        </r>
      </text>
    </comment>
    <comment ref="K2045" authorId="0" guid="{20C8E0BC-EFFC-47F2-9DBB-668EB14F66C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P3850001-10 Reference
</t>
        </r>
      </text>
    </comment>
    <comment ref="K2108" authorId="0" guid="{8784C374-D2FD-45DB-AA1B-FA3D70DED7B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PPV10003-10
</t>
        </r>
      </text>
    </comment>
    <comment ref="A2261" authorId="0" guid="{AC778117-0328-4AB6-9D42-45B964B9CA8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Live tooling not required
</t>
        </r>
      </text>
    </comment>
    <comment ref="A2262" authorId="0" guid="{83C08C4E-CFB9-4E5D-BC88-1D18018A01D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Live tooling not required
</t>
        </r>
      </text>
    </comment>
    <comment ref="B2278" authorId="0" guid="{CB020944-F3F3-40C5-9FC0-296C237CF38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S144S144002
</t>
        </r>
      </text>
    </comment>
    <comment ref="K2278" authorId="0" guid="{60A1D305-63CE-45AF-B61F-9C58B013384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S144S144002-10
</t>
        </r>
      </text>
    </comment>
    <comment ref="K2312" authorId="0" guid="{EFEDC4E9-932B-4D71-9CAA-37F0D74AA56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SB7515-10
</t>
        </r>
      </text>
    </comment>
    <comment ref="C2317" authorId="0" guid="{7A1CC725-9B3B-4E42-BB84-50FF8B9E3C5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Change Routing 
Eliminate Cobra
Only requires Cadet and VF3
</t>
        </r>
      </text>
    </comment>
    <comment ref="B2369" authorId="0" guid="{B9F079DC-3F33-4588-B989-A03280E1CD7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SF5051-10
</t>
        </r>
      </text>
    </comment>
    <comment ref="B2410" authorId="0" guid="{408168E6-B8A4-4BAA-8583-4B7392F1B35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
B  operation
</t>
        </r>
      </text>
    </comment>
    <comment ref="K2410" authorId="0" guid="{CB98333D-6F34-495B-8B52-8E15A6C88E2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SW1001-10
</t>
        </r>
      </text>
    </comment>
    <comment ref="B2411" authorId="0" guid="{DA98DC3C-5015-4FEF-A4AB-1C8782A2533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
A  operation
</t>
        </r>
      </text>
    </comment>
    <comment ref="K2411" authorId="0" guid="{62F87460-536A-4CEF-83C2-92583D8D341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SW1001-10
</t>
        </r>
      </text>
    </comment>
    <comment ref="B2412" authorId="0" guid="{809CE03F-62EF-458C-B4E2-040A29421BC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SW1001-10
</t>
        </r>
      </text>
    </comment>
    <comment ref="K2412" authorId="0" guid="{39D1AA7A-181B-493C-88B4-A9A7EFBA08F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SW1001-20
</t>
        </r>
      </text>
    </comment>
    <comment ref="K2414" authorId="0" guid="{5E821AFF-8348-4A22-A6B8-7E71F6362FE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SW1015-10
</t>
        </r>
      </text>
    </comment>
    <comment ref="B2415" authorId="0" guid="{3D6B69F3-33C9-465F-AA74-D6BEC65C6F3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B  operation
</t>
        </r>
      </text>
    </comment>
    <comment ref="K2415" authorId="0" guid="{F1844342-940E-4ACC-B6E6-6F8218F7585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SW1050-10
</t>
        </r>
      </text>
    </comment>
    <comment ref="B2416" authorId="0" guid="{333A9D30-F971-4FA2-9C03-BD55C67A215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A  operation
</t>
        </r>
      </text>
    </comment>
    <comment ref="K2416" authorId="0" guid="{6BB075C3-CD1F-48E9-AB8B-5D3C42C8658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SW1050-10
</t>
        </r>
      </text>
    </comment>
    <comment ref="B2417" authorId="0" guid="{358091F0-57D4-4742-B282-497BF73AEBF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-10
</t>
        </r>
      </text>
    </comment>
    <comment ref="K2417" authorId="0" guid="{EB60C74E-2AE8-43B6-AD35-D62943F8E2B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SW1050
-20
</t>
        </r>
      </text>
    </comment>
    <comment ref="B2422" authorId="0" guid="{38F94483-EB84-483D-9EC1-6698FEFE323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SW1250-20
</t>
        </r>
      </text>
    </comment>
    <comment ref="B2423" authorId="0" guid="{B5E610E6-F4FB-4C68-8BC8-C3B10216B49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SW1250-10
</t>
        </r>
      </text>
    </comment>
    <comment ref="K2423" authorId="0" guid="{EA56F13F-D363-4D14-BCAB-17B62596262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SW1250-20
</t>
        </r>
      </text>
    </comment>
    <comment ref="K2424" authorId="0" guid="{446CDBA0-60AE-4196-B1E9-EBC980D8AB9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SW1250-10
</t>
        </r>
      </text>
    </comment>
    <comment ref="L2458" authorId="1" guid="{AECBE3FB-86EA-4843-AE93-9D0DB7DEA826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MISSING FINAL WEIGHT
</t>
        </r>
      </text>
    </comment>
    <comment ref="B2523" authorId="0" guid="{C78AB69C-305C-43D1-9C7B-56404DB1D48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AP5002
Different Stock
</t>
        </r>
      </text>
    </comment>
    <comment ref="L2523" authorId="3" guid="{45274504-EFC9-47AE-8590-6A2E95EB2E2F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H3      SCRAP    -.4155
</t>
        </r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WAITING ON BOM TO ROLL--- CHANGE WEIGHT TO .5594</t>
        </r>
      </text>
    </comment>
  </commentList>
</comments>
</file>

<file path=xl/comments2.xml><?xml version="1.0" encoding="utf-8"?>
<comments xmlns="http://schemas.openxmlformats.org/spreadsheetml/2006/main">
  <authors>
    <author>Rob Douglas</author>
    <author>Jessica Moma</author>
  </authors>
  <commentList>
    <comment ref="R19" authorId="0" guid="{21E2D21E-8AEB-47D6-B4A2-3E4825B9141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We have -LF on hand if needed in emergency
</t>
        </r>
      </text>
    </comment>
    <comment ref="K20" authorId="0" guid="{856FD5C5-D039-454A-8E46-C3898B3037C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9/12
</t>
        </r>
      </text>
    </comment>
    <comment ref="K32" authorId="0" guid="{3BE57F1E-50D2-4D24-9235-E30E1A96E3F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 Chase</t>
        </r>
      </text>
    </comment>
    <comment ref="R32" authorId="0" guid="{28841F05-A929-4FD1-B057-0A5D3638DDE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10/25
</t>
        </r>
      </text>
    </comment>
    <comment ref="K43" authorId="0" guid="{832B3342-5A56-4D42-8BE5-606762D4321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7/18 Chase
</t>
        </r>
      </text>
    </comment>
    <comment ref="K44" authorId="0" guid="{8CF84927-06EF-4E73-83B1-2D6E24D4E77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7/18 Chase</t>
        </r>
      </text>
    </comment>
    <comment ref="K53" authorId="0" guid="{A9ED9D02-B7F0-4BE2-906F-2442610D571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8/6 Chicago Extruded</t>
        </r>
      </text>
    </comment>
    <comment ref="K54" authorId="0" guid="{71070ACD-15FE-4C80-88B1-2172EB32A6D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8/6 Chicago Extruded</t>
        </r>
      </text>
    </comment>
    <comment ref="B56" authorId="0" guid="{F0935BE1-FED3-4D9D-8FE8-69AF28DD072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Do Not Run on A7
OLD conveyor
Reference 42412-10
</t>
        </r>
      </text>
    </comment>
    <comment ref="K63" authorId="0" guid="{DC4308FF-52DA-4E32-A318-9A2A55E7A0F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9/7
</t>
        </r>
      </text>
    </comment>
    <comment ref="R67" authorId="0" guid="{FFD98F3B-B348-440F-BFF9-7F5B952ABBA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10/1
</t>
        </r>
      </text>
    </comment>
    <comment ref="K74" authorId="0" guid="{33BFBDC3-26D8-440B-BF4F-7460C158259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900# on hand 8/3
5k 8/22
</t>
        </r>
      </text>
    </comment>
    <comment ref="B76" authorId="0" guid="{CE785EB8-DBFF-4409-83BA-EDD35F739D8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M30075
</t>
        </r>
      </text>
    </comment>
    <comment ref="B81" authorId="0" guid="{FAA099AA-E768-432A-81DF-ADADE346F1C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M40070</t>
        </r>
      </text>
    </comment>
    <comment ref="K100" authorId="0" guid="{B76B8646-77A4-4D7B-9014-E6784E6E5ED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 EMJ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Balance 8/28
</t>
        </r>
      </text>
    </comment>
    <comment ref="R100" authorId="0" guid="{8F117BF0-FB88-4C1F-A3BB-34597DE3160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5/16
</t>
        </r>
      </text>
    </comment>
    <comment ref="K101" authorId="0" guid="{D290371F-EA9C-4090-8D30-7F2439B126B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2k  8/22  Chase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2k 9/12
</t>
        </r>
      </text>
    </comment>
    <comment ref="C114" authorId="1" guid="{F6E4A822-EE73-4E7E-B1BA-AF12E74051BA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8/15/18 for 30,000pcs
</t>
        </r>
      </text>
    </comment>
    <comment ref="C123" authorId="1" guid="{AD24EA58-39CD-464E-B11C-5B4AB4DE822B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8/15/18 for 30,000pcs
</t>
        </r>
      </text>
    </comment>
    <comment ref="K147" authorId="0" guid="{1B42FCA4-AF86-4409-93F1-3020C0D1F75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Tri-Star Metals  9/5
</t>
        </r>
      </text>
    </comment>
    <comment ref="K192" authorId="0" guid="{EFF48678-EA3E-4904-823D-1F5584C1F7F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Central 8/21</t>
        </r>
      </text>
    </comment>
    <comment ref="R196" authorId="0" guid="{D15AACC0-1BD0-4168-8EFE-16D352CC98C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8/6</t>
        </r>
      </text>
    </comment>
    <comment ref="K212" authorId="0" guid="{F5ED3522-91F4-40C5-B5C9-81A5BB1CA50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EMJ 250# 8/15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Balance Tri-star 8/24
</t>
        </r>
      </text>
    </comment>
    <comment ref="R213" authorId="0" guid="{60DCA8FC-C6CE-4A09-ACF3-00E2CF89F34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Tentative--will need to keep an eye on the open PO's from KKSP
</t>
        </r>
      </text>
    </comment>
    <comment ref="R223" authorId="0" guid="{6BA9B730-EBBA-49BC-B63F-4366237D3B1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9/3
</t>
        </r>
      </text>
    </comment>
    <comment ref="C237" authorId="1" guid="{49E193F6-D5B1-45E4-BB65-0231E0AD121D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Issued 8/1/18 for 30,000pcs
</t>
        </r>
      </text>
    </comment>
    <comment ref="C245" authorId="1" guid="{BB12A775-568D-48EB-9BD1-87E53FDCFB44}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Continuous Run Issued 8/15/18 for 80,000pcs
</t>
        </r>
      </text>
    </comment>
    <comment ref="K246" authorId="0" guid="{ED281C02-0F60-4925-89E8-4B75BA23E40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 Chase
</t>
        </r>
      </text>
    </comment>
    <comment ref="B364" authorId="0" guid="{547D59D5-146F-4B85-8D84-2E835D2BFEA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Do Not Run on A7
OLD conveyor
Reference 42412-10
</t>
        </r>
      </text>
    </comment>
    <comment ref="B525" authorId="0" guid="{45C96558-2172-4088-B5D3-9D87B004CF8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DA5002-10
</t>
        </r>
      </text>
    </comment>
    <comment ref="B527" authorId="0" guid="{9C643C34-644B-4DF0-943E-F18646FCE92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 to DM2501
</t>
        </r>
      </text>
    </comment>
    <comment ref="B528" authorId="0" guid="{AC92E32B-3D07-4960-95D9-AA0BF601C14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 to DM2501
</t>
        </r>
      </text>
    </comment>
    <comment ref="B531" authorId="0" guid="{E5721559-01E5-4631-8727-34F05E5A267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 to DM1201 and DM1203
</t>
        </r>
      </text>
    </comment>
    <comment ref="B654" authorId="0" guid="{A150DF5F-A4BC-49FF-8206-1E22F210233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M40070</t>
        </r>
      </text>
    </comment>
    <comment ref="B655" authorId="0" guid="{CC8B111D-1833-4AD8-9B77-4AFFA5FFB24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Run with M30075
</t>
        </r>
      </text>
    </comment>
    <comment ref="B672" authorId="0" guid="{508FEA98-6B0E-47CA-A103-5D98374BF60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NN38B21-20
</t>
        </r>
      </text>
    </comment>
    <comment ref="B691" authorId="0" guid="{6D7D7C80-5CC5-41E1-899D-E48CC1EE87A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PPV10003-10
</t>
        </r>
      </text>
    </comment>
    <comment ref="B751" authorId="0" guid="{B7A81ECB-CE5A-48B8-92E6-11EB2A101C1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S144S14403-10
</t>
        </r>
      </text>
    </comment>
    <comment ref="B768" authorId="0" guid="{C07006ED-A7D4-4A7F-A74A-B8FA88B02E8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SF5051-20
</t>
        </r>
      </text>
    </comment>
    <comment ref="B795" authorId="0" guid="{DB0AC5FA-49AD-4896-B724-885500B1D1E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SW1015-10
</t>
        </r>
      </text>
    </comment>
  </commentList>
</comments>
</file>

<file path=xl/comments3.xml><?xml version="1.0" encoding="utf-8"?>
<comments xmlns="http://schemas.openxmlformats.org/spreadsheetml/2006/main">
  <authors>
    <author>Rob Douglas</author>
    <author>Ken Mcguire</author>
    <author>Chelsea Garrison</author>
    <author>SH</author>
    <author>Amanda Wadley</author>
    <author>awadley</author>
    <author>Stephanie Smith</author>
  </authors>
  <commentList>
    <comment ref="K18" authorId="0" guid="{B0D490D2-BEEE-4656-B794-C407CD78509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Hold for release at Corey 
</t>
        </r>
      </text>
    </comment>
    <comment ref="B28" authorId="0" guid="{C7262343-3569-4F95-A8E5-11E5B8F9641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S5650-0NA</t>
        </r>
      </text>
    </comment>
    <comment ref="G28" authorId="1" guid="{1280C735-E7FB-4644-BDCF-8D305B77B59E}" shapeId="0">
      <text>
        <r>
          <rPr>
            <b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tell Cindy, this is the new rate 8/24</t>
        </r>
      </text>
    </comment>
    <comment ref="K28" authorId="0" guid="{C66B4D48-36AA-498E-82B3-46A0BD75CF4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Hold for release at Corey
</t>
        </r>
      </text>
    </comment>
    <comment ref="B35" authorId="0" guid="{11CF4D3D-68C7-408F-8392-8EFC42DF3AC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P7575B25
Different tap location</t>
        </r>
      </text>
    </comment>
    <comment ref="B37" authorId="0" guid="{B70F4B45-00B4-49F3-B5EC-EE20D7427A4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P7575B21
Different tap location
</t>
        </r>
      </text>
    </comment>
    <comment ref="B47" authorId="0" guid="{C7AE3DE5-F86A-4100-99C1-D29254C3811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IF5050B26 with stamp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IF5050B24-10
</t>
        </r>
      </text>
    </comment>
    <comment ref="B48" authorId="0" guid="{D55FD6DD-0E23-456B-9EA1-6B7254F19AD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IF5050B24 without stamp
</t>
        </r>
      </text>
    </comment>
    <comment ref="B49" authorId="0" guid="{EE7C10FF-85C3-43CD-BA7A-D939C5B3D65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IF6275B26 with Stamp
</t>
        </r>
      </text>
    </comment>
    <comment ref="K49" authorId="0" guid="{034973C4-BE2E-499C-82AF-18383002991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10k 9/12
</t>
        </r>
      </text>
    </comment>
    <comment ref="B50" authorId="0" guid="{3FB1FCBD-9744-4925-99DC-849490E51DF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IF6275B25 without stamp
</t>
        </r>
      </text>
    </comment>
    <comment ref="B51" authorId="0" guid="{4904A777-248B-4C00-902B-434B9B2EA33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IF7575B27 with stamp
</t>
        </r>
      </text>
    </comment>
    <comment ref="B52" authorId="0" guid="{E59D4AB4-4610-4599-AA23-83C51BC8097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IF7575B22 without stamp
</t>
        </r>
      </text>
    </comment>
    <comment ref="C55" authorId="0" guid="{01E31663-AE4D-4CE1-A51A-ACADA1BCC29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review closer to run time, usage is off pace for 2018
</t>
        </r>
      </text>
    </comment>
    <comment ref="D55" authorId="0" guid="{FCC8A797-8913-4481-99FA-C8B1560324A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Review closer to run time
</t>
        </r>
      </text>
    </comment>
    <comment ref="E55" authorId="0" guid="{EF3C8196-54FA-4B20-8378-69376E34A9F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Review closer to run time</t>
        </r>
      </text>
    </comment>
    <comment ref="C56" authorId="2" guid="{88180CFC-46B1-4CE3-ADAB-60013085B624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K57" authorId="0" guid="{7780B63F-081C-4417-A10D-49316551438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</t>
        </r>
      </text>
    </comment>
    <comment ref="K63" authorId="0" guid="{8970F32E-563F-4D5A-81C1-93C269E0AA8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8100# on hand 8/24
</t>
        </r>
      </text>
    </comment>
    <comment ref="K64" authorId="0" guid="{7DDFC1B7-474D-4D0E-88B1-D918AAFAF79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
</t>
        </r>
      </text>
    </comment>
    <comment ref="K76" authorId="0" guid="{31FEE6D7-5D62-49AF-9055-4A254788482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5k 9/7
</t>
        </r>
      </text>
    </comment>
    <comment ref="R79" authorId="0" guid="{34915449-8228-45FF-A5F8-9F0D150BA5B4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10/1
</t>
        </r>
      </text>
    </comment>
    <comment ref="B80" authorId="3" guid="{F408680E-EF02-46E4-A357-F0CBA4BB4667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want to run this is slow time- never in busy season
when scheduled a quantiy must be picked that will satisfy this condition 
</t>
        </r>
      </text>
    </comment>
    <comment ref="K80" authorId="0" guid="{A9179841-C13B-479E-9FAE-D80C47600B5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8/31  Thyssen-Krupp
</t>
        </r>
      </text>
    </comment>
    <comment ref="B81" authorId="3" guid="{51509B46-7DAF-4C4D-A17B-1882018F49FE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must be round corner
</t>
        </r>
      </text>
    </comment>
    <comment ref="B82" authorId="3" guid="{7E8A4B0C-4857-4E66-AEC7-F7ACB217965E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SH:
must be round corner
SH:
NEEDS A15 OR A16 - PICKOFF BACK CHAMFER TO AVOID DEBURR OP
</t>
        </r>
      </text>
    </comment>
    <comment ref="B83" authorId="3" guid="{84FD82EE-0D64-4390-ACC6-BC7CEACA4C0E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must be round corner
</t>
        </r>
      </text>
    </comment>
    <comment ref="B84" authorId="3" guid="{B6247697-23A4-4506-9F83-CC54E798B9FB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B85" authorId="3" guid="{1210B34F-2AEE-4F5A-8F5B-0561933DB759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C85" authorId="4" guid="{6654663E-7E10-4EA6-9C81-4910730B0BDB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B98" authorId="0" guid="{1264F676-4963-4BFD-88C7-31860DD2063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Gasco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CY135-AX1TXG</t>
        </r>
      </text>
    </comment>
    <comment ref="B101" authorId="0" guid="{424D53FE-A0CF-407A-93FA-DB626178FC0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CY102-AA
</t>
        </r>
      </text>
    </comment>
    <comment ref="B103" authorId="0" guid="{17665FDF-8EA7-4824-95C2-2D6BE47463B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CY30009 with a different thread
</t>
        </r>
      </text>
    </comment>
    <comment ref="B104" authorId="0" guid="{9E98C2C5-0DC4-4DD6-8270-254C1212DCA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CY30015 with a different thread
</t>
        </r>
      </text>
    </comment>
    <comment ref="B111" authorId="0" guid="{AF0386DB-60E1-4E55-83CB-9E600DCF3AA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Praxair CY145-AP3XXP
30K per quarter usage of -P
</t>
        </r>
      </text>
    </comment>
    <comment ref="B114" authorId="0" guid="{3B85F47D-666D-4C5C-967F-A0292024866E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CY106-LD</t>
        </r>
      </text>
    </comment>
    <comment ref="K131" authorId="0" guid="{45372F72-33F2-4499-B79E-3D08EEFF73C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4k on hand 9/6</t>
        </r>
      </text>
    </comment>
    <comment ref="K132" authorId="0" guid="{AE9489CB-B883-4A88-A04C-4D2D376028B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10k 8/31</t>
        </r>
      </text>
    </comment>
    <comment ref="H133" authorId="3" guid="{749C9797-74AA-4965-BF37-6D2EE0170ED7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3 hour setup within family
</t>
        </r>
      </text>
    </comment>
    <comment ref="B156" authorId="0" guid="{DCAFD3CF-66CE-45D0-9500-9A9C277901C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EB2550-4XA
</t>
        </r>
      </text>
    </comment>
    <comment ref="K156" authorId="0" guid="{03B95FE7-A165-43C8-8CF6-61EADC94C39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8/17  Sapa (Hydro Extrusions)
</t>
        </r>
      </text>
    </comment>
    <comment ref="B157" authorId="0" guid="{9393F90E-6A19-4A43-8366-EA0EFF246C0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EB2550-1AA Reference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EB2550-4AA also
</t>
        </r>
      </text>
    </comment>
    <comment ref="C157" authorId="4" guid="{B3209CF2-6FAC-4883-9A35-ABB371FAF8C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L157" authorId="2" guid="{FC136EB9-44BF-4B93-A459-617F728D1A72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S3 
SCRAP: -0.27540
</t>
        </r>
      </text>
    </comment>
    <comment ref="B158" authorId="0" guid="{5A3FD49A-9344-4A01-B74B-5D439B9E01E6}" shapeId="0">
      <text>
        <r>
          <rPr>
            <sz val="9"/>
            <color indexed="81"/>
            <rFont val="Tahoma"/>
            <family val="2"/>
          </rPr>
          <t>Rob Douglas:</t>
        </r>
        <r>
          <rPr>
            <b/>
            <i/>
            <sz val="9"/>
            <color indexed="81"/>
            <rFont val="Tahoma"/>
            <family val="2"/>
          </rPr>
          <t xml:space="preserve">
Run with EB2550
</t>
        </r>
      </text>
    </comment>
    <comment ref="K168" authorId="0" guid="{5A3C6323-DF2F-4BE3-B9A5-8382E9C9169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1k on hand 8/24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5K 9/12
</t>
        </r>
      </text>
    </comment>
    <comment ref="L172" authorId="4" guid="{64F3A86E-1D63-4AFD-A447-C8D440F4AE04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need to edit bom if going on a small hydro              scrap    -.0455
</t>
        </r>
      </text>
    </comment>
    <comment ref="R179" authorId="0" guid="{045BFA08-332D-4928-841F-684E9C0CB70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9/15</t>
        </r>
      </text>
    </comment>
    <comment ref="R203" authorId="0" guid="{C8E0F400-0A2D-451A-A999-4F21AD2866BF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was 9/10
</t>
        </r>
      </text>
    </comment>
    <comment ref="B235" authorId="0" guid="{0FB7EE63-67DA-457E-AC40-ADC8664C036D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Similarto RCF001
</t>
        </r>
      </text>
    </comment>
    <comment ref="C245" authorId="4" guid="{91BCBF36-CD66-4CFB-8159-92D373B7A055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ON MATERIAL WATCH - MAKE SURE PART RUNS AS QUOTE SHEET IS SETUP
</t>
        </r>
      </text>
    </comment>
    <comment ref="C254" authorId="2" guid="{83E4292D-F0A8-4056-A1AE-F117D7DC3088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cleaning
</t>
        </r>
      </text>
    </comment>
    <comment ref="K254" authorId="0" guid="{A0ADE4AD-6A2F-4A6B-9C43-DAC7A0508AB3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10k mill minimum 
8 week lead time</t>
        </r>
      </text>
    </comment>
    <comment ref="B258" authorId="3" guid="{1DB8752C-ADC8-458E-993C-E08F56FDF331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run a minimum of 4 releases at a time per Ken… setup is a bogger.
</t>
        </r>
      </text>
    </comment>
    <comment ref="B260" authorId="0" guid="{A8DF8F8A-2887-4DF5-88E0-AC5ED44B36A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301868-1-C
Different Plating
</t>
        </r>
      </text>
    </comment>
    <comment ref="C262" authorId="5" guid="{65857BF9-B1B4-4644-93F1-9203F2BB1A4E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25 cp's in PR
</t>
        </r>
      </text>
    </comment>
    <comment ref="C268" authorId="5" guid="{4E0E8B68-001D-4B2B-8942-D85FF87AE2D4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8 -CP'S in PR
</t>
        </r>
      </text>
    </comment>
    <comment ref="G271" authorId="3" guid="{0A6AAF9E-806E-4499-B803-11C68CABCD84}" shapeId="0">
      <text>
        <r>
          <rPr>
            <i/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3000 safety on no dash
</t>
        </r>
      </text>
    </comment>
    <comment ref="G272" authorId="3" guid="{F2E4AFED-738C-457E-B04D-86A05C3D5D0D}" shapeId="0">
      <text>
        <r>
          <rPr>
            <i/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808 safety on no dash
</t>
        </r>
      </text>
    </comment>
    <comment ref="B274" authorId="0" guid="{901C425E-094A-443A-B18F-7056282DC9B5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143124-1-C
Different Plating
</t>
        </r>
      </text>
    </comment>
    <comment ref="K279" authorId="3" guid="{808710FF-B891-4974-A949-686656182FDD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get a bar of brass for setups
</t>
        </r>
      </text>
    </comment>
    <comment ref="B285" authorId="3" guid="{11D23023-A79C-4EB8-B58C-0EBB768319EA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B286" authorId="3" guid="{EC876B95-C220-4082-AD33-F7D5E20CCD3F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SH:
must be round corner
SH:
NEEDS A15 OR A16 - PICKOFF BACK CHAMFER TO AVOID DEBURR OP
</t>
        </r>
      </text>
    </comment>
    <comment ref="B287" authorId="3" guid="{86AD3307-B8E8-44AB-9127-4E500D449581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must be round corner
</t>
        </r>
      </text>
    </comment>
    <comment ref="B288" authorId="3" guid="{180BDF85-512F-47B9-94A0-16150F751356}" shapeId="0">
      <text>
        <r>
          <rPr>
            <sz val="9"/>
            <color indexed="81"/>
            <rFont val="Tahoma"/>
            <family val="2"/>
          </rPr>
          <t>SH:</t>
        </r>
        <r>
          <rPr>
            <b/>
            <sz val="9"/>
            <color indexed="81"/>
            <rFont val="Tahoma"/>
            <family val="2"/>
          </rPr>
          <t xml:space="preserve">
must be round corner
</t>
        </r>
      </text>
    </comment>
    <comment ref="B289" authorId="3" guid="{CA910C18-0CDE-492C-A1C3-11A1765CE63C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B290" authorId="3" guid="{FF622186-F876-4476-BB20-5142598CD682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SH:
must be round corner
SH:
NEEDS A15 OR A16 - PICKOFF BACK CHAMFER TO AVOID DEBURR OP
</t>
        </r>
      </text>
    </comment>
    <comment ref="B291" authorId="3" guid="{63A987DE-8EA7-404B-A268-55F652C309D7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round corner only
</t>
        </r>
      </text>
    </comment>
    <comment ref="C291" authorId="4" guid="{9300B458-F3A2-44CD-9675-E6165ED9D63F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B292" authorId="0" guid="{D59880F3-F2F0-45DF-90EB-E5F87B27DD06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WP5008
Different Stock
</t>
        </r>
      </text>
    </comment>
    <comment ref="C292" authorId="4" guid="{0C4DDB2F-AFA7-4294-ADCD-5E587597CB3D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B293" authorId="3" guid="{E8208DD1-7E85-4649-9F4F-EE81C6A5C992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must be round corner
</t>
        </r>
      </text>
    </comment>
    <comment ref="H297" authorId="5" guid="{E462E362-50AA-4454-B622-240D6A167499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  <comment ref="K324" authorId="3" guid="{35711F31-8F6F-44B0-BF73-F416582D9F89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stocking item central
need lead time sometimes
</t>
        </r>
      </text>
    </comment>
    <comment ref="B326" authorId="0" guid="{0326A377-C080-4BBE-AD02-08540FC925B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Praxair CY145-AP3XXP
30K per quarter usage of -P</t>
        </r>
      </text>
    </comment>
    <comment ref="C327" authorId="2" guid="{8A49A510-519D-4C06-A017-3D7430AF7051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OP-Cleaning
</t>
        </r>
      </text>
    </comment>
    <comment ref="B330" authorId="0" guid="{59BAF9C5-DD4F-4721-B4A1-BFB3D193A2F7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30213REVC
</t>
        </r>
      </text>
    </comment>
    <comment ref="B331" authorId="0" guid="{0E5585EA-804F-4C76-A786-76637BFEDF60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CY102-AA
</t>
        </r>
      </text>
    </comment>
    <comment ref="C338" authorId="5" guid="{B1CC249E-1915-438A-8F04-D486474ACF8E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NEED FINISHED WEIGHT
</t>
        </r>
      </text>
    </comment>
    <comment ref="K338" authorId="3" guid="{9D020993-1708-4A0F-85E2-A530F1C4420A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stocking item central
need lead time sometimes
</t>
        </r>
      </text>
    </comment>
    <comment ref="K345" authorId="3" guid="{5FB7620F-FA4D-4C11-AA00-D6861FC4614A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stocking item central
need lead time sometimes
</t>
        </r>
      </text>
    </comment>
    <comment ref="B350" authorId="0" guid="{B915BD77-7906-4EEA-8180-2BE2004157FB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CY30015 with a different thread
</t>
        </r>
      </text>
    </comment>
    <comment ref="C350" authorId="2" guid="{0B1415CF-971C-4CB1-B2DF-E3F2BF079C03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B352" authorId="0" guid="{1C4F6F61-FDB0-4BE0-937C-601DB649894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Same as CY30009 with a different thread
</t>
        </r>
      </text>
    </comment>
    <comment ref="B356" authorId="0" guid="{9432BABB-BDA6-49B2-BD33-C0BE2CF3A66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EB2550-1AA Reference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EB2550-4AA also
</t>
        </r>
      </text>
    </comment>
    <comment ref="C356" authorId="4" guid="{8EC80EEA-D5BC-4BC7-BE4C-3035582E0EBA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L356" authorId="2" guid="{D8B22705-E42F-4698-94E4-AF3B463AF69D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EDIT IF GOING ON S3 
SCRAP: -0.27540
</t>
        </r>
      </text>
    </comment>
    <comment ref="B357" authorId="0" guid="{686F8F9A-5D07-4A53-B2F3-33ABDD38AFF2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EB2550-1AA Reference
</t>
        </r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EB2550-4AA also
</t>
        </r>
      </text>
    </comment>
    <comment ref="C357" authorId="4" guid="{470CD6FD-8295-41C0-9211-17B03FC656EA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L358" authorId="5" guid="{AB20FCC8-1198-46EF-98C1-5037DD3C8C1A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A SMALL HYDRO. SCRAP    -.2800
</t>
        </r>
      </text>
    </comment>
    <comment ref="B360" authorId="0" guid="{FD8B1A1B-BB52-41CD-9596-7133B07C61D1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Check With Dan Lammers Before Running
</t>
        </r>
      </text>
    </comment>
    <comment ref="L360" authorId="4" guid="{FE033B80-FE2C-4A08-BD85-2A3D7689FB1A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IF GOING ON SMALL HYDRO    SCRAP -.1458
</t>
        </r>
      </text>
    </comment>
    <comment ref="B361" authorId="0" guid="{4AE7291D-F47E-4D66-8B20-F2892825F4CA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Check with Dan Lammers
 Before Running
</t>
        </r>
      </text>
    </comment>
    <comment ref="B362" authorId="0" guid="{57C920C3-84C4-447C-908D-228410D4C95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EB2550-4XA</t>
        </r>
      </text>
    </comment>
    <comment ref="L363" authorId="5" guid="{B91DC6B9-70A7-4960-9C6A-3F2C10014A57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A SM HYDRO. SCRAP           -.2205
</t>
        </r>
      </text>
    </comment>
    <comment ref="L368" authorId="6" guid="{D6BD5F4B-59AF-409F-8470-A7E97DBD267B}" shapeId="0">
      <text>
        <r>
          <rPr>
            <b/>
            <sz val="9"/>
            <color indexed="81"/>
            <rFont val="Tahoma"/>
            <family val="2"/>
          </rPr>
          <t>Stephanie Smith:</t>
        </r>
        <r>
          <rPr>
            <sz val="9"/>
            <color indexed="81"/>
            <rFont val="Tahoma"/>
            <family val="2"/>
          </rPr>
          <t xml:space="preserve">
If going on the small Hydromat scrap is -.2018
</t>
        </r>
      </text>
    </comment>
    <comment ref="K379" authorId="3" guid="{E78D62A2-7A7A-4C65-9E10-333C3616EFA4}" shapeId="0">
      <text>
        <r>
          <rPr>
            <b/>
            <i/>
            <sz val="9"/>
            <color indexed="81"/>
            <rFont val="Tahoma"/>
            <family val="2"/>
          </rPr>
          <t>SH:</t>
        </r>
        <r>
          <rPr>
            <sz val="9"/>
            <color indexed="81"/>
            <rFont val="Tahoma"/>
            <family val="2"/>
          </rPr>
          <t xml:space="preserve">
material gets arrow stamped before running
</t>
        </r>
      </text>
    </comment>
    <comment ref="C382" authorId="4" guid="{2CEAF02D-919C-4889-A759-DA66D2720998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Review quote sheet as parts run - monitoring material
</t>
        </r>
      </text>
    </comment>
    <comment ref="Q390" authorId="0" guid="{3683C5A4-255C-428E-BA96-349CF52DB143}" shapeId="0">
      <text>
        <r>
          <rPr>
            <b/>
            <sz val="9"/>
            <color indexed="81"/>
            <rFont val="Tahoma"/>
            <family val="2"/>
          </rPr>
          <t xml:space="preserve">Rob Douglas:
Eliminated 2nd op Drill/Tap (Inverted Flair)
</t>
        </r>
      </text>
    </comment>
    <comment ref="Q394" authorId="0" guid="{1EA6F548-959B-4826-AD6E-2A35B9B5018B}" shapeId="0">
      <text>
        <r>
          <rPr>
            <b/>
            <sz val="9"/>
            <color indexed="81"/>
            <rFont val="Tahoma"/>
            <family val="2"/>
          </rPr>
          <t xml:space="preserve">Rob Douglas:
Eliminated 2nd op Drill/Tap (Inverted Flair)
</t>
        </r>
      </text>
    </comment>
    <comment ref="B395" authorId="0" guid="{31C4F97D-6F07-4C01-BE00-37235A7DA194}" shapeId="0">
      <text>
        <r>
          <rPr>
            <sz val="9"/>
            <color indexed="81"/>
            <rFont val="Tahoma"/>
            <family val="2"/>
          </rPr>
          <t>Rob Douglas:</t>
        </r>
        <r>
          <rPr>
            <b/>
            <i/>
            <sz val="9"/>
            <color indexed="81"/>
            <rFont val="Tahoma"/>
            <family val="2"/>
          </rPr>
          <t xml:space="preserve">
Run with EB2550
</t>
        </r>
      </text>
    </comment>
    <comment ref="B398" authorId="0" guid="{A8E8819C-0F0A-4DBA-962F-A5666E2D01EC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Reference M38N-0ACN
</t>
        </r>
      </text>
    </comment>
    <comment ref="L401" authorId="6" guid="{58EEACF4-2691-40E3-8789-C26841439309}" shapeId="0">
      <text>
        <r>
          <rPr>
            <b/>
            <sz val="9"/>
            <color indexed="81"/>
            <rFont val="Tahoma"/>
            <family val="2"/>
          </rPr>
          <t>Stephanie Smith:</t>
        </r>
        <r>
          <rPr>
            <sz val="9"/>
            <color indexed="81"/>
            <rFont val="Tahoma"/>
            <family val="2"/>
          </rPr>
          <t xml:space="preserve">
IF RUNNING ON THE SMALL HYDRO CHANGE SCRAP TO -.0511
</t>
        </r>
      </text>
    </comment>
    <comment ref="H415" authorId="5" guid="{F12E8FEC-00F8-4D7C-BD9C-6387B8EA339D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  <comment ref="H416" authorId="5" guid="{AE44225E-F216-4016-91F3-15F913737C01}" shapeId="0">
      <text>
        <r>
          <rPr>
            <b/>
            <sz val="9"/>
            <color indexed="81"/>
            <rFont val="Tahoma"/>
            <family val="2"/>
          </rPr>
          <t>awadley:</t>
        </r>
        <r>
          <rPr>
            <i/>
            <sz val="9"/>
            <color indexed="81"/>
            <rFont val="Tahoma"/>
            <family val="2"/>
          </rPr>
          <t xml:space="preserve">
IM IS WRONG
</t>
        </r>
      </text>
    </comment>
    <comment ref="L424" authorId="4" guid="{E09B1FCE-DCD6-4E38-A0FA-E6C436B6A00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SMALL HYDRO             SCRAP  -.0420</t>
        </r>
      </text>
    </comment>
    <comment ref="L425" authorId="4" guid="{80BFFC9C-698E-4919-9B7B-392E07CC9B09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SMALL HYDRO           SCRAP   -.0433
</t>
        </r>
      </text>
    </comment>
    <comment ref="L467" authorId="5" guid="{5C1E0411-207D-4877-B154-9EB3F3E91544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A LRG HYDRO. SCRAP       -.1333
</t>
        </r>
      </text>
    </comment>
    <comment ref="B470" authorId="3" guid="{19250961-A4C8-4644-9B46-4B878B6F2464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want to run this is slow time- never in busy season
when scheduled a quantiy must be picked that will satisfy this condition 
</t>
        </r>
      </text>
    </comment>
    <comment ref="K470" authorId="3" guid="{57601682-8931-46D4-BE5B-DDE59160F800}" shapeId="0">
      <text>
        <r>
          <rPr>
            <b/>
            <sz val="9"/>
            <color indexed="81"/>
            <rFont val="Tahoma"/>
            <family val="2"/>
          </rPr>
          <t>SH:</t>
        </r>
        <r>
          <rPr>
            <i/>
            <sz val="9"/>
            <color indexed="81"/>
            <rFont val="Tahoma"/>
            <family val="2"/>
          </rPr>
          <t xml:space="preserve">
material has 6 week lead time - Tristar 
</t>
        </r>
      </text>
    </comment>
    <comment ref="L475" authorId="4" guid="{287DB2F7-3072-4E9A-8C4D-2F774F135523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LARGE HYDRO                     SCRAP  -.1312
</t>
        </r>
      </text>
    </comment>
    <comment ref="L480" authorId="4" guid="{6836327C-2B95-43A0-86B2-390AAF95F4D6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need to edit bom if going on a small hydro              scrap    -.0455
</t>
        </r>
      </text>
    </comment>
    <comment ref="L481" authorId="5" guid="{F358E955-C075-45E6-A305-94CB9677091D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NEED TO EDIT BOM     SCRAP  -.0151
awadley: AND EDIT MATERIAL CODE TO PULL HYDRO MATERIAL
</t>
        </r>
      </text>
    </comment>
    <comment ref="K486" authorId="0" guid="{3EC94E8C-6065-4A56-893B-B3B852A19D09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5k mill minimum
</t>
        </r>
      </text>
    </comment>
    <comment ref="C492" authorId="2" guid="{19C01927-C324-4630-824E-22970883437A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C493" authorId="2" guid="{F8749F43-52C4-41BC-8499-FC7E70091185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C494" authorId="2" guid="{3D9703B4-16EC-478B-B7BF-FD1C6D3BEA14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K494" authorId="1" guid="{67803DD9-F07B-460A-8567-2291B4CCC820}" shapeId="0">
      <text>
        <r>
          <rPr>
            <b/>
            <i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confirming with Steve S.
11/10
</t>
        </r>
      </text>
    </comment>
    <comment ref="K496" authorId="1" guid="{615C3E33-C128-46CB-9E6F-81D20A499B74}" shapeId="0">
      <text>
        <r>
          <rPr>
            <b/>
            <i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purchased from Tri-star metals
</t>
        </r>
      </text>
    </comment>
    <comment ref="C497" authorId="2" guid="{70D39357-F529-4D7B-9812-AB1DC81F41DF}" shapeId="0">
      <text>
        <r>
          <rPr>
            <b/>
            <sz val="9"/>
            <color indexed="81"/>
            <rFont val="Tahoma"/>
            <family val="2"/>
          </rPr>
          <t>Chelsea Garrison:</t>
        </r>
        <r>
          <rPr>
            <sz val="9"/>
            <color indexed="81"/>
            <rFont val="Tahoma"/>
            <family val="2"/>
          </rPr>
          <t xml:space="preserve">
Make PO for OP Cleaning
</t>
        </r>
      </text>
    </comment>
    <comment ref="B499" authorId="1" guid="{1C7B7566-FAE6-49E0-A855-DE0B874432E4}" shapeId="0">
      <text>
        <r>
          <rPr>
            <b/>
            <i/>
            <sz val="9"/>
            <color indexed="81"/>
            <rFont val="Tahoma"/>
            <family val="2"/>
          </rPr>
          <t>Ken Mcguire:</t>
        </r>
        <r>
          <rPr>
            <sz val="9"/>
            <color indexed="81"/>
            <rFont val="Tahoma"/>
            <family val="2"/>
          </rPr>
          <t xml:space="preserve">
review tooling, we will be short
</t>
        </r>
      </text>
    </comment>
    <comment ref="C502" authorId="4" guid="{2198886F-6D94-4157-9228-F63B08D8EDAC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 "Review quote sheet as parts run-monitoring material"
</t>
        </r>
      </text>
    </comment>
    <comment ref="C514" authorId="4" guid="{6BDE4C4B-2796-45A7-9F89-888B54EA4BB2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 "Review quote sheet as parts run-monitoring material"
</t>
        </r>
      </text>
    </comment>
    <comment ref="L516" authorId="4" guid="{8109BEB6-0D94-4CFD-86FF-F4CFC55441E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IF RUNNING ON A SMALL HYDRO EDIT BOM:                     SCRAP   -.1859
</t>
        </r>
      </text>
    </comment>
    <comment ref="L517" authorId="4" guid="{E5FC6DB5-E398-42BF-8ABF-46AAD41F5FB1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EDIT BOM IF GOING ON A SMALL HYDRO                 SCRAP   -.1718
</t>
        </r>
      </text>
    </comment>
    <comment ref="L519" authorId="5" guid="{A8789501-6198-4A40-8C69-C2291BE04667}" shapeId="0">
      <text>
        <r>
          <rPr>
            <sz val="9"/>
            <color indexed="81"/>
            <rFont val="Tahoma"/>
            <family val="2"/>
          </rPr>
          <t>awadley:</t>
        </r>
        <r>
          <rPr>
            <b/>
            <i/>
            <sz val="9"/>
            <color indexed="81"/>
            <rFont val="Tahoma"/>
            <family val="2"/>
          </rPr>
          <t xml:space="preserve">
NEED TO EDIT BOM IF GOING ON A SMALL HYDRO SCRAP -.1728
</t>
        </r>
      </text>
    </comment>
    <comment ref="L520" authorId="5" guid="{F8F991D3-8769-4DA2-8D5A-A8D23A6D6F9E}" shapeId="0">
      <text>
        <r>
          <rPr>
            <b/>
            <i/>
            <sz val="9"/>
            <color indexed="81"/>
            <rFont val="Tahoma"/>
            <family val="2"/>
          </rPr>
          <t>awadley:</t>
        </r>
        <r>
          <rPr>
            <sz val="9"/>
            <color indexed="81"/>
            <rFont val="Tahoma"/>
            <family val="2"/>
          </rPr>
          <t xml:space="preserve">
EDIT BOM IF GOING ON SM HYDRO SCRAP                           -.1816
</t>
        </r>
      </text>
    </comment>
    <comment ref="B528" authorId="0" guid="{C2B98504-44A8-4E6E-B550-3B92835167B8}" shapeId="0">
      <text>
        <r>
          <rPr>
            <b/>
            <sz val="9"/>
            <color indexed="81"/>
            <rFont val="Tahoma"/>
            <family val="2"/>
          </rPr>
          <t>Rob Douglas:</t>
        </r>
        <r>
          <rPr>
            <sz val="9"/>
            <color indexed="81"/>
            <rFont val="Tahoma"/>
            <family val="2"/>
          </rPr>
          <t xml:space="preserve">
Option
Make from SP5055
Requires Secondary Cross Hole
</t>
        </r>
      </text>
    </comment>
    <comment ref="C536" authorId="4" guid="{B3148112-E295-408F-B081-2F0132AA8F56}" shapeId="0">
      <text>
        <r>
          <rPr>
            <b/>
            <sz val="9"/>
            <color indexed="81"/>
            <rFont val="Tahoma"/>
            <family val="2"/>
          </rPr>
          <t>Amanda Wadley:</t>
        </r>
        <r>
          <rPr>
            <sz val="9"/>
            <color indexed="81"/>
            <rFont val="Tahoma"/>
            <family val="2"/>
          </rPr>
          <t xml:space="preserve">
 "Review quote sheet as parts run-monitoring material"
</t>
        </r>
      </text>
    </comment>
  </commentList>
</comments>
</file>

<file path=xl/sharedStrings.xml><?xml version="1.0" encoding="utf-8"?>
<sst xmlns="http://schemas.openxmlformats.org/spreadsheetml/2006/main" count="13193" uniqueCount="4493">
  <si>
    <t>PART NUMBER</t>
  </si>
  <si>
    <t>104524-5</t>
  </si>
  <si>
    <t>103329-2</t>
  </si>
  <si>
    <t>103329-1</t>
  </si>
  <si>
    <t>104670-1</t>
  </si>
  <si>
    <t>106148-1</t>
  </si>
  <si>
    <t>106148U-1</t>
  </si>
  <si>
    <t xml:space="preserve">MACHINE </t>
  </si>
  <si>
    <t>PACKET MADE</t>
  </si>
  <si>
    <t>QTY BAL DUE</t>
  </si>
  <si>
    <t>RATE PCS/HR</t>
  </si>
  <si>
    <t>TOTAL HRS</t>
  </si>
  <si>
    <t>TOTAL SHIFTS</t>
  </si>
  <si>
    <t>MAKE FROM PART NUMBER</t>
  </si>
  <si>
    <t>ROUGH WGT EA</t>
  </si>
  <si>
    <t>MATL/PCS NEEDED</t>
  </si>
  <si>
    <t>DAYS</t>
  </si>
  <si>
    <t>ORIG STRT DATE</t>
  </si>
  <si>
    <t>SCH'D START DATE</t>
  </si>
  <si>
    <t>ORIG DUE DATE</t>
  </si>
  <si>
    <t>HARDING LATHE-0467</t>
  </si>
  <si>
    <t>HARDING LATHE-0466</t>
  </si>
  <si>
    <t>DRILL PRESS-0062</t>
  </si>
  <si>
    <t>DRILL PRESS-0063</t>
  </si>
  <si>
    <t>DRILL PRESS-0462</t>
  </si>
  <si>
    <t>MILL-0469</t>
  </si>
  <si>
    <t>LATHE-0468</t>
  </si>
  <si>
    <t>ROLL THREADER-0053</t>
  </si>
  <si>
    <t>CAGE DIE HEAD</t>
  </si>
  <si>
    <t>TAPPER-0056</t>
  </si>
  <si>
    <t>BRIDGEPORT DRILL PRESS-0100</t>
  </si>
  <si>
    <t>DRILL PRESS TAPPER-0077</t>
  </si>
  <si>
    <t>FLOAT TAPPER-0055</t>
  </si>
  <si>
    <t>CUT SAW-0067</t>
  </si>
  <si>
    <t>CHUCKER</t>
  </si>
  <si>
    <t>106845-1</t>
  </si>
  <si>
    <t>A06201-0028</t>
  </si>
  <si>
    <t>B3496-2</t>
  </si>
  <si>
    <t>B3496-2U</t>
  </si>
  <si>
    <t>B3432-1</t>
  </si>
  <si>
    <t>B3432-1U</t>
  </si>
  <si>
    <t>B3246-3</t>
  </si>
  <si>
    <t>B3246-3U</t>
  </si>
  <si>
    <t>B3246-1</t>
  </si>
  <si>
    <t>B3246U-1</t>
  </si>
  <si>
    <t>B3246-2</t>
  </si>
  <si>
    <t>B3246-2U</t>
  </si>
  <si>
    <t>NA</t>
  </si>
  <si>
    <t>GOSS #1</t>
  </si>
  <si>
    <t>SETUP TIME</t>
  </si>
  <si>
    <t>100132-1</t>
  </si>
  <si>
    <t xml:space="preserve">B&amp;S-17 (HAND) </t>
  </si>
  <si>
    <t>TC1280-10</t>
  </si>
  <si>
    <t>106782-1</t>
  </si>
  <si>
    <t>A02001-0016</t>
  </si>
  <si>
    <t>A02002-0022</t>
  </si>
  <si>
    <t>100050-1</t>
  </si>
  <si>
    <t>A02001-0028</t>
  </si>
  <si>
    <t>B3222-2</t>
  </si>
  <si>
    <t>A02001-0020</t>
  </si>
  <si>
    <t>100049-1</t>
  </si>
  <si>
    <t>A5202-1</t>
  </si>
  <si>
    <t>A5004-1</t>
  </si>
  <si>
    <t>A02001-0005</t>
  </si>
  <si>
    <t>A02001-0036</t>
  </si>
  <si>
    <t>AP5003</t>
  </si>
  <si>
    <t>VC10071-20</t>
  </si>
  <si>
    <t>IC75001-20</t>
  </si>
  <si>
    <t>IC75001-10</t>
  </si>
  <si>
    <t>VC10071-10</t>
  </si>
  <si>
    <t>AP2503</t>
  </si>
  <si>
    <t>C7510001-10</t>
  </si>
  <si>
    <t>CTM30</t>
  </si>
  <si>
    <t>CTM30-10</t>
  </si>
  <si>
    <t>IM10010</t>
  </si>
  <si>
    <t>IM10010-10</t>
  </si>
  <si>
    <t>109784-10</t>
  </si>
  <si>
    <t>C3838005-1</t>
  </si>
  <si>
    <t>C3838005</t>
  </si>
  <si>
    <t>100052-1</t>
  </si>
  <si>
    <t>A06201-0008</t>
  </si>
  <si>
    <t>P1212001-10</t>
  </si>
  <si>
    <t>P1515001-10</t>
  </si>
  <si>
    <t>S119S119002</t>
  </si>
  <si>
    <t>S169S169001</t>
  </si>
  <si>
    <t>VR1001</t>
  </si>
  <si>
    <t>VR1002</t>
  </si>
  <si>
    <t>100046-999</t>
  </si>
  <si>
    <t>106203-999</t>
  </si>
  <si>
    <t>106205-999</t>
  </si>
  <si>
    <t>106204-999</t>
  </si>
  <si>
    <t>A02002-0014</t>
  </si>
  <si>
    <t>A02002-0036</t>
  </si>
  <si>
    <t>A02002-0060</t>
  </si>
  <si>
    <t>A02002-0072</t>
  </si>
  <si>
    <t>S119S119002-10</t>
  </si>
  <si>
    <t>A02002-0052</t>
  </si>
  <si>
    <t>A02042-0034</t>
  </si>
  <si>
    <t>A02001-0048</t>
  </si>
  <si>
    <t>104676-17</t>
  </si>
  <si>
    <t>A3865-1-6</t>
  </si>
  <si>
    <t>A5037-1-3</t>
  </si>
  <si>
    <t>A5037-1-3U</t>
  </si>
  <si>
    <t>R1310-10</t>
  </si>
  <si>
    <t>R450-10</t>
  </si>
  <si>
    <t>A3865U-1</t>
  </si>
  <si>
    <t>C3000-1-4</t>
  </si>
  <si>
    <t>A02001-0012</t>
  </si>
  <si>
    <t>A02001-0014</t>
  </si>
  <si>
    <t>100048-1</t>
  </si>
  <si>
    <t>B3211-1</t>
  </si>
  <si>
    <t>106215-5</t>
  </si>
  <si>
    <t>106215-7</t>
  </si>
  <si>
    <t>M20021</t>
  </si>
  <si>
    <t>106215-999</t>
  </si>
  <si>
    <t>M20021-10</t>
  </si>
  <si>
    <t>SF1601-10</t>
  </si>
  <si>
    <t>A06201-0010</t>
  </si>
  <si>
    <t>106272-2</t>
  </si>
  <si>
    <t>106273-1</t>
  </si>
  <si>
    <t>102526-1</t>
  </si>
  <si>
    <t>A06201-0014</t>
  </si>
  <si>
    <t>A02002-0024</t>
  </si>
  <si>
    <t>A02002-0054</t>
  </si>
  <si>
    <t>IL10005-20</t>
  </si>
  <si>
    <t>IL10005-10</t>
  </si>
  <si>
    <t>100048-1-LF</t>
  </si>
  <si>
    <t>A03001-0036</t>
  </si>
  <si>
    <t>A03001-0020</t>
  </si>
  <si>
    <t>A09001-0056</t>
  </si>
  <si>
    <t>R1310-12</t>
  </si>
  <si>
    <t>P5075B24-10 (A)</t>
  </si>
  <si>
    <t>P5075B24-10 (B)</t>
  </si>
  <si>
    <t>P1212001-10 (A)</t>
  </si>
  <si>
    <t>P1212001-10 (B)</t>
  </si>
  <si>
    <t>P2575B21-10 (A)</t>
  </si>
  <si>
    <t>P2575B21-10 (B)</t>
  </si>
  <si>
    <t>S20S20001 (A)</t>
  </si>
  <si>
    <t>S20S20001 (B)</t>
  </si>
  <si>
    <t>SF1601-10(A)</t>
  </si>
  <si>
    <t>A02002-0048</t>
  </si>
  <si>
    <t>Goss#1</t>
  </si>
  <si>
    <t>M30281D1 (B)</t>
  </si>
  <si>
    <t>M30281D1 (A)</t>
  </si>
  <si>
    <t>M30281E1 (A)</t>
  </si>
  <si>
    <t>M30281E1 (B)</t>
  </si>
  <si>
    <t>PR140401-2 (A)</t>
  </si>
  <si>
    <t>PR140401-2 (B)</t>
  </si>
  <si>
    <t>A02042-0028</t>
  </si>
  <si>
    <t>NO BOM</t>
  </si>
  <si>
    <t>A5010</t>
  </si>
  <si>
    <t>106782-1-LF</t>
  </si>
  <si>
    <t>A03001-0016</t>
  </si>
  <si>
    <t>Goss#2</t>
  </si>
  <si>
    <t>B&amp;S16</t>
  </si>
  <si>
    <t>B&amp;S17</t>
  </si>
  <si>
    <t>B&amp;S18</t>
  </si>
  <si>
    <t>T-42</t>
  </si>
  <si>
    <t>105365-1</t>
  </si>
  <si>
    <t>105365-1-LF</t>
  </si>
  <si>
    <t>A3193-1</t>
  </si>
  <si>
    <t>A02001-0024</t>
  </si>
  <si>
    <t>FS128</t>
  </si>
  <si>
    <t xml:space="preserve">TC1280 </t>
  </si>
  <si>
    <t>S169S169002-10</t>
  </si>
  <si>
    <t>S169S169002</t>
  </si>
  <si>
    <t>S169S169002-20</t>
  </si>
  <si>
    <t>A02001-0060</t>
  </si>
  <si>
    <t>B3222-3-LF</t>
  </si>
  <si>
    <t>A03001-0024</t>
  </si>
  <si>
    <t>S20S20003 (A)</t>
  </si>
  <si>
    <t>106781-1</t>
  </si>
  <si>
    <t>106781-1-LF</t>
  </si>
  <si>
    <t>A03001-0028</t>
  </si>
  <si>
    <t>A02002-0026</t>
  </si>
  <si>
    <t>A02002-0038</t>
  </si>
  <si>
    <t>A02042-0046</t>
  </si>
  <si>
    <t>S20S20002 (A)</t>
  </si>
  <si>
    <t>S20S20002 (B)</t>
  </si>
  <si>
    <t>S20S20003 (B)</t>
  </si>
  <si>
    <t>MPC40001</t>
  </si>
  <si>
    <t>A02002-0028</t>
  </si>
  <si>
    <t>B&amp;S 17</t>
  </si>
  <si>
    <t>A5202-1-LF</t>
  </si>
  <si>
    <t>A4014-3</t>
  </si>
  <si>
    <t>A06201-0020</t>
  </si>
  <si>
    <t>B&amp;S 18</t>
  </si>
  <si>
    <t>B3453-1-LF</t>
  </si>
  <si>
    <t>A03002-0022</t>
  </si>
  <si>
    <t>A06153-0016</t>
  </si>
  <si>
    <t>A02042-0056</t>
  </si>
  <si>
    <t>FS136</t>
  </si>
  <si>
    <t>A02001-0010</t>
  </si>
  <si>
    <t>PWN150XX-HS</t>
  </si>
  <si>
    <t>PWN250XX-HS</t>
  </si>
  <si>
    <t>PWN400XX-HS</t>
  </si>
  <si>
    <t>PWN150XX-HS-10</t>
  </si>
  <si>
    <t>PWN250XX-HS-10</t>
  </si>
  <si>
    <t>PWN400XX-HS-10</t>
  </si>
  <si>
    <t>104669-1</t>
  </si>
  <si>
    <t>106210-1</t>
  </si>
  <si>
    <t>FS22-10</t>
  </si>
  <si>
    <t>P1275B40-10 (A)</t>
  </si>
  <si>
    <t>P1275B40-10 (B)</t>
  </si>
  <si>
    <t>P7575B31-20</t>
  </si>
  <si>
    <t xml:space="preserve">P7575B31-10 </t>
  </si>
  <si>
    <t>TC0207</t>
  </si>
  <si>
    <t>TC0207-10</t>
  </si>
  <si>
    <t>TC0216</t>
  </si>
  <si>
    <t>TC0216-10</t>
  </si>
  <si>
    <t>TC0217</t>
  </si>
  <si>
    <t>TC0211</t>
  </si>
  <si>
    <t>A06202-0048</t>
  </si>
  <si>
    <t>A02002-0032</t>
  </si>
  <si>
    <t xml:space="preserve">B&amp;S18 </t>
  </si>
  <si>
    <t>A3995-1</t>
  </si>
  <si>
    <t>A3995-1-LF</t>
  </si>
  <si>
    <t>A03002-0026</t>
  </si>
  <si>
    <t>HEN</t>
  </si>
  <si>
    <t>104668-1</t>
  </si>
  <si>
    <t>R400-54</t>
  </si>
  <si>
    <t>A02002-0018</t>
  </si>
  <si>
    <t>A01701-0020</t>
  </si>
  <si>
    <t>S169S169001-10</t>
  </si>
  <si>
    <t>S169S169001-20</t>
  </si>
  <si>
    <t>S20S20002-10</t>
  </si>
  <si>
    <t>S20S20001-10</t>
  </si>
  <si>
    <t>S20S20001-20</t>
  </si>
  <si>
    <t>P7575030</t>
  </si>
  <si>
    <t>102100-1</t>
  </si>
  <si>
    <t>A02001-0042</t>
  </si>
  <si>
    <t>CY12002</t>
  </si>
  <si>
    <t>A02001-0032</t>
  </si>
  <si>
    <t>T42</t>
  </si>
  <si>
    <t>P7510001-10</t>
  </si>
  <si>
    <t>P7510001-20</t>
  </si>
  <si>
    <t>P25031</t>
  </si>
  <si>
    <t>P25031-10</t>
  </si>
  <si>
    <t>SEE MIKE</t>
  </si>
  <si>
    <t>A01002-0024</t>
  </si>
  <si>
    <t>B/S 18</t>
  </si>
  <si>
    <t>B/S 17</t>
  </si>
  <si>
    <t>A06501-0048</t>
  </si>
  <si>
    <t>S20S20002-20</t>
  </si>
  <si>
    <t>FC2515</t>
  </si>
  <si>
    <t>CS2502</t>
  </si>
  <si>
    <t>R400-104</t>
  </si>
  <si>
    <t>A01701-0040</t>
  </si>
  <si>
    <t>R400-73-3</t>
  </si>
  <si>
    <t>A01701-0022</t>
  </si>
  <si>
    <t>A02002-0068</t>
  </si>
  <si>
    <t>B&amp;S-18 (BAR)</t>
  </si>
  <si>
    <t>A3194-1</t>
  </si>
  <si>
    <t>Shifts</t>
  </si>
  <si>
    <t>COMMENTS</t>
  </si>
  <si>
    <t>.</t>
  </si>
  <si>
    <t>New</t>
  </si>
  <si>
    <t>0042-54-C</t>
  </si>
  <si>
    <t>0042-56-C</t>
  </si>
  <si>
    <t>0042-68-C</t>
  </si>
  <si>
    <t>0042-69-C</t>
  </si>
  <si>
    <t>0042-65-C</t>
  </si>
  <si>
    <t>0042-66-C</t>
  </si>
  <si>
    <t>0042-55-C</t>
  </si>
  <si>
    <t>0042-64-C</t>
  </si>
  <si>
    <t>A06101-0034</t>
  </si>
  <si>
    <t>A06101-0013</t>
  </si>
  <si>
    <t>A06101-0016</t>
  </si>
  <si>
    <t>A06101-0020</t>
  </si>
  <si>
    <t>A06101-0042</t>
  </si>
  <si>
    <t>A06101-00035</t>
  </si>
  <si>
    <t>A05501-0028</t>
  </si>
  <si>
    <t>A06101-0008</t>
  </si>
  <si>
    <t>Bridgeport CNC</t>
  </si>
  <si>
    <t>OKUMA/Harding</t>
  </si>
  <si>
    <t>Family 1</t>
  </si>
  <si>
    <t>SCB5002</t>
  </si>
  <si>
    <t>A01102-0046</t>
  </si>
  <si>
    <t>CNC Bridgeport</t>
  </si>
  <si>
    <t>Drill Press Bridgeport</t>
  </si>
  <si>
    <t>S169S169003</t>
  </si>
  <si>
    <t>Goss/Kingsbury</t>
  </si>
  <si>
    <t>Drill Press Special</t>
  </si>
  <si>
    <t>4 Way</t>
  </si>
  <si>
    <t>Mill</t>
  </si>
  <si>
    <t>Tapper</t>
  </si>
  <si>
    <t>C3000-1-4.5</t>
  </si>
  <si>
    <t>C3000-1-4.5U</t>
  </si>
  <si>
    <t>C3000-1-6</t>
  </si>
  <si>
    <t>Hardinge-Lathe</t>
  </si>
  <si>
    <t>C3838005-3</t>
  </si>
  <si>
    <t>A02002-0012</t>
  </si>
  <si>
    <t>A06101-0040</t>
  </si>
  <si>
    <t>Cobra</t>
  </si>
  <si>
    <t>R1315-18</t>
  </si>
  <si>
    <t>B/S</t>
  </si>
  <si>
    <t>A02006-0005</t>
  </si>
  <si>
    <t>OKUMA/T42</t>
  </si>
  <si>
    <t>4Way</t>
  </si>
  <si>
    <t>P1010001-00</t>
  </si>
  <si>
    <t>P3850001-10</t>
  </si>
  <si>
    <t>SF5001-10</t>
  </si>
  <si>
    <t>SF5002-10</t>
  </si>
  <si>
    <t>SF5001-20</t>
  </si>
  <si>
    <t>SF5002-20</t>
  </si>
  <si>
    <t>Chamfer-10 Lathe</t>
  </si>
  <si>
    <t>A3942-1</t>
  </si>
  <si>
    <t>A3942-1-10</t>
  </si>
  <si>
    <t>Drill Press-Deburr</t>
  </si>
  <si>
    <t>VC10071</t>
  </si>
  <si>
    <t>C5050006-4</t>
  </si>
  <si>
    <t>C5050006</t>
  </si>
  <si>
    <t>Kingsbury</t>
  </si>
  <si>
    <t>SR2501</t>
  </si>
  <si>
    <t>SR2501-10</t>
  </si>
  <si>
    <t>FS12</t>
  </si>
  <si>
    <t>4 Way 2X's</t>
  </si>
  <si>
    <t>SF5001</t>
  </si>
  <si>
    <t>SF5002</t>
  </si>
  <si>
    <t>SW1201-10</t>
  </si>
  <si>
    <t>M20066</t>
  </si>
  <si>
    <t>M20066-10</t>
  </si>
  <si>
    <t>A02002-0020</t>
  </si>
  <si>
    <t>(5/8 Roberts Jobs)</t>
  </si>
  <si>
    <t>(Small Floats)</t>
  </si>
  <si>
    <t>RP1201</t>
  </si>
  <si>
    <t>RP1202</t>
  </si>
  <si>
    <t xml:space="preserve">Drill Press </t>
  </si>
  <si>
    <t>104670U-1</t>
  </si>
  <si>
    <t>Bridgeport Drill Press</t>
  </si>
  <si>
    <t>M30096(A)</t>
  </si>
  <si>
    <t>M30097(B)</t>
  </si>
  <si>
    <t>M30097(A)</t>
  </si>
  <si>
    <t>P7510001</t>
  </si>
  <si>
    <t>obsolete</t>
  </si>
  <si>
    <t>104676-15</t>
  </si>
  <si>
    <t>104676U-15</t>
  </si>
  <si>
    <t>104676U-17</t>
  </si>
  <si>
    <t>B3051-1</t>
  </si>
  <si>
    <t>B3051-1U</t>
  </si>
  <si>
    <t>C3838005-2</t>
  </si>
  <si>
    <t>C5050006-2</t>
  </si>
  <si>
    <t>CY12001</t>
  </si>
  <si>
    <t>FT11401</t>
  </si>
  <si>
    <t>FT11401-0</t>
  </si>
  <si>
    <t>IL10005</t>
  </si>
  <si>
    <t>IL10012</t>
  </si>
  <si>
    <t>M20005-1</t>
  </si>
  <si>
    <t>M20005</t>
  </si>
  <si>
    <t>M2525052</t>
  </si>
  <si>
    <t>M2525051</t>
  </si>
  <si>
    <t>M30035-1</t>
  </si>
  <si>
    <t>M30035</t>
  </si>
  <si>
    <t>NL2518</t>
  </si>
  <si>
    <t>NL2512</t>
  </si>
  <si>
    <t>P1010001</t>
  </si>
  <si>
    <t>P1212001-00</t>
  </si>
  <si>
    <t>P1212001</t>
  </si>
  <si>
    <t>P25010</t>
  </si>
  <si>
    <t>P25001</t>
  </si>
  <si>
    <t>P5050B21-10</t>
  </si>
  <si>
    <t>P5050B26</t>
  </si>
  <si>
    <t>P7575B26-3</t>
  </si>
  <si>
    <t>P7575B26</t>
  </si>
  <si>
    <t>A02001-0008</t>
  </si>
  <si>
    <t>R450-10U</t>
  </si>
  <si>
    <t>R450-12</t>
  </si>
  <si>
    <t>R450-12U</t>
  </si>
  <si>
    <t>R450-6</t>
  </si>
  <si>
    <t>R450-6U</t>
  </si>
  <si>
    <t>R450-8</t>
  </si>
  <si>
    <t>R450-8U</t>
  </si>
  <si>
    <t>S169S169003-10</t>
  </si>
  <si>
    <t>S20S20003</t>
  </si>
  <si>
    <t>S20S20003-10</t>
  </si>
  <si>
    <t>CY90003</t>
  </si>
  <si>
    <t>SN5001-10</t>
  </si>
  <si>
    <t>SW1001</t>
  </si>
  <si>
    <t>SW1201-20</t>
  </si>
  <si>
    <t>Il20015</t>
  </si>
  <si>
    <t>M30096(B)</t>
  </si>
  <si>
    <t>P5075B21-10 (A)</t>
  </si>
  <si>
    <t>P5075B21-10 (B)</t>
  </si>
  <si>
    <t>Bridgeport CNC Mill</t>
  </si>
  <si>
    <t>A3198-1</t>
  </si>
  <si>
    <t>A06202-0032</t>
  </si>
  <si>
    <t xml:space="preserve">MPC40003 </t>
  </si>
  <si>
    <t>RP1200</t>
  </si>
  <si>
    <t>0045-30-C-10</t>
  </si>
  <si>
    <t>0012-85-C</t>
  </si>
  <si>
    <t>0012-85-C-10</t>
  </si>
  <si>
    <t>Lathe 068</t>
  </si>
  <si>
    <t>Lathe 0468</t>
  </si>
  <si>
    <t>Lathe -0468</t>
  </si>
  <si>
    <t>Lathe-0468</t>
  </si>
  <si>
    <t>Bridgeport- Drill Press</t>
  </si>
  <si>
    <t>S169S169003-20</t>
  </si>
  <si>
    <t>M30090</t>
  </si>
  <si>
    <t>M30091(A)</t>
  </si>
  <si>
    <t>0045-30-C</t>
  </si>
  <si>
    <t>R434-3 (A)</t>
  </si>
  <si>
    <t>R434-3 (B)</t>
  </si>
  <si>
    <t>SW1201</t>
  </si>
  <si>
    <t>MS2</t>
  </si>
  <si>
    <t xml:space="preserve">B/S 17 </t>
  </si>
  <si>
    <t>Thread Roller</t>
  </si>
  <si>
    <t>Dedicated Drill Press</t>
  </si>
  <si>
    <t>Drill Press</t>
  </si>
  <si>
    <t>Caged Die Head</t>
  </si>
  <si>
    <t>M30092</t>
  </si>
  <si>
    <t>A02002-0034</t>
  </si>
  <si>
    <t>2201-A-BLNK</t>
  </si>
  <si>
    <t>2203-A-BLNK</t>
  </si>
  <si>
    <t>P1515001(A)</t>
  </si>
  <si>
    <t>P1515001(B)</t>
  </si>
  <si>
    <t>4 way</t>
  </si>
  <si>
    <t>P3850001(A)</t>
  </si>
  <si>
    <t>P3850001(B)</t>
  </si>
  <si>
    <t>P7575B26-5</t>
  </si>
  <si>
    <t>SW3301</t>
  </si>
  <si>
    <t>SW3301-10</t>
  </si>
  <si>
    <t>SW3301-20</t>
  </si>
  <si>
    <t>Cut off Saw</t>
  </si>
  <si>
    <t>R450-1-14(A)</t>
  </si>
  <si>
    <t>2201-3-1/4-0</t>
  </si>
  <si>
    <t>2201-6-1/4-0</t>
  </si>
  <si>
    <t>DM2202</t>
  </si>
  <si>
    <t>SB7550-20</t>
  </si>
  <si>
    <t>M30091 (C)</t>
  </si>
  <si>
    <t>M30091(B)</t>
  </si>
  <si>
    <t>2201-10-3/16-0</t>
  </si>
  <si>
    <t>SN5001</t>
  </si>
  <si>
    <t>R450-1-4</t>
  </si>
  <si>
    <t>R450-1-5</t>
  </si>
  <si>
    <t>R450-1-6</t>
  </si>
  <si>
    <t>A4096-3</t>
  </si>
  <si>
    <t>A4096-4</t>
  </si>
  <si>
    <t xml:space="preserve">4Way </t>
  </si>
  <si>
    <t>A4014-2</t>
  </si>
  <si>
    <t>4 WAY-MS4 #473</t>
  </si>
  <si>
    <t>4 WAY-MS3 # 472</t>
  </si>
  <si>
    <t>4 WAY-MS2 #471</t>
  </si>
  <si>
    <t>2201-4-1/4-0</t>
  </si>
  <si>
    <t>2803-12-3/16-0</t>
  </si>
  <si>
    <t>2803-16-3/16-0</t>
  </si>
  <si>
    <t>2803-A-BLNK</t>
  </si>
  <si>
    <t>2803-18-3/16-0</t>
  </si>
  <si>
    <t>SB5050</t>
  </si>
  <si>
    <t>SB5050-10</t>
  </si>
  <si>
    <t>SB5050-20</t>
  </si>
  <si>
    <t>SB7550</t>
  </si>
  <si>
    <t>SB7550-10</t>
  </si>
  <si>
    <t>B3451-1</t>
  </si>
  <si>
    <t>P5075001</t>
  </si>
  <si>
    <t>P5075001-00</t>
  </si>
  <si>
    <t>CutOff Saw</t>
  </si>
  <si>
    <t>Dedicated Mill</t>
  </si>
  <si>
    <t>WP3808</t>
  </si>
  <si>
    <t>Cut Off Saw</t>
  </si>
  <si>
    <t>Cutoff Saw</t>
  </si>
  <si>
    <t>P3850001-02</t>
  </si>
  <si>
    <t>P3850001</t>
  </si>
  <si>
    <t>B3453-1</t>
  </si>
  <si>
    <t>C5050006-3</t>
  </si>
  <si>
    <t>IF7575B24</t>
  </si>
  <si>
    <t>IF7575B24-10</t>
  </si>
  <si>
    <t>P7575B26-4</t>
  </si>
  <si>
    <t>R1310-10U</t>
  </si>
  <si>
    <t>KF990002-4-5</t>
  </si>
  <si>
    <t>RMB013</t>
  </si>
  <si>
    <t>RMB001</t>
  </si>
  <si>
    <t>R1315-96</t>
  </si>
  <si>
    <t>C3000-1-6U</t>
  </si>
  <si>
    <t>R450-2</t>
  </si>
  <si>
    <t>R450-3</t>
  </si>
  <si>
    <t>R450-3U</t>
  </si>
  <si>
    <t>R450-4</t>
  </si>
  <si>
    <t>R450-4U</t>
  </si>
  <si>
    <t>R450-5</t>
  </si>
  <si>
    <t>R450-5U</t>
  </si>
  <si>
    <t>C3000-3-2.8</t>
  </si>
  <si>
    <t>C3000-3-2.8U</t>
  </si>
  <si>
    <t>C3000-3-3U</t>
  </si>
  <si>
    <t>C3000-3-3.4</t>
  </si>
  <si>
    <t>C3000-3-3.4U</t>
  </si>
  <si>
    <t>C3000-3-6</t>
  </si>
  <si>
    <t>C3000-3-6U</t>
  </si>
  <si>
    <t>105950-4</t>
  </si>
  <si>
    <t>105950-2</t>
  </si>
  <si>
    <t>143003-02-C</t>
  </si>
  <si>
    <t>143003-02-C-10</t>
  </si>
  <si>
    <t>143126-2-C</t>
  </si>
  <si>
    <t>143126-2-C-10</t>
  </si>
  <si>
    <t>Goss#1 Backup ONLY</t>
  </si>
  <si>
    <t>Hydromat</t>
  </si>
  <si>
    <t>143353-01-C</t>
  </si>
  <si>
    <t>A01102-0040</t>
  </si>
  <si>
    <t>301104</t>
  </si>
  <si>
    <t>A19101-0012</t>
  </si>
  <si>
    <t>314605-C</t>
  </si>
  <si>
    <t>314605-C-10</t>
  </si>
  <si>
    <t>A4014-1</t>
  </si>
  <si>
    <t>B&amp;S18- Backup Only</t>
  </si>
  <si>
    <t>B3452-1</t>
  </si>
  <si>
    <t>TC1284</t>
  </si>
  <si>
    <t>TC1284-10</t>
  </si>
  <si>
    <t>TC0202</t>
  </si>
  <si>
    <t>TC0202-10</t>
  </si>
  <si>
    <t>R400-64</t>
  </si>
  <si>
    <t>F504W</t>
  </si>
  <si>
    <t>LH50011-10</t>
  </si>
  <si>
    <t xml:space="preserve">LH50011 </t>
  </si>
  <si>
    <t>A02001-0026</t>
  </si>
  <si>
    <t>F6860-C</t>
  </si>
  <si>
    <t>106272-1</t>
  </si>
  <si>
    <t>106273-2</t>
  </si>
  <si>
    <t>106272-12</t>
  </si>
  <si>
    <t>106272-11</t>
  </si>
  <si>
    <t>106272-13</t>
  </si>
  <si>
    <t>106272-7</t>
  </si>
  <si>
    <t>106272-6</t>
  </si>
  <si>
    <t>106272-5</t>
  </si>
  <si>
    <t>106272-3</t>
  </si>
  <si>
    <t>new</t>
  </si>
  <si>
    <t>R450-3.5SR</t>
  </si>
  <si>
    <t>R450-3.5SR(A)</t>
  </si>
  <si>
    <t>P7575001-02</t>
  </si>
  <si>
    <t>P7575001</t>
  </si>
  <si>
    <t>IF6275B25</t>
  </si>
  <si>
    <t>IF6275B25-10</t>
  </si>
  <si>
    <t>T42 only</t>
  </si>
  <si>
    <t>P7510001-5</t>
  </si>
  <si>
    <t>R452-18(A)</t>
  </si>
  <si>
    <t>G50-12</t>
  </si>
  <si>
    <t>G50-12SS</t>
  </si>
  <si>
    <t>A06202-0036</t>
  </si>
  <si>
    <t>G50-22</t>
  </si>
  <si>
    <t>G50-22SS</t>
  </si>
  <si>
    <t>G50-3</t>
  </si>
  <si>
    <t>C3850001</t>
  </si>
  <si>
    <t>G50-3SS</t>
  </si>
  <si>
    <t>A06201-0032</t>
  </si>
  <si>
    <t>A06201-0024</t>
  </si>
  <si>
    <t>G50-5B</t>
  </si>
  <si>
    <t>G50-5BSS</t>
  </si>
  <si>
    <t>G50-5(A)</t>
  </si>
  <si>
    <t>G50-5(B)</t>
  </si>
  <si>
    <t>G50-5SS(B)</t>
  </si>
  <si>
    <t>G50-5B(B)</t>
  </si>
  <si>
    <t>2803-12-1/4-0</t>
  </si>
  <si>
    <t>2201-2-1/4-0</t>
  </si>
  <si>
    <t>R450-1-18(A)</t>
  </si>
  <si>
    <t>R450-1-8(B)</t>
  </si>
  <si>
    <t>R450-1-8(A)</t>
  </si>
  <si>
    <t>C5087B21-10</t>
  </si>
  <si>
    <t>Lathe</t>
  </si>
  <si>
    <t>C3000-1-3</t>
  </si>
  <si>
    <t>C3000-1-3U</t>
  </si>
  <si>
    <t>2803-9-1/4-0</t>
  </si>
  <si>
    <t>2803-8-1/4-0</t>
  </si>
  <si>
    <t>2803-11-1/4-0</t>
  </si>
  <si>
    <t>2203A-6-3/16-0</t>
  </si>
  <si>
    <t>Drill Press 464</t>
  </si>
  <si>
    <t>2201-7-1/4-0</t>
  </si>
  <si>
    <t>2803-13-1/4-0</t>
  </si>
  <si>
    <t>C3000-1-2.78U (A)</t>
  </si>
  <si>
    <t>2803A-20-3/16-0</t>
  </si>
  <si>
    <t>M20035BSP-10</t>
  </si>
  <si>
    <t>M20035-10</t>
  </si>
  <si>
    <t>R450-1-18(B)</t>
  </si>
  <si>
    <t>2203A-6-1/4-0</t>
  </si>
  <si>
    <t>R1315-24</t>
  </si>
  <si>
    <t>C5050001-02</t>
  </si>
  <si>
    <t>C5050001-00</t>
  </si>
  <si>
    <t>C5050001-10</t>
  </si>
  <si>
    <t>R431-12(A)</t>
  </si>
  <si>
    <t>G50-21SS</t>
  </si>
  <si>
    <t>ND6215</t>
  </si>
  <si>
    <t>ND6215-10</t>
  </si>
  <si>
    <t>2203A-2-3/16-0</t>
  </si>
  <si>
    <t>2803A-18-3/16-0</t>
  </si>
  <si>
    <t>2803A-12-3/16-0</t>
  </si>
  <si>
    <t>P5075B24</t>
  </si>
  <si>
    <t>P5075B24-10</t>
  </si>
  <si>
    <t>B0700-2</t>
  </si>
  <si>
    <t>S119S119001</t>
  </si>
  <si>
    <t>S119S119001-10</t>
  </si>
  <si>
    <t>R435-4(B)</t>
  </si>
  <si>
    <t>R435-5(B)</t>
  </si>
  <si>
    <t>R435-5(A)</t>
  </si>
  <si>
    <t>R435-1(B)</t>
  </si>
  <si>
    <t>R435-1(A)</t>
  </si>
  <si>
    <t>R435-2(B)</t>
  </si>
  <si>
    <t>R435-2(A)</t>
  </si>
  <si>
    <t>R435-4(A)</t>
  </si>
  <si>
    <t>R435-6(B)</t>
  </si>
  <si>
    <t>R435-6(A)</t>
  </si>
  <si>
    <t>R435-8(B)</t>
  </si>
  <si>
    <t>R435-8(A)</t>
  </si>
  <si>
    <t>2803-14-3/16-0</t>
  </si>
  <si>
    <t>C5050006-6</t>
  </si>
  <si>
    <t>2203A-2-1/4-0</t>
  </si>
  <si>
    <t>2803A-8-1/4-0</t>
  </si>
  <si>
    <t>Ganesh CNC</t>
  </si>
  <si>
    <t>0045-31-C</t>
  </si>
  <si>
    <t>A02001-0040</t>
  </si>
  <si>
    <t>M12527</t>
  </si>
  <si>
    <t>G200-13BSS(A)</t>
  </si>
  <si>
    <t>G50-24P(A)</t>
  </si>
  <si>
    <t>Brown and Sharpe #18</t>
  </si>
  <si>
    <t>G50-24P(B)</t>
  </si>
  <si>
    <t>VRG12505</t>
  </si>
  <si>
    <t>G125-21SS</t>
  </si>
  <si>
    <t>VRG12508</t>
  </si>
  <si>
    <t>Hass H3</t>
  </si>
  <si>
    <t>Haas H3</t>
  </si>
  <si>
    <t>A06403-0032</t>
  </si>
  <si>
    <t>Haas H1</t>
  </si>
  <si>
    <t>A06201-0050</t>
  </si>
  <si>
    <t>G50-2BSS(A)</t>
  </si>
  <si>
    <t>G50-2BSS(B)</t>
  </si>
  <si>
    <t>A06201-0064</t>
  </si>
  <si>
    <t>Not Brown/Sharpe</t>
  </si>
  <si>
    <t>CNC-Mori Seki M1</t>
  </si>
  <si>
    <t>CNC-HAAS H1</t>
  </si>
  <si>
    <t>CNC-Hardinge T42</t>
  </si>
  <si>
    <t>C3000-1-4U</t>
  </si>
  <si>
    <t>C3000-1-4.30</t>
  </si>
  <si>
    <t>C3000-1-4.30U</t>
  </si>
  <si>
    <t>G150-5A</t>
  </si>
  <si>
    <t>A02001-0044</t>
  </si>
  <si>
    <t>Haas H2 Only</t>
  </si>
  <si>
    <t>G100-4</t>
  </si>
  <si>
    <t>VRGSS02506</t>
  </si>
  <si>
    <t>R451-12(A)</t>
  </si>
  <si>
    <t>P5050001-02</t>
  </si>
  <si>
    <t>P5050001-00</t>
  </si>
  <si>
    <t>2203A-4-1/4-0</t>
  </si>
  <si>
    <t>P2575B21(A)</t>
  </si>
  <si>
    <t xml:space="preserve">FT13301 </t>
  </si>
  <si>
    <t>IC75001(A)</t>
  </si>
  <si>
    <t>IC75001(B)</t>
  </si>
  <si>
    <t>CNC SCHEDULE</t>
  </si>
  <si>
    <t>Haas H1 or H3</t>
  </si>
  <si>
    <t>new part</t>
  </si>
  <si>
    <t>0010-92-C</t>
  </si>
  <si>
    <t>0014-01-C</t>
  </si>
  <si>
    <t>KF990002-10</t>
  </si>
  <si>
    <t>A02002-0042</t>
  </si>
  <si>
    <t>A02042-0052</t>
  </si>
  <si>
    <t xml:space="preserve"> </t>
  </si>
  <si>
    <t>2203A-3-1/4-0</t>
  </si>
  <si>
    <t>A06201-0012</t>
  </si>
  <si>
    <t>M2525004-10</t>
  </si>
  <si>
    <t>Citizen</t>
  </si>
  <si>
    <t>G200-8BSS</t>
  </si>
  <si>
    <t>R455-24(A)</t>
  </si>
  <si>
    <t>R455-24(B)</t>
  </si>
  <si>
    <t>Kingbury</t>
  </si>
  <si>
    <t>G50-15SS</t>
  </si>
  <si>
    <t>G50-15CSS</t>
  </si>
  <si>
    <t>A06201-0060</t>
  </si>
  <si>
    <t>Miyano CNC Bar</t>
  </si>
  <si>
    <t>2203A-3-3/16-0</t>
  </si>
  <si>
    <t>2203A-5-1/4-0</t>
  </si>
  <si>
    <t>2203A-10-3/16-0</t>
  </si>
  <si>
    <t>2203A-9-1/4-0</t>
  </si>
  <si>
    <t>R434-13(A)</t>
  </si>
  <si>
    <t>R434-13(B)</t>
  </si>
  <si>
    <t>A02002-0056</t>
  </si>
  <si>
    <t>V1000004</t>
  </si>
  <si>
    <t>2203A-4-3/16-0</t>
  </si>
  <si>
    <t>2803-10-3/16-0</t>
  </si>
  <si>
    <t>2201-4-3/16-0</t>
  </si>
  <si>
    <t>2803-8-3/16-0</t>
  </si>
  <si>
    <t>DCN316</t>
  </si>
  <si>
    <t>DCN516</t>
  </si>
  <si>
    <t>G200-1G-BLNK</t>
  </si>
  <si>
    <t>G150-1ASS-BLNK</t>
  </si>
  <si>
    <t>G200-1ASS-BLNK</t>
  </si>
  <si>
    <t>G50-15SS-BLNK</t>
  </si>
  <si>
    <t>VRGSS12505</t>
  </si>
  <si>
    <t>Miyano Bar 0r H3</t>
  </si>
  <si>
    <t>VRGSS12508</t>
  </si>
  <si>
    <t>A02001-0064</t>
  </si>
  <si>
    <t>Miyano Bar Or Haas H3</t>
  </si>
  <si>
    <t>R452-60(A)</t>
  </si>
  <si>
    <t>R452-60(B)</t>
  </si>
  <si>
    <t>4 Way #473</t>
  </si>
  <si>
    <t>4 Way X's 2(472/473)</t>
  </si>
  <si>
    <t>SP5066</t>
  </si>
  <si>
    <t>Backup Only</t>
  </si>
  <si>
    <t>SP5055</t>
  </si>
  <si>
    <t>2203A-8-1/4-0</t>
  </si>
  <si>
    <t>Miyano-Bar CNC</t>
  </si>
  <si>
    <t>H2</t>
  </si>
  <si>
    <t>280701-24-3/16</t>
  </si>
  <si>
    <t>280702B</t>
  </si>
  <si>
    <t>280701-BLNK</t>
  </si>
  <si>
    <t>280702-BLNK</t>
  </si>
  <si>
    <t>A01301-0160</t>
  </si>
  <si>
    <t>CR50A-135</t>
  </si>
  <si>
    <t>A06101-0038</t>
  </si>
  <si>
    <t>H4</t>
  </si>
  <si>
    <t>A01301-0112</t>
  </si>
  <si>
    <t>P7575B25</t>
  </si>
  <si>
    <t>P7575B21-00</t>
  </si>
  <si>
    <t>SS902-12-1/4</t>
  </si>
  <si>
    <t>2803-16-5/16-0</t>
  </si>
  <si>
    <t>2803-11-3/16-0</t>
  </si>
  <si>
    <t>B5025-2</t>
  </si>
  <si>
    <t>B5025-1</t>
  </si>
  <si>
    <t>B5025U-2</t>
  </si>
  <si>
    <t>G200-2</t>
  </si>
  <si>
    <t>G200-2-BLNK</t>
  </si>
  <si>
    <t>G200-3-BLNK</t>
  </si>
  <si>
    <t>G150-4HBSS</t>
  </si>
  <si>
    <t>A06201-0048</t>
  </si>
  <si>
    <t>VR7501</t>
  </si>
  <si>
    <t>G125-5A</t>
  </si>
  <si>
    <t>2803A-7-1/4-0</t>
  </si>
  <si>
    <t>G200-5ASS</t>
  </si>
  <si>
    <t>G200-12</t>
  </si>
  <si>
    <t>A02002-0040</t>
  </si>
  <si>
    <t>G200-1A-BLNK</t>
  </si>
  <si>
    <t>G300-5ASS</t>
  </si>
  <si>
    <t>A06201-0096</t>
  </si>
  <si>
    <t>SS902-A-BLNK</t>
  </si>
  <si>
    <t>R450-1-20</t>
  </si>
  <si>
    <t>R450-1-20(A)</t>
  </si>
  <si>
    <t>M7575650-10(A)</t>
  </si>
  <si>
    <t>M7575650-10(B)</t>
  </si>
  <si>
    <t>M7575650-10</t>
  </si>
  <si>
    <t>M7575650</t>
  </si>
  <si>
    <t>P5075001-10</t>
  </si>
  <si>
    <t>STND</t>
  </si>
  <si>
    <t>NON STND</t>
  </si>
  <si>
    <t>Haas Live Tool (H2)</t>
  </si>
  <si>
    <t>A5171</t>
  </si>
  <si>
    <t>A06201-0003</t>
  </si>
  <si>
    <t>B&amp;S18-Backup only</t>
  </si>
  <si>
    <t>A3865-1-3.8</t>
  </si>
  <si>
    <t>A3865U-3</t>
  </si>
  <si>
    <t>SN5001-20</t>
  </si>
  <si>
    <t>2203-8-1/4-0</t>
  </si>
  <si>
    <t>2803-20-3/16-0</t>
  </si>
  <si>
    <t>2803A-8-3/16-0</t>
  </si>
  <si>
    <t>VRG10005</t>
  </si>
  <si>
    <t>G50-4HBSS</t>
  </si>
  <si>
    <t>P7510001-10(A)</t>
  </si>
  <si>
    <t>AR-BLNK</t>
  </si>
  <si>
    <t>3-3-2</t>
  </si>
  <si>
    <t>3-3-3</t>
  </si>
  <si>
    <t>4-3-2</t>
  </si>
  <si>
    <t>4-3-3</t>
  </si>
  <si>
    <t>5-3-2</t>
  </si>
  <si>
    <t>5-3-3</t>
  </si>
  <si>
    <t>SF3-2.5-4</t>
  </si>
  <si>
    <t>SF3-3-3</t>
  </si>
  <si>
    <t>SF4-3-2</t>
  </si>
  <si>
    <t>SF4-3-3</t>
  </si>
  <si>
    <t>3-3-4</t>
  </si>
  <si>
    <t>.430-3-3</t>
  </si>
  <si>
    <t>.430-4-2</t>
  </si>
  <si>
    <t>.430-3-4</t>
  </si>
  <si>
    <t>.430-3-6</t>
  </si>
  <si>
    <t>.430-4-3</t>
  </si>
  <si>
    <t>.430-4-4</t>
  </si>
  <si>
    <t>3-3-6</t>
  </si>
  <si>
    <t>4-3-4</t>
  </si>
  <si>
    <t>4-3-6</t>
  </si>
  <si>
    <t>4-3-B-BLNK</t>
  </si>
  <si>
    <t>4-4-2</t>
  </si>
  <si>
    <t>4-4-3</t>
  </si>
  <si>
    <t>4-4-4</t>
  </si>
  <si>
    <t>5-3-4</t>
  </si>
  <si>
    <t>5-3-6</t>
  </si>
  <si>
    <t>M4-4-3</t>
  </si>
  <si>
    <t>SF4-3-4</t>
  </si>
  <si>
    <t>SF4-3-6</t>
  </si>
  <si>
    <t>SF4-4-2</t>
  </si>
  <si>
    <t>SF4-4-3</t>
  </si>
  <si>
    <t>SF4-4-4</t>
  </si>
  <si>
    <t>.430-3-8</t>
  </si>
  <si>
    <t>.430-A-BLNK</t>
  </si>
  <si>
    <t>.430-C-BLNK</t>
  </si>
  <si>
    <t>3-3-8</t>
  </si>
  <si>
    <t>4-3-8</t>
  </si>
  <si>
    <t>5-3-8</t>
  </si>
  <si>
    <t>5-4-2</t>
  </si>
  <si>
    <t>5-4-3</t>
  </si>
  <si>
    <t>5-4-4</t>
  </si>
  <si>
    <t>7-3-2</t>
  </si>
  <si>
    <t>7-3-3</t>
  </si>
  <si>
    <t>7-3-4</t>
  </si>
  <si>
    <t>7-3-6</t>
  </si>
  <si>
    <t>7-4-2</t>
  </si>
  <si>
    <t>7-4-3</t>
  </si>
  <si>
    <t>7-4-4</t>
  </si>
  <si>
    <t>7-4-A-BLNK</t>
  </si>
  <si>
    <t>SF4-3-8</t>
  </si>
  <si>
    <t>T4-4-2</t>
  </si>
  <si>
    <t>.535-3-A-BLNK</t>
  </si>
  <si>
    <t>A4-3-3</t>
  </si>
  <si>
    <t>SF3-2.5-2</t>
  </si>
  <si>
    <t>4-2.5-2</t>
  </si>
  <si>
    <t>4-2.5-3</t>
  </si>
  <si>
    <t>A02071-0020</t>
  </si>
  <si>
    <t>A02071-0022</t>
  </si>
  <si>
    <t>A02071-0024</t>
  </si>
  <si>
    <t>A02071-0026</t>
  </si>
  <si>
    <t>A02071-0028</t>
  </si>
  <si>
    <t>A02071-0040</t>
  </si>
  <si>
    <t>A02071-0016</t>
  </si>
  <si>
    <t>H3</t>
  </si>
  <si>
    <t>4-3-E-BLNK</t>
  </si>
  <si>
    <t>5-2.5-B-BLNK</t>
  </si>
  <si>
    <t>401-A-BLNK</t>
  </si>
  <si>
    <t>SF401-A-BLNK</t>
  </si>
  <si>
    <t>SF4-3-B-BLNK</t>
  </si>
  <si>
    <t>5-3-B-BLNK</t>
  </si>
  <si>
    <t>SF5-3-B-BLNK</t>
  </si>
  <si>
    <t>4-3-C-BLNK</t>
  </si>
  <si>
    <t>3-3-E-BLNK</t>
  </si>
  <si>
    <t>SF4-2.5-F-BLNK</t>
  </si>
  <si>
    <t>SF405-A-BLNK</t>
  </si>
  <si>
    <t>501-A-BLNK</t>
  </si>
  <si>
    <t>5-5-A-BLNK</t>
  </si>
  <si>
    <t>503-A-BLNK</t>
  </si>
  <si>
    <t>5-3-C-BLNK</t>
  </si>
  <si>
    <t>7-3-A-BLNK</t>
  </si>
  <si>
    <t>SF403-A-BLNK</t>
  </si>
  <si>
    <t>4-2.5-G-BLNK</t>
  </si>
  <si>
    <t>5-2.5-D-BLNK</t>
  </si>
  <si>
    <t>5-4-B-BLNK</t>
  </si>
  <si>
    <t>SF4-3-D-BLNK</t>
  </si>
  <si>
    <t>7-3-B-BLNK</t>
  </si>
  <si>
    <t>4-3-D-BLNK</t>
  </si>
  <si>
    <t>4-4-B-BLNK</t>
  </si>
  <si>
    <t>7-4-B-BLNK</t>
  </si>
  <si>
    <t>7-5-B-BLNK</t>
  </si>
  <si>
    <t>502-A-BLNK</t>
  </si>
  <si>
    <t>7-2.5-A-BLNK</t>
  </si>
  <si>
    <t>5-5-B-BLNK</t>
  </si>
  <si>
    <t>SF4-4-B-BLNK</t>
  </si>
  <si>
    <t>701-A-BLNK</t>
  </si>
  <si>
    <t>SF404-A-BLNK</t>
  </si>
  <si>
    <t>7-6-A-BLNK</t>
  </si>
  <si>
    <t>9-4-A-BLNK</t>
  </si>
  <si>
    <t>5-2.5-E-BLNK</t>
  </si>
  <si>
    <t>5-3-D-BLNK</t>
  </si>
  <si>
    <t>5-4-C-BLNK</t>
  </si>
  <si>
    <t>702-A-BLNK</t>
  </si>
  <si>
    <t>7-3-C-BLNK</t>
  </si>
  <si>
    <t>7-4-C-BLNK</t>
  </si>
  <si>
    <t>7-5-C-BLNK</t>
  </si>
  <si>
    <t>7-6-B-BLNK</t>
  </si>
  <si>
    <t>SF5-2.5-E-BLNK</t>
  </si>
  <si>
    <t>9-3-A-BLNK</t>
  </si>
  <si>
    <t>9-5-A-BLNK</t>
  </si>
  <si>
    <t>7-2.5-C-BLNK</t>
  </si>
  <si>
    <t>SF504-A-BLNK</t>
  </si>
  <si>
    <t>402-A-BLNK</t>
  </si>
  <si>
    <t>4-4-C-BLNK</t>
  </si>
  <si>
    <t>703-A-BLNK</t>
  </si>
  <si>
    <t>SF506-A-BLNK</t>
  </si>
  <si>
    <t>9-5-B-BLNK</t>
  </si>
  <si>
    <t>9-6-A-BLNK</t>
  </si>
  <si>
    <t>7-2.5-D-BLNK</t>
  </si>
  <si>
    <t>11-5-A-BLNK</t>
  </si>
  <si>
    <t>11-8-A-BLNK</t>
  </si>
  <si>
    <t>705-A-BLNK</t>
  </si>
  <si>
    <t>SF507-A-BLNK</t>
  </si>
  <si>
    <t>SF505-A-BLNK</t>
  </si>
  <si>
    <t>SF704-A-BLNK</t>
  </si>
  <si>
    <t>11-4-C-BLNK</t>
  </si>
  <si>
    <t>706-A-BLNK</t>
  </si>
  <si>
    <t>SF7-2.5-E-BLNK</t>
  </si>
  <si>
    <t>7-2.5-E-BLNK</t>
  </si>
  <si>
    <t>9-4-G-BLNK</t>
  </si>
  <si>
    <t>11-4-F-BLNK</t>
  </si>
  <si>
    <t>11-5-B-BLNK</t>
  </si>
  <si>
    <t>7-3-E-BLNK</t>
  </si>
  <si>
    <t>9-3-D-BLNK</t>
  </si>
  <si>
    <t>1104-A-BLNK</t>
  </si>
  <si>
    <t>9-4-H-BLNK</t>
  </si>
  <si>
    <t>707-A-BLNK</t>
  </si>
  <si>
    <t>7-4-G-BLNK</t>
  </si>
  <si>
    <t>11-4-G-BLNK</t>
  </si>
  <si>
    <t>11-6-C-BLNK</t>
  </si>
  <si>
    <t>1305-A-BLNK</t>
  </si>
  <si>
    <t>1306-A-BLNK</t>
  </si>
  <si>
    <t>4-2.5-F-BLNK</t>
  </si>
  <si>
    <t>H1</t>
  </si>
  <si>
    <t>A02071-0030</t>
  </si>
  <si>
    <t>A02071-0032</t>
  </si>
  <si>
    <t>A02071-0034</t>
  </si>
  <si>
    <t>A02071-0036</t>
  </si>
  <si>
    <t>A02071-0048</t>
  </si>
  <si>
    <t>A02071-0052</t>
  </si>
  <si>
    <t>A02071-0056</t>
  </si>
  <si>
    <t>A02071-0064</t>
  </si>
  <si>
    <t>A02071-0068</t>
  </si>
  <si>
    <t>A02071-0072</t>
  </si>
  <si>
    <t>A02071-0144</t>
  </si>
  <si>
    <t>A02071-0152</t>
  </si>
  <si>
    <t>JR-BLNK</t>
  </si>
  <si>
    <t>E-BLNK</t>
  </si>
  <si>
    <t>ER-BLNK</t>
  </si>
  <si>
    <t>CR-BLNK</t>
  </si>
  <si>
    <t>C-BLNK</t>
  </si>
  <si>
    <t>3-3-A-BLNK</t>
  </si>
  <si>
    <t>GR-BLNK</t>
  </si>
  <si>
    <t>9-3-E-BLNK</t>
  </si>
  <si>
    <t>11-3-A-BLNK</t>
  </si>
  <si>
    <t>1102-A-BLNK</t>
  </si>
  <si>
    <t>7-2.5-F-BLNK</t>
  </si>
  <si>
    <t>1302-A-BLNK</t>
  </si>
  <si>
    <t>1103-A-BLNK</t>
  </si>
  <si>
    <t>708-A-BLNK</t>
  </si>
  <si>
    <t>11-4-L-BLNK</t>
  </si>
  <si>
    <t>1301-A-BLNK</t>
  </si>
  <si>
    <t>9-2.5-B-BLNK</t>
  </si>
  <si>
    <t>11-3-B-BLNK</t>
  </si>
  <si>
    <t>1303-A-BLNK</t>
  </si>
  <si>
    <t>11-4-J-BLNK</t>
  </si>
  <si>
    <t>1304-A-BLNK</t>
  </si>
  <si>
    <t>5-2.5-F-BLNK</t>
  </si>
  <si>
    <t>13-5-C-BLNK</t>
  </si>
  <si>
    <t>9-4-K-BLNK</t>
  </si>
  <si>
    <t>11-4-K-BLNK</t>
  </si>
  <si>
    <t>13-5-A-BLNK</t>
  </si>
  <si>
    <t>Kanban</t>
  </si>
  <si>
    <t>9-4-D-BLNK</t>
  </si>
  <si>
    <t>11-4-A-BLNK</t>
  </si>
  <si>
    <t>7-4-D-BLNK</t>
  </si>
  <si>
    <t>4-4-D-BLNK</t>
  </si>
  <si>
    <t>5-4-D-BLNK</t>
  </si>
  <si>
    <t>7-3-D-BLNK</t>
  </si>
  <si>
    <t>901-A-BLNK</t>
  </si>
  <si>
    <t>903-A-BLNK</t>
  </si>
  <si>
    <t>9-4-F-BLNK</t>
  </si>
  <si>
    <t>1101-A-BLNK</t>
  </si>
  <si>
    <t>7-4-E-BLNK</t>
  </si>
  <si>
    <t>902-A-BLNK</t>
  </si>
  <si>
    <t>9-3-C-BLNK</t>
  </si>
  <si>
    <t>M1</t>
  </si>
  <si>
    <t>A02071-0044</t>
  </si>
  <si>
    <t>A02071-0046</t>
  </si>
  <si>
    <t>A02071-0076</t>
  </si>
  <si>
    <t>A02071-0088</t>
  </si>
  <si>
    <t>A01301-0088</t>
  </si>
  <si>
    <t>A02071-0096</t>
  </si>
  <si>
    <t>A02071-0112</t>
  </si>
  <si>
    <t>A02071-0128</t>
  </si>
  <si>
    <t>2203A-8-3/16-0</t>
  </si>
  <si>
    <t>P50P50001(A)</t>
  </si>
  <si>
    <t>P50P50001</t>
  </si>
  <si>
    <t>P50P50002</t>
  </si>
  <si>
    <t>P50P50003</t>
  </si>
  <si>
    <t>A06102-0032</t>
  </si>
  <si>
    <t>A06101-0024</t>
  </si>
  <si>
    <t>R450-16(A)</t>
  </si>
  <si>
    <t>R450-16</t>
  </si>
  <si>
    <t>280701-36-3/16</t>
  </si>
  <si>
    <t xml:space="preserve">C3850001-10 </t>
  </si>
  <si>
    <t>C5050001</t>
  </si>
  <si>
    <t>C7550001-10</t>
  </si>
  <si>
    <t>A06131-0038</t>
  </si>
  <si>
    <t>C2</t>
  </si>
  <si>
    <t>CH01-6-144</t>
  </si>
  <si>
    <t>CH01-8-3/16</t>
  </si>
  <si>
    <t>A02072-0024</t>
  </si>
  <si>
    <t xml:space="preserve">                                    SECONDARY OPS SCHEDULE</t>
  </si>
  <si>
    <t>2803-16-1/4-0</t>
  </si>
  <si>
    <t>2803-6-1/4-0</t>
  </si>
  <si>
    <t>2803-7-1/4-0</t>
  </si>
  <si>
    <t>R1315-8</t>
  </si>
  <si>
    <t>R450-2(A)</t>
  </si>
  <si>
    <t>CNC- Hardinge Cobra</t>
  </si>
  <si>
    <t>G300-5BSS</t>
  </si>
  <si>
    <t>G300-5SS</t>
  </si>
  <si>
    <t>G200-12SS</t>
  </si>
  <si>
    <t>A06202-0040</t>
  </si>
  <si>
    <t>Miyano Chucker</t>
  </si>
  <si>
    <t>Miyano Chucker/Okuma</t>
  </si>
  <si>
    <t>G300-2BSS-BLNK</t>
  </si>
  <si>
    <t>G300-3BSS-BLNK</t>
  </si>
  <si>
    <t>G150-1A-BLNK</t>
  </si>
  <si>
    <t>A02001-0080</t>
  </si>
  <si>
    <t>G50-1ASS</t>
  </si>
  <si>
    <t>G75-1ASS-BLNK</t>
  </si>
  <si>
    <t>G50-2SS(A)</t>
  </si>
  <si>
    <t>G100-1A-BLNK</t>
  </si>
  <si>
    <t>G100-3SS</t>
  </si>
  <si>
    <t>A06201-0044</t>
  </si>
  <si>
    <t>C3838B22</t>
  </si>
  <si>
    <t>C7550001</t>
  </si>
  <si>
    <t>C5050001-5</t>
  </si>
  <si>
    <t>A02001-0022</t>
  </si>
  <si>
    <t>G125-3</t>
  </si>
  <si>
    <t>VRG10006</t>
  </si>
  <si>
    <t>2813-A-BLNK</t>
  </si>
  <si>
    <t>A06501-0088</t>
  </si>
  <si>
    <t>2813-11-1/4-0</t>
  </si>
  <si>
    <t>2211-A-BLNK</t>
  </si>
  <si>
    <t>G50-5SS(A)</t>
  </si>
  <si>
    <t xml:space="preserve">G50-2SS </t>
  </si>
  <si>
    <t>G50-5SS</t>
  </si>
  <si>
    <t>2211-2-1/4-0</t>
  </si>
  <si>
    <t>2211-4-1/4-0</t>
  </si>
  <si>
    <t>2211-5-1/4-0</t>
  </si>
  <si>
    <t>2211-6-1/4-0</t>
  </si>
  <si>
    <t>2211-7-1/4-0</t>
  </si>
  <si>
    <t>G50-15BAC</t>
  </si>
  <si>
    <t>G50-15-BLNK</t>
  </si>
  <si>
    <t>A06501-0112</t>
  </si>
  <si>
    <t>E17</t>
  </si>
  <si>
    <t>E10</t>
  </si>
  <si>
    <t>G4</t>
  </si>
  <si>
    <t>G3</t>
  </si>
  <si>
    <t>G2</t>
  </si>
  <si>
    <t>G12</t>
  </si>
  <si>
    <t>JR1/2</t>
  </si>
  <si>
    <t>R450-1-5(A)</t>
  </si>
  <si>
    <t>G100-1G-BLNK</t>
  </si>
  <si>
    <t>G150-5ASS</t>
  </si>
  <si>
    <t>A02071-0060</t>
  </si>
  <si>
    <t>G50-4HSS</t>
  </si>
  <si>
    <t>R450-1-3.5</t>
  </si>
  <si>
    <t>R450-1-3.5(A)</t>
  </si>
  <si>
    <t>2201-6-3/16-0</t>
  </si>
  <si>
    <t>2203A-9-3/16-0</t>
  </si>
  <si>
    <t>G50-30SS</t>
  </si>
  <si>
    <t>A06202-0044</t>
  </si>
  <si>
    <t>VRG15002</t>
  </si>
  <si>
    <t>B3056-1</t>
  </si>
  <si>
    <t>280701-18-1/4</t>
  </si>
  <si>
    <t>280701-20-3/16</t>
  </si>
  <si>
    <t>2201-9-3/16-0</t>
  </si>
  <si>
    <t>13-4-A-BLNK</t>
  </si>
  <si>
    <t>C6</t>
  </si>
  <si>
    <t>CR20</t>
  </si>
  <si>
    <t>GR4</t>
  </si>
  <si>
    <t>J4</t>
  </si>
  <si>
    <t>purchased</t>
  </si>
  <si>
    <t>KF990008</t>
  </si>
  <si>
    <t>VRG20003</t>
  </si>
  <si>
    <t>VRGSS12502</t>
  </si>
  <si>
    <t>CA-BLNK</t>
  </si>
  <si>
    <t>2201-8-3/16-0</t>
  </si>
  <si>
    <t>2803-17-3/16-0</t>
  </si>
  <si>
    <t>G300-1A-BLNK</t>
  </si>
  <si>
    <t>M30097(C)</t>
  </si>
  <si>
    <t xml:space="preserve">Mill  </t>
  </si>
  <si>
    <t>M31070(A)</t>
  </si>
  <si>
    <t>M31070(B)</t>
  </si>
  <si>
    <t>M31070(C)</t>
  </si>
  <si>
    <t>A02091-0056</t>
  </si>
  <si>
    <t>2803B-20-3/16-0</t>
  </si>
  <si>
    <t>G200-17</t>
  </si>
  <si>
    <t>P7575008</t>
  </si>
  <si>
    <t>P7575001-00</t>
  </si>
  <si>
    <t>2201-3-3/16-0</t>
  </si>
  <si>
    <t>A06201-0080</t>
  </si>
  <si>
    <t>G300-2-BLNK</t>
  </si>
  <si>
    <t>A02002-0044</t>
  </si>
  <si>
    <t>G75-1ASS</t>
  </si>
  <si>
    <t>G6</t>
  </si>
  <si>
    <t>VRG15005</t>
  </si>
  <si>
    <t>SS1301-16-1/4(A)</t>
  </si>
  <si>
    <t>A06501-0096</t>
  </si>
  <si>
    <t>2803-9-3/16-0</t>
  </si>
  <si>
    <t xml:space="preserve"> Family 1</t>
  </si>
  <si>
    <t>Family 2</t>
  </si>
  <si>
    <t>B3056-1U</t>
  </si>
  <si>
    <t>P7575B26-2</t>
  </si>
  <si>
    <t>R1310-12U</t>
  </si>
  <si>
    <t>S119S119003</t>
  </si>
  <si>
    <t>S119S119003-10</t>
  </si>
  <si>
    <t>DCN1500</t>
  </si>
  <si>
    <t>A11001-0048</t>
  </si>
  <si>
    <t>G300-15-BLNK</t>
  </si>
  <si>
    <t>G200-1GSS-BLNK</t>
  </si>
  <si>
    <t>G100-1GSS-BLNK</t>
  </si>
  <si>
    <t>SCB7501</t>
  </si>
  <si>
    <t xml:space="preserve">SCB7550 </t>
  </si>
  <si>
    <t>G8</t>
  </si>
  <si>
    <t>L1-1/2</t>
  </si>
  <si>
    <t>A02001-0013</t>
  </si>
  <si>
    <t>Backup only</t>
  </si>
  <si>
    <t>G300-3-BLNK</t>
  </si>
  <si>
    <t>A02002-0080</t>
  </si>
  <si>
    <t>VRG30006</t>
  </si>
  <si>
    <t>C15</t>
  </si>
  <si>
    <t>C17</t>
  </si>
  <si>
    <t>C50</t>
  </si>
  <si>
    <t>CR10</t>
  </si>
  <si>
    <t>E12</t>
  </si>
  <si>
    <t>G5</t>
  </si>
  <si>
    <t>A02032-0028</t>
  </si>
  <si>
    <t>G200-14SS</t>
  </si>
  <si>
    <t>G200-14SS-BLNK</t>
  </si>
  <si>
    <t>9-4-L-BLNK</t>
  </si>
  <si>
    <t>Was 9-4-I-BLNK</t>
  </si>
  <si>
    <t>7-4-K-BLNK</t>
  </si>
  <si>
    <t>Was 7-4-I-BLNK</t>
  </si>
  <si>
    <t>11-4-N-BLNK</t>
  </si>
  <si>
    <t>Was 11-4-I-BLNK</t>
  </si>
  <si>
    <t>A19101-0032</t>
  </si>
  <si>
    <t>SF9-2.5-B-BLNK</t>
  </si>
  <si>
    <t>SF9-2.5-34</t>
  </si>
  <si>
    <t>G2A</t>
  </si>
  <si>
    <t>M20058</t>
  </si>
  <si>
    <t>A02001-0018</t>
  </si>
  <si>
    <t>4-2.5-B-BLNK</t>
  </si>
  <si>
    <t>407-A-BLNK</t>
  </si>
  <si>
    <t>4-2.5-A-BLNK</t>
  </si>
  <si>
    <t>C8</t>
  </si>
  <si>
    <t>CR15</t>
  </si>
  <si>
    <t>CR17</t>
  </si>
  <si>
    <t>J2-1/2</t>
  </si>
  <si>
    <t>C15A</t>
  </si>
  <si>
    <t>A06101-0036</t>
  </si>
  <si>
    <t xml:space="preserve">C3000-1-5.90U </t>
  </si>
  <si>
    <t>C3000-1-5.90</t>
  </si>
  <si>
    <t>C5087B21</t>
  </si>
  <si>
    <t>P7510001-00</t>
  </si>
  <si>
    <t>G200-11SS</t>
  </si>
  <si>
    <t>G50-11SS</t>
  </si>
  <si>
    <t>G50-11SS-BLNK</t>
  </si>
  <si>
    <t>G200-11SS-BLNK</t>
  </si>
  <si>
    <t>.430-3-2</t>
  </si>
  <si>
    <t>2803B-9-3/16-0</t>
  </si>
  <si>
    <t>G75-1A</t>
  </si>
  <si>
    <t>G50-1A-BLNK</t>
  </si>
  <si>
    <t>G125-1A-BLNK</t>
  </si>
  <si>
    <t>2803B-9-5/16-0</t>
  </si>
  <si>
    <t>E5</t>
  </si>
  <si>
    <t>GA-BLNK</t>
  </si>
  <si>
    <t>G2-1/2</t>
  </si>
  <si>
    <t>P7510001(A)</t>
  </si>
  <si>
    <t>G100-5ASS</t>
  </si>
  <si>
    <t>A01461-7194</t>
  </si>
  <si>
    <t>A01461-73154</t>
  </si>
  <si>
    <t>P1212001(A)</t>
  </si>
  <si>
    <t>0017-89-C</t>
  </si>
  <si>
    <t>A02031-0040</t>
  </si>
  <si>
    <t>Mortex Capable</t>
  </si>
  <si>
    <t>2203A-4-5/16-0</t>
  </si>
  <si>
    <t>A02001-0072</t>
  </si>
  <si>
    <t>G200-13SS</t>
  </si>
  <si>
    <t>G200-13SS-BLNK</t>
  </si>
  <si>
    <t>Auto MILL-0469</t>
  </si>
  <si>
    <t>Auto Mill</t>
  </si>
  <si>
    <t>A09201-0020</t>
  </si>
  <si>
    <t>C5</t>
  </si>
  <si>
    <t>G50-14SS</t>
  </si>
  <si>
    <t>G50-14SS-BLNK</t>
  </si>
  <si>
    <t>G125-4B</t>
  </si>
  <si>
    <t>H4 or M1</t>
  </si>
  <si>
    <t>2211-10-1/4-0</t>
  </si>
  <si>
    <t>2803B-12-3/16-0</t>
  </si>
  <si>
    <t>2803B-34-3/16-0</t>
  </si>
  <si>
    <t>SF403-3-3/16</t>
  </si>
  <si>
    <t>H1 or Citizen</t>
  </si>
  <si>
    <t>Bridgeport Mill</t>
  </si>
  <si>
    <t>VRGSS10008</t>
  </si>
  <si>
    <t>R452-20</t>
  </si>
  <si>
    <t>R452-20(A)</t>
  </si>
  <si>
    <t>2813-14-1/4-0</t>
  </si>
  <si>
    <t>2803B-12-1/4-0</t>
  </si>
  <si>
    <t>2803B-12-5/16-0</t>
  </si>
  <si>
    <t>J1</t>
  </si>
  <si>
    <t>G50-1G</t>
  </si>
  <si>
    <t>G75-1GSS</t>
  </si>
  <si>
    <t>G125-1G-BLNK</t>
  </si>
  <si>
    <t>G300-1ASS-BLNK</t>
  </si>
  <si>
    <t>0050-68-C</t>
  </si>
  <si>
    <t>2803B-24-3/16-0</t>
  </si>
  <si>
    <t>2803-6-3/16-0</t>
  </si>
  <si>
    <t>G50-13SS</t>
  </si>
  <si>
    <t>G50-13SS-BLNK</t>
  </si>
  <si>
    <t xml:space="preserve">G50-15B </t>
  </si>
  <si>
    <t>G200-3SS-BLNK</t>
  </si>
  <si>
    <t>G50-1G-BLNK</t>
  </si>
  <si>
    <t>G100-1ASS-BLNK</t>
  </si>
  <si>
    <t>G150-4SS</t>
  </si>
  <si>
    <t>J6</t>
  </si>
  <si>
    <t>280701-34-3/16</t>
  </si>
  <si>
    <t>280701-32-1/4</t>
  </si>
  <si>
    <t>280701-24-1/4</t>
  </si>
  <si>
    <t>C3000-3-2.780</t>
  </si>
  <si>
    <t>C3000-3-2.780U</t>
  </si>
  <si>
    <t>J3/4</t>
  </si>
  <si>
    <t>104524-2-200</t>
  </si>
  <si>
    <t>G200-22</t>
  </si>
  <si>
    <t>G200-22SS</t>
  </si>
  <si>
    <t>CH01-A-BLNK</t>
  </si>
  <si>
    <t xml:space="preserve">J2 </t>
  </si>
  <si>
    <t>G3/4</t>
  </si>
  <si>
    <t>Miyano 3 jaw Chucker</t>
  </si>
  <si>
    <t>G200-2B-BLNK</t>
  </si>
  <si>
    <t>2201-5-3/16-0</t>
  </si>
  <si>
    <t>2803B-18-3/16-0</t>
  </si>
  <si>
    <t>F7575001-02</t>
  </si>
  <si>
    <t>F7575001</t>
  </si>
  <si>
    <t>J1/9</t>
  </si>
  <si>
    <t>VRG05006</t>
  </si>
  <si>
    <t>2803B-10-1/4-0</t>
  </si>
  <si>
    <t>280701-30-1/4</t>
  </si>
  <si>
    <t>J1/2</t>
  </si>
  <si>
    <t>J1/4</t>
  </si>
  <si>
    <t>G200-2SS-BLNK</t>
  </si>
  <si>
    <t xml:space="preserve">Ganesh </t>
  </si>
  <si>
    <t>C3850001-00</t>
  </si>
  <si>
    <t>R1315-12</t>
  </si>
  <si>
    <t>R1315-12U</t>
  </si>
  <si>
    <t>C12</t>
  </si>
  <si>
    <t>hydromat</t>
  </si>
  <si>
    <t>acme</t>
  </si>
  <si>
    <t>A35</t>
  </si>
  <si>
    <t>2813-10-1/4-0</t>
  </si>
  <si>
    <t>2813-12-5/16-0</t>
  </si>
  <si>
    <t>backup only</t>
  </si>
  <si>
    <t>KF990013-7</t>
  </si>
  <si>
    <t>C30</t>
  </si>
  <si>
    <t>705-15-3/16</t>
  </si>
  <si>
    <t>C1</t>
  </si>
  <si>
    <t>2803B-11-3/16-0</t>
  </si>
  <si>
    <t>2803B-6-1/4-0</t>
  </si>
  <si>
    <t>280701-18-5/16</t>
  </si>
  <si>
    <t>2813B-12-5/16-0</t>
  </si>
  <si>
    <t>T42/Okuma</t>
  </si>
  <si>
    <t>G300-3SS-BLNK</t>
  </si>
  <si>
    <t>G100-4SS</t>
  </si>
  <si>
    <t>G150-4HSS</t>
  </si>
  <si>
    <t>VRG02503</t>
  </si>
  <si>
    <t>VRG05003</t>
  </si>
  <si>
    <t>VRG12501(A)</t>
  </si>
  <si>
    <t>VRG12501(B)</t>
  </si>
  <si>
    <t>VRGSS05006</t>
  </si>
  <si>
    <t>VRGSS10001(A)</t>
  </si>
  <si>
    <t>VRGSS20003</t>
  </si>
  <si>
    <t>VRGSS30001(A)</t>
  </si>
  <si>
    <t>VRGSS30001(B)</t>
  </si>
  <si>
    <t>A06201-0112</t>
  </si>
  <si>
    <t>A02001-0112</t>
  </si>
  <si>
    <t>2213-A-BLNK</t>
  </si>
  <si>
    <t>G300-2SS-BLNK</t>
  </si>
  <si>
    <t>R452-4</t>
  </si>
  <si>
    <t>R452-4(A)</t>
  </si>
  <si>
    <t>VRGSS10006</t>
  </si>
  <si>
    <t>2813-12-1/4-0</t>
  </si>
  <si>
    <t>A40</t>
  </si>
  <si>
    <t>A50</t>
  </si>
  <si>
    <t>C20</t>
  </si>
  <si>
    <t>2203C-8-1/4-0</t>
  </si>
  <si>
    <t>A25</t>
  </si>
  <si>
    <t>AR15</t>
  </si>
  <si>
    <t>AR17</t>
  </si>
  <si>
    <t>AR25</t>
  </si>
  <si>
    <t>AR50</t>
  </si>
  <si>
    <t>P7510001-02</t>
  </si>
  <si>
    <t>G15</t>
  </si>
  <si>
    <t xml:space="preserve">J3 </t>
  </si>
  <si>
    <t>DM2203</t>
  </si>
  <si>
    <t>Okuma or Miyano</t>
  </si>
  <si>
    <t>CR6</t>
  </si>
  <si>
    <t>ER10</t>
  </si>
  <si>
    <t>ER15</t>
  </si>
  <si>
    <t>GR5</t>
  </si>
  <si>
    <t>GR6</t>
  </si>
  <si>
    <t>B&amp;S-#3 Ultramatic</t>
  </si>
  <si>
    <t>VF7502</t>
  </si>
  <si>
    <t>VF7501</t>
  </si>
  <si>
    <t>SCB5050</t>
  </si>
  <si>
    <t>2803-12-5/16-0</t>
  </si>
  <si>
    <t>7-3-17</t>
  </si>
  <si>
    <t>Okuma-Genos</t>
  </si>
  <si>
    <t>9-3-18</t>
  </si>
  <si>
    <t>902-19-3/16</t>
  </si>
  <si>
    <t>2803B-8-5/16-0</t>
  </si>
  <si>
    <t>C7510001</t>
  </si>
  <si>
    <t>2203-6-1/4-0</t>
  </si>
  <si>
    <t>2803B-6-3/16-0</t>
  </si>
  <si>
    <t>A02001-0046</t>
  </si>
  <si>
    <t>VRGSS30001(C)</t>
  </si>
  <si>
    <t>9-3-26</t>
  </si>
  <si>
    <t>R455-10(B)</t>
  </si>
  <si>
    <t>R455-10(A)</t>
  </si>
  <si>
    <t>R1006-1</t>
  </si>
  <si>
    <t>C5050006-5</t>
  </si>
  <si>
    <t>R1006-2</t>
  </si>
  <si>
    <t>VF7502-1</t>
  </si>
  <si>
    <t>R455-36(A)</t>
  </si>
  <si>
    <t>R455-36(B)</t>
  </si>
  <si>
    <t>2803B-14-3/16-0</t>
  </si>
  <si>
    <t>2803B-16-3/16-0</t>
  </si>
  <si>
    <t>2803B-16-1/4-0</t>
  </si>
  <si>
    <t>407-4-3/16</t>
  </si>
  <si>
    <t>407-5-3/16</t>
  </si>
  <si>
    <t>502-6-1/4</t>
  </si>
  <si>
    <t>701-3-5/16</t>
  </si>
  <si>
    <t>701-4-1/4</t>
  </si>
  <si>
    <t>701-5-3/16</t>
  </si>
  <si>
    <t>701-6-1/4</t>
  </si>
  <si>
    <t>SF404-5-1/4</t>
  </si>
  <si>
    <t>SF404-8-3/16</t>
  </si>
  <si>
    <t>SF4-4-5</t>
  </si>
  <si>
    <t>4-2.5-10</t>
  </si>
  <si>
    <t>702-10-3/16</t>
  </si>
  <si>
    <t>702-11-3/16</t>
  </si>
  <si>
    <t>702-12-3/16</t>
  </si>
  <si>
    <t>702-3-3/8</t>
  </si>
  <si>
    <t>702-4-3/8</t>
  </si>
  <si>
    <t>702-5-5/16</t>
  </si>
  <si>
    <t>702-6-5/16</t>
  </si>
  <si>
    <t>702-7-1/4</t>
  </si>
  <si>
    <t>702-8-1/4</t>
  </si>
  <si>
    <t>702-9-3/16</t>
  </si>
  <si>
    <t>703-12-3/16</t>
  </si>
  <si>
    <t>703-6-1/4</t>
  </si>
  <si>
    <t>SF5-2.5-15</t>
  </si>
  <si>
    <t>5-4-9</t>
  </si>
  <si>
    <t>705-12-1/4</t>
  </si>
  <si>
    <t>705-16-3/16</t>
  </si>
  <si>
    <t>7-3-16</t>
  </si>
  <si>
    <t>901-10-1/4</t>
  </si>
  <si>
    <t>901-12-3/16</t>
  </si>
  <si>
    <t>901-13-3/16</t>
  </si>
  <si>
    <t>901-8-5/16</t>
  </si>
  <si>
    <t>901-9-1/4</t>
  </si>
  <si>
    <t>903-12-1/4</t>
  </si>
  <si>
    <t>SF507-13-3/16</t>
  </si>
  <si>
    <t>1101-11-1/4</t>
  </si>
  <si>
    <t>1101-13-1/4</t>
  </si>
  <si>
    <t>1101-9-1/4</t>
  </si>
  <si>
    <t>1101-9-5/16</t>
  </si>
  <si>
    <t>902-12-1/4</t>
  </si>
  <si>
    <t>902-14-1/4</t>
  </si>
  <si>
    <t>902-15-1/4</t>
  </si>
  <si>
    <t>902-16-3/16</t>
  </si>
  <si>
    <t>902-20-3/16</t>
  </si>
  <si>
    <t>9-3-15</t>
  </si>
  <si>
    <t>SF7-2.5-22</t>
  </si>
  <si>
    <t>11-4-15</t>
  </si>
  <si>
    <t>11-4-16</t>
  </si>
  <si>
    <t>7-3-18</t>
  </si>
  <si>
    <t>9-3-19</t>
  </si>
  <si>
    <t>9-3-22</t>
  </si>
  <si>
    <t>1104-12-5/16</t>
  </si>
  <si>
    <t>1104-13-1/4</t>
  </si>
  <si>
    <t>1104-15-1/4</t>
  </si>
  <si>
    <t>1104-16-1/4</t>
  </si>
  <si>
    <t>11-4-17</t>
  </si>
  <si>
    <t>11-4-20</t>
  </si>
  <si>
    <t>9-4-18</t>
  </si>
  <si>
    <t>1102-12-5/16</t>
  </si>
  <si>
    <t>1102-14-5/16</t>
  </si>
  <si>
    <t>1102-15-1/4</t>
  </si>
  <si>
    <t>1102-15-5/16</t>
  </si>
  <si>
    <t>1102-16-1/4</t>
  </si>
  <si>
    <t>1102-18-1/4</t>
  </si>
  <si>
    <t>7-2.5-30</t>
  </si>
  <si>
    <t>P5050B24-00</t>
  </si>
  <si>
    <t>2803-8-5/16-0</t>
  </si>
  <si>
    <t>2203C-4-5/16-0</t>
  </si>
  <si>
    <t>C5038B22</t>
  </si>
  <si>
    <t>C5038B22-00</t>
  </si>
  <si>
    <t>SF403-2-3/16</t>
  </si>
  <si>
    <t>SF403-6-3/16</t>
  </si>
  <si>
    <t>SF403-4-3/16</t>
  </si>
  <si>
    <t>CY90031</t>
  </si>
  <si>
    <t>2203C-6-1/4-0</t>
  </si>
  <si>
    <t>2803B-10-5/16-0</t>
  </si>
  <si>
    <t>VRG07501</t>
  </si>
  <si>
    <t>VRG07501(A)</t>
  </si>
  <si>
    <t>VRG07501(B)</t>
  </si>
  <si>
    <t>M20021BSP</t>
  </si>
  <si>
    <t>G150-4BSS</t>
  </si>
  <si>
    <t>A20</t>
  </si>
  <si>
    <t>2203-6-5/16-0</t>
  </si>
  <si>
    <t>280701-24-5/16</t>
  </si>
  <si>
    <t>C40</t>
  </si>
  <si>
    <t>CH01-4-5/32</t>
  </si>
  <si>
    <t>G1</t>
  </si>
  <si>
    <t>VRGSS05003</t>
  </si>
  <si>
    <t>A06201-0016</t>
  </si>
  <si>
    <t>T-42 or Cobra</t>
  </si>
  <si>
    <t xml:space="preserve">T-42 </t>
  </si>
  <si>
    <t>E2-1/2</t>
  </si>
  <si>
    <t>280701-32-3/16</t>
  </si>
  <si>
    <t>3 ops 2 jaw</t>
  </si>
  <si>
    <t>G17</t>
  </si>
  <si>
    <t>SS1304-36-1/4(A)</t>
  </si>
  <si>
    <t>A06501-0128</t>
  </si>
  <si>
    <t>AA-BLNK</t>
  </si>
  <si>
    <t>A06101-0044</t>
  </si>
  <si>
    <t>A3</t>
  </si>
  <si>
    <t>2203-9-1/4-0</t>
  </si>
  <si>
    <t>J1-1/2</t>
  </si>
  <si>
    <t>A10</t>
  </si>
  <si>
    <t>A12</t>
  </si>
  <si>
    <t>C3</t>
  </si>
  <si>
    <t>E2</t>
  </si>
  <si>
    <t>E8</t>
  </si>
  <si>
    <t>G20</t>
  </si>
  <si>
    <t>J1/6</t>
  </si>
  <si>
    <t>C3000-1-2.4U</t>
  </si>
  <si>
    <t>C3000-1-2.4</t>
  </si>
  <si>
    <t>A17</t>
  </si>
  <si>
    <t>CR12</t>
  </si>
  <si>
    <t>Standard</t>
  </si>
  <si>
    <t>Backup from Hydro</t>
  </si>
  <si>
    <t>A15</t>
  </si>
  <si>
    <t>A30</t>
  </si>
  <si>
    <t>E4</t>
  </si>
  <si>
    <t>6022D</t>
  </si>
  <si>
    <t>P3838B21-10</t>
  </si>
  <si>
    <t>R450-1-4(A)</t>
  </si>
  <si>
    <t>RCF001</t>
  </si>
  <si>
    <t>A02031-0032</t>
  </si>
  <si>
    <t>280701-20-5/16</t>
  </si>
  <si>
    <t>2203C-3-1/4-0</t>
  </si>
  <si>
    <t>Haas Vertical Mill VF4</t>
  </si>
  <si>
    <t>Hass Vertical Mill VF4</t>
  </si>
  <si>
    <t>VRGSS05005</t>
  </si>
  <si>
    <t>A01701-0024</t>
  </si>
  <si>
    <t>P1212001-02</t>
  </si>
  <si>
    <t>P5075B21</t>
  </si>
  <si>
    <t>P5075B21-10</t>
  </si>
  <si>
    <t>P5075B21(A)</t>
  </si>
  <si>
    <t>Okuma or H3</t>
  </si>
  <si>
    <t>P5075B23</t>
  </si>
  <si>
    <t>H1 or H3</t>
  </si>
  <si>
    <t>4-3-A-BLNK</t>
  </si>
  <si>
    <t>7-4-J-BLNK</t>
  </si>
  <si>
    <t>Haas Vertical Mill VF3</t>
  </si>
  <si>
    <t>2 ops 3 jaw/ 1 op 2 jaw</t>
  </si>
  <si>
    <t>G150-8BSS</t>
  </si>
  <si>
    <t>backup  only</t>
  </si>
  <si>
    <t>3-3-B-BLNK</t>
  </si>
  <si>
    <t>.430-E-BLNK</t>
  </si>
  <si>
    <t>VRG02501(A)</t>
  </si>
  <si>
    <t>VRG02501(B)</t>
  </si>
  <si>
    <t>CNC-Okuma Cadet</t>
  </si>
  <si>
    <t>G125-4</t>
  </si>
  <si>
    <t>KF990015-02-5</t>
  </si>
  <si>
    <t>SF521-A-BLNK</t>
  </si>
  <si>
    <t>Okuma-Cadet</t>
  </si>
  <si>
    <t>FS31</t>
  </si>
  <si>
    <t>2211-8-1/4-0</t>
  </si>
  <si>
    <t>E15</t>
  </si>
  <si>
    <t>E6</t>
  </si>
  <si>
    <t>280701-21-1/4</t>
  </si>
  <si>
    <t>1103-20-1/4</t>
  </si>
  <si>
    <t>G50-8BSS</t>
  </si>
  <si>
    <t>1103-20-5/16</t>
  </si>
  <si>
    <t>1103-22-1/4</t>
  </si>
  <si>
    <t>1103-AF-BLNK</t>
  </si>
  <si>
    <t>R1315-10</t>
  </si>
  <si>
    <t>NOZZLE LATHE</t>
  </si>
  <si>
    <t>1103-24-1/4</t>
  </si>
  <si>
    <t>1304-28-5/16</t>
  </si>
  <si>
    <t>SP2506</t>
  </si>
  <si>
    <t>SP2501</t>
  </si>
  <si>
    <t>4-2.5-8</t>
  </si>
  <si>
    <t>IC10022</t>
  </si>
  <si>
    <t>IC10021-00</t>
  </si>
  <si>
    <t>1103-21-5/16</t>
  </si>
  <si>
    <t>1103-16-5/16</t>
  </si>
  <si>
    <t>EH38005</t>
  </si>
  <si>
    <t>EH38009</t>
  </si>
  <si>
    <t>EH38006</t>
  </si>
  <si>
    <t>EH38008</t>
  </si>
  <si>
    <t>A19101-0036</t>
  </si>
  <si>
    <t>A19101-0050</t>
  </si>
  <si>
    <t>A19101-0016</t>
  </si>
  <si>
    <t>Hass Vertical Mill VF3</t>
  </si>
  <si>
    <t>1303-40-3/16</t>
  </si>
  <si>
    <t>Acme</t>
  </si>
  <si>
    <t>G50-4SS</t>
  </si>
  <si>
    <t>2813-8-1/4-0</t>
  </si>
  <si>
    <t>VRG05001(A)</t>
  </si>
  <si>
    <t>VRG05001(B)</t>
  </si>
  <si>
    <t>1103-21-1/4</t>
  </si>
  <si>
    <t>3-2-3</t>
  </si>
  <si>
    <t>1308-52-1/4</t>
  </si>
  <si>
    <t>1308-A-BLNK</t>
  </si>
  <si>
    <t>A02071-0176</t>
  </si>
  <si>
    <t>R450-1-2(A)</t>
  </si>
  <si>
    <t>R450-1-2</t>
  </si>
  <si>
    <t>KF990013-10-0</t>
  </si>
  <si>
    <t>280701-28-1/4</t>
  </si>
  <si>
    <t>1103-30-3/16</t>
  </si>
  <si>
    <t>Run min Quanties</t>
  </si>
  <si>
    <t>1304-40-3/16</t>
  </si>
  <si>
    <t>1303-34-3/16</t>
  </si>
  <si>
    <t>VRG30005</t>
  </si>
  <si>
    <t>703-8-1/4</t>
  </si>
  <si>
    <t>502-6-3/16</t>
  </si>
  <si>
    <t>502-7-3/16</t>
  </si>
  <si>
    <t>502-8-3/16</t>
  </si>
  <si>
    <t>A3646-2</t>
  </si>
  <si>
    <t>A3646-2U</t>
  </si>
  <si>
    <t>A-BLNK</t>
  </si>
  <si>
    <t>J-BLNK</t>
  </si>
  <si>
    <t>G-BLNK</t>
  </si>
  <si>
    <t>R452-36(A)</t>
  </si>
  <si>
    <t>R452-36(B)</t>
  </si>
  <si>
    <t>VRGSS10001(B)</t>
  </si>
  <si>
    <t>1304-36-1/4</t>
  </si>
  <si>
    <t>C7550001-02</t>
  </si>
  <si>
    <t>VRGSS10001 (C)</t>
  </si>
  <si>
    <t>280701-28-3/16</t>
  </si>
  <si>
    <t>501-3-3/16</t>
  </si>
  <si>
    <t>501-4-3/16</t>
  </si>
  <si>
    <t>501-6-3/16</t>
  </si>
  <si>
    <t>Citizen 2017</t>
  </si>
  <si>
    <t>R450-1-36(A)</t>
  </si>
  <si>
    <t>R450-1-36(B)</t>
  </si>
  <si>
    <t>PG1014</t>
  </si>
  <si>
    <t>PG1007</t>
  </si>
  <si>
    <t>PG1011(A)</t>
  </si>
  <si>
    <t>PG1011(B)</t>
  </si>
  <si>
    <t>PG1005</t>
  </si>
  <si>
    <t>PG1008</t>
  </si>
  <si>
    <t>PG1004</t>
  </si>
  <si>
    <t>A06001-0010</t>
  </si>
  <si>
    <t>KF118401-05-1/9</t>
  </si>
  <si>
    <t>KF118401-05-1/6</t>
  </si>
  <si>
    <t>KF118401-05-1/4</t>
  </si>
  <si>
    <t>KF118401-05-1/3</t>
  </si>
  <si>
    <t>KF118401-05-1/2</t>
  </si>
  <si>
    <t>KF118401-05</t>
  </si>
  <si>
    <t>SCB5001</t>
  </si>
  <si>
    <t>C7575001-02</t>
  </si>
  <si>
    <t>C7575001-00</t>
  </si>
  <si>
    <t xml:space="preserve">VRG05001 ( C ) </t>
  </si>
  <si>
    <t>2803B-6-5/16-0</t>
  </si>
  <si>
    <t>RG1331SR-2</t>
  </si>
  <si>
    <t>RG1331-2</t>
  </si>
  <si>
    <t>Model Shop</t>
  </si>
  <si>
    <t>A06001-0004</t>
  </si>
  <si>
    <t>R1006-LF</t>
  </si>
  <si>
    <t>SF521-5-1/4</t>
  </si>
  <si>
    <t>SF521-6-1/4</t>
  </si>
  <si>
    <t>E3</t>
  </si>
  <si>
    <t>SF521-3-1/4</t>
  </si>
  <si>
    <t>280701-16-5/16</t>
  </si>
  <si>
    <t>VRGSS05008</t>
  </si>
  <si>
    <t>A06201-0018</t>
  </si>
  <si>
    <t>CNC--Okuma Genos #1</t>
  </si>
  <si>
    <t>CNC--Okuma Genos #2</t>
  </si>
  <si>
    <t>CNC--Ganesh</t>
  </si>
  <si>
    <t>CNC--Miyano 3 Jaw</t>
  </si>
  <si>
    <t>CNC--Miyano 2 Jaw</t>
  </si>
  <si>
    <t>CNC--Bridgeport Mill</t>
  </si>
  <si>
    <t>CNC--Citizen C2</t>
  </si>
  <si>
    <t>CNC--Citizen C1</t>
  </si>
  <si>
    <t>P1212001(B)</t>
  </si>
  <si>
    <t>.430-5-3</t>
  </si>
  <si>
    <t>C3000-1-2.5</t>
  </si>
  <si>
    <t>C3000-1-2.5U</t>
  </si>
  <si>
    <t>R400SS-3/4</t>
  </si>
  <si>
    <t>R400SS-1</t>
  </si>
  <si>
    <t>R400-70-LF</t>
  </si>
  <si>
    <t>R400-80-LF</t>
  </si>
  <si>
    <t>H1 or H4</t>
  </si>
  <si>
    <t>G150-1GSS-BLNK</t>
  </si>
  <si>
    <t>WP5008</t>
  </si>
  <si>
    <t>A02001-0034</t>
  </si>
  <si>
    <t>ASC-11</t>
  </si>
  <si>
    <t>CNC--Okuma LB3000</t>
  </si>
  <si>
    <t>2803-14-1/4-0</t>
  </si>
  <si>
    <t>2803B-17-1/4-0</t>
  </si>
  <si>
    <t>2203-2-1/4-0</t>
  </si>
  <si>
    <t>DM2514</t>
  </si>
  <si>
    <t>DM2513</t>
  </si>
  <si>
    <t>A5012SS</t>
  </si>
  <si>
    <t>backup  only - NON STND</t>
  </si>
  <si>
    <t>backup  only  - NON STND</t>
  </si>
  <si>
    <t>R1310-48</t>
  </si>
  <si>
    <t>1303-30-1/4</t>
  </si>
  <si>
    <t>G50-17</t>
  </si>
  <si>
    <t>G50-17SS</t>
  </si>
  <si>
    <t xml:space="preserve">  </t>
  </si>
  <si>
    <t>2803B-14-1/4-0</t>
  </si>
  <si>
    <t>C10</t>
  </si>
  <si>
    <t>VRGSS30006</t>
  </si>
  <si>
    <t>B3454-1-LF</t>
  </si>
  <si>
    <t>Okuma Cadet</t>
  </si>
  <si>
    <t>VRG12501( C )</t>
  </si>
  <si>
    <t>A06202-0056</t>
  </si>
  <si>
    <t>A03002-0028</t>
  </si>
  <si>
    <t>1103-27-3/16</t>
  </si>
  <si>
    <t xml:space="preserve">B3222-4-LF </t>
  </si>
  <si>
    <t>obsolete routing</t>
  </si>
  <si>
    <t>CS2501</t>
  </si>
  <si>
    <t>2813-7-1/4-0</t>
  </si>
  <si>
    <t>NON  STND</t>
  </si>
  <si>
    <t>IL10001-01</t>
  </si>
  <si>
    <t>IL10001</t>
  </si>
  <si>
    <t>Backup Normally Purchased</t>
  </si>
  <si>
    <t>CR30</t>
  </si>
  <si>
    <t>G10</t>
  </si>
  <si>
    <t>M1212001</t>
  </si>
  <si>
    <t>A02005-0022</t>
  </si>
  <si>
    <t>VRG30002(A)</t>
  </si>
  <si>
    <t>VRG30002(B)</t>
  </si>
  <si>
    <t>VRGSS30002(A)</t>
  </si>
  <si>
    <t>VRGSS30002(B)</t>
  </si>
  <si>
    <t>VRG10002(A)</t>
  </si>
  <si>
    <t>VRG10002(B)</t>
  </si>
  <si>
    <t>A19101-0028</t>
  </si>
  <si>
    <t>A4-3-7</t>
  </si>
  <si>
    <t>A4-3-C-BLNK</t>
  </si>
  <si>
    <t>2203C-6-5/16-0</t>
  </si>
  <si>
    <t>VRG30003</t>
  </si>
  <si>
    <t>A06201-0072</t>
  </si>
  <si>
    <t>C7575001</t>
  </si>
  <si>
    <t>A5007</t>
  </si>
  <si>
    <t xml:space="preserve"> Citizen 2 </t>
  </si>
  <si>
    <t>A06101-0018</t>
  </si>
  <si>
    <t>R431-12(B)</t>
  </si>
  <si>
    <t>0043-34-C</t>
  </si>
  <si>
    <t>501-5-3/16</t>
  </si>
  <si>
    <t>SF403-3-1/4</t>
  </si>
  <si>
    <t>SF404-9-3/16</t>
  </si>
  <si>
    <t>502-9-3/16</t>
  </si>
  <si>
    <t>PG1012</t>
  </si>
  <si>
    <t>PG1012-10</t>
  </si>
  <si>
    <t>M20055</t>
  </si>
  <si>
    <t>Backup for Davenport</t>
  </si>
  <si>
    <t>SF521-4-3/16</t>
  </si>
  <si>
    <t>KF99015-02</t>
  </si>
  <si>
    <t>KF99015-02-1</t>
  </si>
  <si>
    <t>2813-6-1/4-0</t>
  </si>
  <si>
    <t>C3850001-10</t>
  </si>
  <si>
    <t>CS1201</t>
  </si>
  <si>
    <t>backup  only-nonstnd</t>
  </si>
  <si>
    <t xml:space="preserve">VRGSS05001 ( C ) </t>
  </si>
  <si>
    <t>VRGSS05001(B)</t>
  </si>
  <si>
    <t>VRGSS05001(A)</t>
  </si>
  <si>
    <t>Backup 2nd op from Hydro</t>
  </si>
  <si>
    <t>LH50004</t>
  </si>
  <si>
    <t>A19101-0022</t>
  </si>
  <si>
    <t>SF5005</t>
  </si>
  <si>
    <t>A8</t>
  </si>
  <si>
    <t>VRGSS30003</t>
  </si>
  <si>
    <t>LB3000</t>
  </si>
  <si>
    <t>A06502-0020</t>
  </si>
  <si>
    <t>1304-39-3/16</t>
  </si>
  <si>
    <t>1304-40-5/32</t>
  </si>
  <si>
    <t>1304-AF-BLNK</t>
  </si>
  <si>
    <t>2803-17-1/4-0</t>
  </si>
  <si>
    <t>B0700-1-LF</t>
  </si>
  <si>
    <t>1303-28-1/4</t>
  </si>
  <si>
    <t>1303-AF-BLNK</t>
  </si>
  <si>
    <t>1301-24-1/4</t>
  </si>
  <si>
    <t>Cobra or Okuma</t>
  </si>
  <si>
    <t>Cobra or H3</t>
  </si>
  <si>
    <t>Cobra or B/S</t>
  </si>
  <si>
    <t>NON STND--Backup Only</t>
  </si>
  <si>
    <t>Obsolete sub -G100-4SS</t>
  </si>
  <si>
    <t>Obsolete Sub-G150-5ASS</t>
  </si>
  <si>
    <t>obsolete sub- G50-3SS</t>
  </si>
  <si>
    <t>obsolete sub G50-5SS</t>
  </si>
  <si>
    <t>obsolete sub R450-1-2</t>
  </si>
  <si>
    <t>obsolete sub R450-1-3</t>
  </si>
  <si>
    <t>Non Stnd-B/U for Davenport</t>
  </si>
  <si>
    <t>P5075001-02</t>
  </si>
  <si>
    <t>1103-18-5/16</t>
  </si>
  <si>
    <t>1103-19-1/4</t>
  </si>
  <si>
    <t>705-14-3/16</t>
  </si>
  <si>
    <t>C3000-1-4.25</t>
  </si>
  <si>
    <t>C3000-1-4.25U</t>
  </si>
  <si>
    <t>280701-21-3/16</t>
  </si>
  <si>
    <t>11-4-25</t>
  </si>
  <si>
    <t>11-4-26</t>
  </si>
  <si>
    <t>R453-12A)</t>
  </si>
  <si>
    <t>R453-12(B)</t>
  </si>
  <si>
    <t>R453-12(A)</t>
  </si>
  <si>
    <t>ASC-9</t>
  </si>
  <si>
    <t>ASC-7</t>
  </si>
  <si>
    <t>ASC-5</t>
  </si>
  <si>
    <t>708-22-1/4</t>
  </si>
  <si>
    <t>1104-15-1/4-7/8</t>
  </si>
  <si>
    <t>CY12501</t>
  </si>
  <si>
    <t>A02031-0038</t>
  </si>
  <si>
    <t>CY12503</t>
  </si>
  <si>
    <t>.430-3-5</t>
  </si>
  <si>
    <t>L6</t>
  </si>
  <si>
    <t xml:space="preserve">Citizen </t>
  </si>
  <si>
    <t>401-6-3/16</t>
  </si>
  <si>
    <t>Okuma-LB3000</t>
  </si>
  <si>
    <t>1301-20-5/16</t>
  </si>
  <si>
    <t>1301-22-1/4</t>
  </si>
  <si>
    <t>1301-30-3/16</t>
  </si>
  <si>
    <t>1304-33-1/4</t>
  </si>
  <si>
    <t>2203C-4-1/4-0</t>
  </si>
  <si>
    <t>A06202-0080</t>
  </si>
  <si>
    <t>Special stamp (H2 only)</t>
  </si>
  <si>
    <t>G100-4HSS</t>
  </si>
  <si>
    <t>L1/4</t>
  </si>
  <si>
    <t>Miyano Chucker 3 Jaw</t>
  </si>
  <si>
    <t>Miyano Chucker 2 Jaw</t>
  </si>
  <si>
    <t>G300-1G-BLNK</t>
  </si>
  <si>
    <t>CY12503-LF</t>
  </si>
  <si>
    <t>A03001-0012</t>
  </si>
  <si>
    <t>J8</t>
  </si>
  <si>
    <t>A02031-0060</t>
  </si>
  <si>
    <t>BF1201</t>
  </si>
  <si>
    <t>FS14</t>
  </si>
  <si>
    <t>A01001-0016</t>
  </si>
  <si>
    <t>2803-7-3/16-0</t>
  </si>
  <si>
    <t>280701-22-1/4</t>
  </si>
  <si>
    <t>R450-1-14 (B)</t>
  </si>
  <si>
    <t>2203C-9-1/4-0</t>
  </si>
  <si>
    <t>G50-2B(A)</t>
  </si>
  <si>
    <t>G50-2B(B)</t>
  </si>
  <si>
    <t>A02001-0050</t>
  </si>
  <si>
    <t>A09031-0038</t>
  </si>
  <si>
    <t>EH38025</t>
  </si>
  <si>
    <t>EH38023</t>
  </si>
  <si>
    <t>EH38027</t>
  </si>
  <si>
    <t>EH38026</t>
  </si>
  <si>
    <t>Okuma Genos</t>
  </si>
  <si>
    <t>Non-STND</t>
  </si>
  <si>
    <t>Drill Room</t>
  </si>
  <si>
    <t>KF100601-01(A)</t>
  </si>
  <si>
    <t>KF100601-01(B)</t>
  </si>
  <si>
    <t>Backup for Acme</t>
  </si>
  <si>
    <t>2203C-2-5/16-0</t>
  </si>
  <si>
    <t>3/32</t>
  </si>
  <si>
    <t>Saw Wgt .4021 / L5 Wgt .2438</t>
  </si>
  <si>
    <t xml:space="preserve">5/32 </t>
  </si>
  <si>
    <t>A06101-0005</t>
  </si>
  <si>
    <t>5/32</t>
  </si>
  <si>
    <t xml:space="preserve">NOTE:  6 ft  threaded rod from McMaster Carr </t>
  </si>
  <si>
    <t>A02001-0006</t>
  </si>
  <si>
    <t>3/16</t>
  </si>
  <si>
    <t>A06201-0006</t>
  </si>
  <si>
    <t>A06261-0006</t>
  </si>
  <si>
    <t>1/4</t>
  </si>
  <si>
    <t>A02061-0008</t>
  </si>
  <si>
    <t>A19101-0008</t>
  </si>
  <si>
    <t>5/16</t>
  </si>
  <si>
    <t>A02002-0010</t>
  </si>
  <si>
    <t>A06202-0010</t>
  </si>
  <si>
    <t>A09201-0010</t>
  </si>
  <si>
    <t>A06101-0010</t>
  </si>
  <si>
    <t>5/16"</t>
  </si>
  <si>
    <t>3/8</t>
  </si>
  <si>
    <t>A02031-0012</t>
  </si>
  <si>
    <t>A06021-0012</t>
  </si>
  <si>
    <t>A02061-0012</t>
  </si>
  <si>
    <t>A06101-0012</t>
  </si>
  <si>
    <t>A06202-0012</t>
  </si>
  <si>
    <t>A09001-0012</t>
  </si>
  <si>
    <t>A09201-0012</t>
  </si>
  <si>
    <t>13/32</t>
  </si>
  <si>
    <t>7/16</t>
  </si>
  <si>
    <t>A06032-0014</t>
  </si>
  <si>
    <t>A06202-0014</t>
  </si>
  <si>
    <t>A09002-0014</t>
  </si>
  <si>
    <t>A19102-0014</t>
  </si>
  <si>
    <t>1/2</t>
  </si>
  <si>
    <t>A01005-0016</t>
  </si>
  <si>
    <t>A01032-0016</t>
  </si>
  <si>
    <t>A02002-0016</t>
  </si>
  <si>
    <t>A02031-0016</t>
  </si>
  <si>
    <t>A02032-0016</t>
  </si>
  <si>
    <t>A06021-0016</t>
  </si>
  <si>
    <t>A06202-0016</t>
  </si>
  <si>
    <t>9/16</t>
  </si>
  <si>
    <t>A02022-0018</t>
  </si>
  <si>
    <t>A02031-0018</t>
  </si>
  <si>
    <t>A02032-0018</t>
  </si>
  <si>
    <t>A06131-0018</t>
  </si>
  <si>
    <t>A06132-0018</t>
  </si>
  <si>
    <t>A01002-0020</t>
  </si>
  <si>
    <t>5/8</t>
  </si>
  <si>
    <t>A01005-0020</t>
  </si>
  <si>
    <t>A02031-0020</t>
  </si>
  <si>
    <t>A09001-0020</t>
  </si>
  <si>
    <t>A09002-0020</t>
  </si>
  <si>
    <t>A19101-0020</t>
  </si>
  <si>
    <t>A02003-0020</t>
  </si>
  <si>
    <t>11/16</t>
  </si>
  <si>
    <t>A02022-0022</t>
  </si>
  <si>
    <t>A02032-0022</t>
  </si>
  <si>
    <t>A19132-0022</t>
  </si>
  <si>
    <t>3/4</t>
  </si>
  <si>
    <t>A01005-0024</t>
  </si>
  <si>
    <t>A02032-0024</t>
  </si>
  <si>
    <t>A06102-0024</t>
  </si>
  <si>
    <t>A06132-0024</t>
  </si>
  <si>
    <t>A06135-0024</t>
  </si>
  <si>
    <t>A06202-0024</t>
  </si>
  <si>
    <t>A09001-0024</t>
  </si>
  <si>
    <t>A01101-0026</t>
  </si>
  <si>
    <t>13/16</t>
  </si>
  <si>
    <t>A01102-0026</t>
  </si>
  <si>
    <t>A02032-0026</t>
  </si>
  <si>
    <t>A06201-0026</t>
  </si>
  <si>
    <t>A06202-0026</t>
  </si>
  <si>
    <t>A01032-0028</t>
  </si>
  <si>
    <t>7/8</t>
  </si>
  <si>
    <t>A04001-0028</t>
  </si>
  <si>
    <t>A06202-0028</t>
  </si>
  <si>
    <t>A01002-0028</t>
  </si>
  <si>
    <t>A09001-0028</t>
  </si>
  <si>
    <t>A01101-0030</t>
  </si>
  <si>
    <t>15/16</t>
  </si>
  <si>
    <t>A01102-0030</t>
  </si>
  <si>
    <t>A02002-0030</t>
  </si>
  <si>
    <t>A02032-0030</t>
  </si>
  <si>
    <t>A01132-0032</t>
  </si>
  <si>
    <t>1</t>
  </si>
  <si>
    <t>A02032-0032</t>
  </si>
  <si>
    <t>A09031-0032</t>
  </si>
  <si>
    <t>A01002-0032</t>
  </si>
  <si>
    <t>A01001-0034</t>
  </si>
  <si>
    <t>1-1/16</t>
  </si>
  <si>
    <t>A01101-0034</t>
  </si>
  <si>
    <t>A01102-0034</t>
  </si>
  <si>
    <t>A01132-0034</t>
  </si>
  <si>
    <t>1-1/8</t>
  </si>
  <si>
    <t>A02016-0036</t>
  </si>
  <si>
    <t>A02032-0036</t>
  </si>
  <si>
    <t>A01002-0038</t>
  </si>
  <si>
    <t>1-3/16</t>
  </si>
  <si>
    <t>A01032-0038</t>
  </si>
  <si>
    <t>A02001-0038</t>
  </si>
  <si>
    <t>A02032-0038</t>
  </si>
  <si>
    <t>A01002-0040</t>
  </si>
  <si>
    <t>1-1/4</t>
  </si>
  <si>
    <t>A01132-0040</t>
  </si>
  <si>
    <t>A02032-0040</t>
  </si>
  <si>
    <t>A01002-0042</t>
  </si>
  <si>
    <t>1-5/16</t>
  </si>
  <si>
    <t>A01101-0042</t>
  </si>
  <si>
    <t>A01102-0044</t>
  </si>
  <si>
    <t>1-3/8</t>
  </si>
  <si>
    <t>A02032-0044</t>
  </si>
  <si>
    <t>1-7/16</t>
  </si>
  <si>
    <t>A01001-0048</t>
  </si>
  <si>
    <t>1-1/2</t>
  </si>
  <si>
    <t>A01102-0052</t>
  </si>
  <si>
    <t>1-5/8</t>
  </si>
  <si>
    <t>A01132-0052</t>
  </si>
  <si>
    <t>A01102-0056</t>
  </si>
  <si>
    <t>1-3/4</t>
  </si>
  <si>
    <t>A02001-0056</t>
  </si>
  <si>
    <t>A19102-0056</t>
  </si>
  <si>
    <t>A02001-0058</t>
  </si>
  <si>
    <t>1-13/16</t>
  </si>
  <si>
    <t>A01102-0060</t>
  </si>
  <si>
    <t>1-7/8</t>
  </si>
  <si>
    <t>A01102-0064</t>
  </si>
  <si>
    <t>2</t>
  </si>
  <si>
    <t>A02002-0064</t>
  </si>
  <si>
    <t>A01132-0064</t>
  </si>
  <si>
    <t>A02001-0068</t>
  </si>
  <si>
    <t>2-1/8</t>
  </si>
  <si>
    <t>2-1/4</t>
  </si>
  <si>
    <t>A06101-0072</t>
  </si>
  <si>
    <t>A02001-0076</t>
  </si>
  <si>
    <t>2-3/8</t>
  </si>
  <si>
    <t>2-1/2</t>
  </si>
  <si>
    <t>A02001-0088</t>
  </si>
  <si>
    <t>2-3/4</t>
  </si>
  <si>
    <t>2.75 ground</t>
  </si>
  <si>
    <t>A02001-0096</t>
  </si>
  <si>
    <t>3</t>
  </si>
  <si>
    <t>3-1/2</t>
  </si>
  <si>
    <t>3-1/2  8620 Steel</t>
  </si>
  <si>
    <t>A08031-0124</t>
  </si>
  <si>
    <t>.750 1144 Med Carbon</t>
  </si>
  <si>
    <t>A02001-0128</t>
  </si>
  <si>
    <t>4</t>
  </si>
  <si>
    <t>A02001-0144</t>
  </si>
  <si>
    <t>A02001-0152</t>
  </si>
  <si>
    <t>A08031-0185</t>
  </si>
  <si>
    <t>.560 1144 Med Carbon</t>
  </si>
  <si>
    <t>A02031-00198</t>
  </si>
  <si>
    <t>19.8/32</t>
  </si>
  <si>
    <t>A02031-7877</t>
  </si>
  <si>
    <t>.877</t>
  </si>
  <si>
    <t>A02031-7986</t>
  </si>
  <si>
    <t>A06432-8017</t>
  </si>
  <si>
    <t>17mm</t>
  </si>
  <si>
    <t>A02031-71085</t>
  </si>
  <si>
    <t>A02061-71115</t>
  </si>
  <si>
    <t>1.115 -ground</t>
  </si>
  <si>
    <t>ALUMINUM</t>
  </si>
  <si>
    <t>A01401-0006</t>
  </si>
  <si>
    <t>A09001-0016</t>
  </si>
  <si>
    <t>A09511-0016</t>
  </si>
  <si>
    <t>1/4" 303 Stainless steel</t>
  </si>
  <si>
    <t>A09032-0036</t>
  </si>
  <si>
    <t>1-1/8" Hex  6262 Alum</t>
  </si>
  <si>
    <t>1 3/16"  303 Stainless Steel</t>
  </si>
  <si>
    <t xml:space="preserve">5/8 Lead -Free </t>
  </si>
  <si>
    <t>1 1/4 Virgin PFTE</t>
  </si>
  <si>
    <t>1-1/16" 303 Stainless Steel</t>
  </si>
  <si>
    <t>A06232-0024</t>
  </si>
  <si>
    <t>3/4" 316 Stainless Steel</t>
  </si>
  <si>
    <t>1"</t>
  </si>
  <si>
    <t>5/8" 2011 ALUM. RND</t>
  </si>
  <si>
    <t>A01001-0046</t>
  </si>
  <si>
    <t>1-3/8" RND STEEL</t>
  </si>
  <si>
    <t>Weight Per Bar</t>
  </si>
  <si>
    <t>A02071-0018</t>
  </si>
  <si>
    <t>A02071-0038</t>
  </si>
  <si>
    <t>A02071-0042</t>
  </si>
  <si>
    <t>A02071-0080</t>
  </si>
  <si>
    <t>4-1/2 X 8ft</t>
  </si>
  <si>
    <t>3/8 Lead free</t>
  </si>
  <si>
    <t># of Bars Required</t>
  </si>
  <si>
    <t>7/8" Rnd Black Delrin</t>
  </si>
  <si>
    <t>13/32" 303 Stainless</t>
  </si>
  <si>
    <t>1/2" 303 Stainless</t>
  </si>
  <si>
    <t>1-3/16" Rnd 303 Stainless</t>
  </si>
  <si>
    <t>1-5/16" Rnd 303 Stainless</t>
  </si>
  <si>
    <t>5/8" 303 Stainless</t>
  </si>
  <si>
    <t>7/64" Rnd 303 Stainless</t>
  </si>
  <si>
    <t>1-3/16" Lead Free</t>
  </si>
  <si>
    <t>5/32" Rnd Brass</t>
  </si>
  <si>
    <t>1-1/2" Hex 316 Stainless</t>
  </si>
  <si>
    <t>5-1/2</t>
  </si>
  <si>
    <t>4-3/4 X 8ft</t>
  </si>
  <si>
    <t>2-3/4 304 Stainless</t>
  </si>
  <si>
    <t>1-1/2 304 Stainless</t>
  </si>
  <si>
    <t>3-1/2 304 Stainless</t>
  </si>
  <si>
    <t>1-1/4 Rnd 303 Stainless</t>
  </si>
  <si>
    <t>1-1/8" 303 Stainless Steel</t>
  </si>
  <si>
    <t>1-9/16</t>
  </si>
  <si>
    <t>5/8" 304</t>
  </si>
  <si>
    <t>2"</t>
  </si>
  <si>
    <t>1-3/8"</t>
  </si>
  <si>
    <t>1-1/2"</t>
  </si>
  <si>
    <t>3"</t>
  </si>
  <si>
    <t>0</t>
  </si>
  <si>
    <t>1-11/16</t>
  </si>
  <si>
    <t>1/8</t>
  </si>
  <si>
    <t>Need Verification</t>
  </si>
  <si>
    <t>CY10110</t>
  </si>
  <si>
    <t>CY10111</t>
  </si>
  <si>
    <t>CY10112</t>
  </si>
  <si>
    <t>CY10115</t>
  </si>
  <si>
    <t>Citizen 1</t>
  </si>
  <si>
    <t>4' Rnd 304</t>
  </si>
  <si>
    <t>VRG10010</t>
  </si>
  <si>
    <t>2203-2-5/16-0</t>
  </si>
  <si>
    <t>Non STND</t>
  </si>
  <si>
    <t>CHAT01</t>
  </si>
  <si>
    <t>PR2545(A)</t>
  </si>
  <si>
    <t>PR2545(B)</t>
  </si>
  <si>
    <t>EH38029</t>
  </si>
  <si>
    <t>P5050B26 (B)</t>
  </si>
  <si>
    <t>P5050B26 ( C )</t>
  </si>
  <si>
    <t>P5050B26 (A)</t>
  </si>
  <si>
    <t>P5050B26 ( A )</t>
  </si>
  <si>
    <t>2803-6-5/16-0</t>
  </si>
  <si>
    <t>FT12401</t>
  </si>
  <si>
    <t>L1/3</t>
  </si>
  <si>
    <t>RCF301</t>
  </si>
  <si>
    <t>J5</t>
  </si>
  <si>
    <t>1303-35-3/16</t>
  </si>
  <si>
    <t>280701-29-1/4</t>
  </si>
  <si>
    <t>1303-37-3/16</t>
  </si>
  <si>
    <t>P3850B21-00</t>
  </si>
  <si>
    <t>P3520B21-10</t>
  </si>
  <si>
    <t>1305-40-1/4</t>
  </si>
  <si>
    <t>1305-AF-BLNK</t>
  </si>
  <si>
    <t>B&amp;S-#2 Ultramatic w/Lipe</t>
  </si>
  <si>
    <t>1303-29-1/4</t>
  </si>
  <si>
    <t>1303-25-5/16</t>
  </si>
  <si>
    <t>1301-AF-BLNK</t>
  </si>
  <si>
    <t>P7575B71-02</t>
  </si>
  <si>
    <t>P7575B71-00-P</t>
  </si>
  <si>
    <t>902-10-5/16</t>
  </si>
  <si>
    <t>1303-23-5/16</t>
  </si>
  <si>
    <t>1302-20-1/4</t>
  </si>
  <si>
    <t>1302-20-1/4-7/8</t>
  </si>
  <si>
    <t>Non-Stnd</t>
  </si>
  <si>
    <t>Stnd</t>
  </si>
  <si>
    <t>11-4-36</t>
  </si>
  <si>
    <t>1303-30-3/16</t>
  </si>
  <si>
    <t>Non Stnd</t>
  </si>
  <si>
    <t>EH38030</t>
  </si>
  <si>
    <t>NonStnd</t>
  </si>
  <si>
    <t>2813-9-5/16-0</t>
  </si>
  <si>
    <t>SF7-2.5-F-BLNK</t>
  </si>
  <si>
    <r>
      <t>100046-1</t>
    </r>
    <r>
      <rPr>
        <sz val="8"/>
        <color rgb="FF0033CC"/>
        <rFont val="Arial"/>
        <family val="2"/>
      </rPr>
      <t>(1/3)</t>
    </r>
  </si>
  <si>
    <r>
      <t>100046-1</t>
    </r>
    <r>
      <rPr>
        <sz val="8"/>
        <color rgb="FF0033CC"/>
        <rFont val="Arial"/>
        <family val="2"/>
      </rPr>
      <t>(2/3)</t>
    </r>
  </si>
  <si>
    <r>
      <t>100046-1</t>
    </r>
    <r>
      <rPr>
        <sz val="8"/>
        <color rgb="FF0033CC"/>
        <rFont val="Arial"/>
        <family val="2"/>
      </rPr>
      <t>(3/3)</t>
    </r>
  </si>
  <si>
    <r>
      <t>IF5050B24</t>
    </r>
    <r>
      <rPr>
        <b/>
        <sz val="10"/>
        <color rgb="FF0033CC"/>
        <rFont val="Arial"/>
        <family val="2"/>
      </rPr>
      <t>(2/2)</t>
    </r>
  </si>
  <si>
    <r>
      <t>100046-2</t>
    </r>
    <r>
      <rPr>
        <sz val="8"/>
        <color rgb="FF0033CC"/>
        <rFont val="Arial"/>
        <family val="2"/>
      </rPr>
      <t>(1/3)</t>
    </r>
  </si>
  <si>
    <r>
      <t>100046-2</t>
    </r>
    <r>
      <rPr>
        <sz val="8"/>
        <color rgb="FF0033CC"/>
        <rFont val="Arial"/>
        <family val="2"/>
      </rPr>
      <t>(2/3)</t>
    </r>
  </si>
  <si>
    <r>
      <t>100046-2</t>
    </r>
    <r>
      <rPr>
        <sz val="8"/>
        <color rgb="FF0033CC"/>
        <rFont val="Arial"/>
        <family val="2"/>
      </rPr>
      <t>(3/3)</t>
    </r>
  </si>
  <si>
    <r>
      <t>100046-3</t>
    </r>
    <r>
      <rPr>
        <sz val="8"/>
        <color rgb="FF0033CC"/>
        <rFont val="Arial"/>
        <family val="2"/>
      </rPr>
      <t>(1/3)</t>
    </r>
  </si>
  <si>
    <r>
      <t>100046-3</t>
    </r>
    <r>
      <rPr>
        <sz val="8"/>
        <color rgb="FF0033CC"/>
        <rFont val="Arial"/>
        <family val="2"/>
      </rPr>
      <t>(2/3)</t>
    </r>
  </si>
  <si>
    <r>
      <t>100046-3</t>
    </r>
    <r>
      <rPr>
        <sz val="8"/>
        <color rgb="FF0033CC"/>
        <rFont val="Arial"/>
        <family val="2"/>
      </rPr>
      <t>(3/3)</t>
    </r>
  </si>
  <si>
    <r>
      <t>100147-3</t>
    </r>
    <r>
      <rPr>
        <sz val="8"/>
        <color rgb="FF0033CC"/>
        <rFont val="Arial"/>
        <family val="2"/>
      </rPr>
      <t>(1/2)</t>
    </r>
  </si>
  <si>
    <r>
      <t>100147-3</t>
    </r>
    <r>
      <rPr>
        <sz val="8"/>
        <color rgb="FF0033CC"/>
        <rFont val="Arial"/>
        <family val="2"/>
      </rPr>
      <t>(2/2)</t>
    </r>
  </si>
  <si>
    <r>
      <t>100700-1</t>
    </r>
    <r>
      <rPr>
        <sz val="8"/>
        <color rgb="FF0033CC"/>
        <rFont val="Arial"/>
        <family val="2"/>
      </rPr>
      <t>(1/3)</t>
    </r>
  </si>
  <si>
    <r>
      <t>100700-1</t>
    </r>
    <r>
      <rPr>
        <sz val="8"/>
        <color rgb="FF0033CC"/>
        <rFont val="Arial"/>
        <family val="2"/>
      </rPr>
      <t>(2/3)</t>
    </r>
  </si>
  <si>
    <r>
      <t>100700-1</t>
    </r>
    <r>
      <rPr>
        <sz val="8"/>
        <color rgb="FF0033CC"/>
        <rFont val="Arial"/>
        <family val="2"/>
      </rPr>
      <t>(3/3)</t>
    </r>
  </si>
  <si>
    <r>
      <t>101467-1-LF</t>
    </r>
    <r>
      <rPr>
        <sz val="8"/>
        <color rgb="FF0033CC"/>
        <rFont val="Arial"/>
        <family val="2"/>
      </rPr>
      <t>(2/3)</t>
    </r>
  </si>
  <si>
    <r>
      <t>101467-1-LF</t>
    </r>
    <r>
      <rPr>
        <sz val="8"/>
        <color rgb="FF0033CC"/>
        <rFont val="Arial"/>
        <family val="2"/>
      </rPr>
      <t>(3/3)</t>
    </r>
  </si>
  <si>
    <r>
      <t>101467-1-LF</t>
    </r>
    <r>
      <rPr>
        <sz val="8"/>
        <color rgb="FF0033CC"/>
        <rFont val="Arial"/>
        <family val="2"/>
      </rPr>
      <t>(1/3)</t>
    </r>
  </si>
  <si>
    <t>1301-19-5/16</t>
  </si>
  <si>
    <t>2203-4-1/4-0</t>
  </si>
  <si>
    <t>Order Qty</t>
  </si>
  <si>
    <t>0043-33-C</t>
  </si>
  <si>
    <t>11-4-35</t>
  </si>
  <si>
    <t>42395(1/2)</t>
  </si>
  <si>
    <r>
      <t xml:space="preserve">200195 </t>
    </r>
    <r>
      <rPr>
        <sz val="8"/>
        <rFont val="Arial"/>
        <family val="2"/>
      </rPr>
      <t>(1/3)</t>
    </r>
  </si>
  <si>
    <r>
      <t xml:space="preserve">200195 </t>
    </r>
    <r>
      <rPr>
        <sz val="8"/>
        <rFont val="Arial"/>
        <family val="2"/>
      </rPr>
      <t>(2/3)</t>
    </r>
  </si>
  <si>
    <r>
      <t xml:space="preserve">300322 </t>
    </r>
    <r>
      <rPr>
        <sz val="8"/>
        <color theme="1"/>
        <rFont val="Arial"/>
        <family val="2"/>
      </rPr>
      <t>(1/2)</t>
    </r>
  </si>
  <si>
    <t>.430-B-BLNK</t>
  </si>
  <si>
    <r>
      <t xml:space="preserve">101728-1 </t>
    </r>
    <r>
      <rPr>
        <sz val="8"/>
        <color theme="4" tint="-0.499984740745262"/>
        <rFont val="Arial"/>
        <family val="2"/>
      </rPr>
      <t>(1/3)</t>
    </r>
  </si>
  <si>
    <r>
      <t xml:space="preserve">101728-1 </t>
    </r>
    <r>
      <rPr>
        <sz val="8"/>
        <color theme="4" tint="-0.499984740745262"/>
        <rFont val="Arial"/>
        <family val="2"/>
      </rPr>
      <t>(2/3)</t>
    </r>
  </si>
  <si>
    <r>
      <t xml:space="preserve">101728-1-LF </t>
    </r>
    <r>
      <rPr>
        <sz val="8"/>
        <color theme="4" tint="-0.499984740745262"/>
        <rFont val="Arial"/>
        <family val="2"/>
      </rPr>
      <t>(2/3)</t>
    </r>
  </si>
  <si>
    <r>
      <t xml:space="preserve">101728-1-LF </t>
    </r>
    <r>
      <rPr>
        <sz val="8"/>
        <color theme="4" tint="-0.499984740745262"/>
        <rFont val="Arial"/>
        <family val="2"/>
      </rPr>
      <t>(1/3)</t>
    </r>
  </si>
  <si>
    <r>
      <t xml:space="preserve">101728-2 </t>
    </r>
    <r>
      <rPr>
        <sz val="8"/>
        <color theme="4" tint="-0.499984740745262"/>
        <rFont val="Arial"/>
        <family val="2"/>
      </rPr>
      <t>(2/3)</t>
    </r>
  </si>
  <si>
    <r>
      <t xml:space="preserve">101728-2 </t>
    </r>
    <r>
      <rPr>
        <sz val="8"/>
        <color theme="4" tint="-0.499984740745262"/>
        <rFont val="Arial"/>
        <family val="2"/>
      </rPr>
      <t>(1/3)</t>
    </r>
  </si>
  <si>
    <r>
      <t xml:space="preserve">101729-1 </t>
    </r>
    <r>
      <rPr>
        <sz val="8"/>
        <color theme="4" tint="-0.499984740745262"/>
        <rFont val="Arial"/>
        <family val="2"/>
      </rPr>
      <t>(2/3)</t>
    </r>
  </si>
  <si>
    <r>
      <t xml:space="preserve">101729-1 </t>
    </r>
    <r>
      <rPr>
        <sz val="8"/>
        <color theme="4" tint="-0.499984740745262"/>
        <rFont val="Arial"/>
        <family val="2"/>
      </rPr>
      <t>(1/3)</t>
    </r>
  </si>
  <si>
    <r>
      <t xml:space="preserve">102095-2 </t>
    </r>
    <r>
      <rPr>
        <sz val="8"/>
        <color theme="4" tint="-0.499984740745262"/>
        <rFont val="Arial"/>
        <family val="2"/>
      </rPr>
      <t>(1/3)</t>
    </r>
  </si>
  <si>
    <r>
      <t xml:space="preserve">102095-2 </t>
    </r>
    <r>
      <rPr>
        <sz val="8"/>
        <color theme="4" tint="-0.499984740745262"/>
        <rFont val="Arial"/>
        <family val="2"/>
      </rPr>
      <t>(2/3)</t>
    </r>
  </si>
  <si>
    <r>
      <t xml:space="preserve">103147-1 </t>
    </r>
    <r>
      <rPr>
        <sz val="8"/>
        <color theme="4" tint="-0.499984740745262"/>
        <rFont val="Arial"/>
        <family val="2"/>
      </rPr>
      <t>(1/4)</t>
    </r>
  </si>
  <si>
    <r>
      <t xml:space="preserve">103147-1 </t>
    </r>
    <r>
      <rPr>
        <sz val="8"/>
        <color theme="4" tint="-0.499984740745262"/>
        <rFont val="Arial"/>
        <family val="2"/>
      </rPr>
      <t>(2/4)</t>
    </r>
  </si>
  <si>
    <r>
      <t xml:space="preserve">103147-1 </t>
    </r>
    <r>
      <rPr>
        <sz val="8"/>
        <color theme="4" tint="-0.499984740745262"/>
        <rFont val="Arial"/>
        <family val="2"/>
      </rPr>
      <t>(4/4)</t>
    </r>
  </si>
  <si>
    <r>
      <t>103148-1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</si>
  <si>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>103148-1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(2/2)</t>
    </r>
  </si>
  <si>
    <r>
      <t xml:space="preserve">103148-1 </t>
    </r>
    <r>
      <rPr>
        <sz val="8"/>
        <color theme="4" tint="-0.499984740745262"/>
        <rFont val="Arial"/>
        <family val="2"/>
      </rPr>
      <t>(1/2)</t>
    </r>
  </si>
  <si>
    <r>
      <t xml:space="preserve">103151-1 </t>
    </r>
    <r>
      <rPr>
        <sz val="8"/>
        <color theme="4" tint="-0.499984740745262"/>
        <rFont val="Arial"/>
        <family val="2"/>
      </rPr>
      <t>(1/2)</t>
    </r>
  </si>
  <si>
    <r>
      <t xml:space="preserve">103151-1 </t>
    </r>
    <r>
      <rPr>
        <sz val="8"/>
        <color theme="4" tint="-0.499984740745262"/>
        <rFont val="Arial"/>
        <family val="2"/>
      </rPr>
      <t>(2/2)</t>
    </r>
  </si>
  <si>
    <r>
      <t xml:space="preserve">103153-1 </t>
    </r>
    <r>
      <rPr>
        <sz val="8"/>
        <color theme="4" tint="-0.499984740745262"/>
        <rFont val="Arial"/>
        <family val="2"/>
      </rPr>
      <t>(1/2)</t>
    </r>
  </si>
  <si>
    <r>
      <t xml:space="preserve">103153-1 </t>
    </r>
    <r>
      <rPr>
        <sz val="8"/>
        <color theme="4" tint="-0.499984740745262"/>
        <rFont val="Arial"/>
        <family val="2"/>
      </rPr>
      <t>(2/2)</t>
    </r>
  </si>
  <si>
    <r>
      <t xml:space="preserve">104856-2 </t>
    </r>
    <r>
      <rPr>
        <sz val="8"/>
        <color theme="4" tint="-0.499984740745262"/>
        <rFont val="Arial"/>
        <family val="2"/>
      </rPr>
      <t>(1/4)</t>
    </r>
  </si>
  <si>
    <r>
      <t xml:space="preserve">104856-2 </t>
    </r>
    <r>
      <rPr>
        <sz val="8"/>
        <color theme="4" tint="-0.499984740745262"/>
        <rFont val="Arial"/>
        <family val="2"/>
      </rPr>
      <t>(2/4)</t>
    </r>
  </si>
  <si>
    <r>
      <t xml:space="preserve">104856-2 </t>
    </r>
    <r>
      <rPr>
        <sz val="8"/>
        <color theme="4" tint="-0.499984740745262"/>
        <rFont val="Arial"/>
        <family val="2"/>
      </rPr>
      <t>(3/4)</t>
    </r>
  </si>
  <si>
    <r>
      <t xml:space="preserve">104856-2 </t>
    </r>
    <r>
      <rPr>
        <sz val="8"/>
        <color theme="4" tint="-0.499984740745262"/>
        <rFont val="Arial"/>
        <family val="2"/>
      </rPr>
      <t>(4/4)</t>
    </r>
  </si>
  <si>
    <r>
      <t xml:space="preserve">106203-1 </t>
    </r>
    <r>
      <rPr>
        <sz val="8"/>
        <color theme="4" tint="-0.499984740745262"/>
        <rFont val="Arial"/>
        <family val="2"/>
      </rPr>
      <t>(1/3)</t>
    </r>
  </si>
  <si>
    <r>
      <t xml:space="preserve">106203-1 </t>
    </r>
    <r>
      <rPr>
        <sz val="8"/>
        <color theme="4" tint="-0.499984740745262"/>
        <rFont val="Arial"/>
        <family val="2"/>
      </rPr>
      <t>(2/3)</t>
    </r>
  </si>
  <si>
    <r>
      <t xml:space="preserve">106203-1 </t>
    </r>
    <r>
      <rPr>
        <sz val="8"/>
        <color theme="4" tint="-0.499984740745262"/>
        <rFont val="Arial"/>
        <family val="2"/>
      </rPr>
      <t>(3/3)</t>
    </r>
  </si>
  <si>
    <r>
      <t xml:space="preserve">106204-1 </t>
    </r>
    <r>
      <rPr>
        <sz val="8"/>
        <color theme="4" tint="-0.499984740745262"/>
        <rFont val="Arial"/>
        <family val="2"/>
      </rPr>
      <t>(1/2)</t>
    </r>
  </si>
  <si>
    <r>
      <t xml:space="preserve">106204-1 </t>
    </r>
    <r>
      <rPr>
        <sz val="8"/>
        <color theme="4" tint="-0.499984740745262"/>
        <rFont val="Arial"/>
        <family val="2"/>
      </rPr>
      <t>(2/2)</t>
    </r>
  </si>
  <si>
    <r>
      <t xml:space="preserve">106204-3 </t>
    </r>
    <r>
      <rPr>
        <sz val="8"/>
        <color theme="4" tint="-0.499984740745262"/>
        <rFont val="Arial"/>
        <family val="2"/>
      </rPr>
      <t>(1/2)</t>
    </r>
  </si>
  <si>
    <r>
      <t xml:space="preserve">106204-3 </t>
    </r>
    <r>
      <rPr>
        <sz val="8"/>
        <color theme="4" tint="-0.499984740745262"/>
        <rFont val="Arial"/>
        <family val="2"/>
      </rPr>
      <t>(2/2)</t>
    </r>
  </si>
  <si>
    <r>
      <t xml:space="preserve">106205-1 </t>
    </r>
    <r>
      <rPr>
        <sz val="8"/>
        <color theme="4" tint="-0.499984740745262"/>
        <rFont val="Arial"/>
        <family val="2"/>
      </rPr>
      <t>(1/2)</t>
    </r>
  </si>
  <si>
    <r>
      <t xml:space="preserve">106205-1 </t>
    </r>
    <r>
      <rPr>
        <sz val="8"/>
        <color theme="4" tint="-0.499984740745262"/>
        <rFont val="Arial"/>
        <family val="2"/>
      </rPr>
      <t>(2/2)</t>
    </r>
  </si>
  <si>
    <r>
      <t xml:space="preserve">106206-1 </t>
    </r>
    <r>
      <rPr>
        <sz val="8"/>
        <color theme="4" tint="-0.499984740745262"/>
        <rFont val="Arial"/>
        <family val="2"/>
      </rPr>
      <t>(1/2)</t>
    </r>
  </si>
  <si>
    <r>
      <t xml:space="preserve">106206-1 </t>
    </r>
    <r>
      <rPr>
        <sz val="8"/>
        <color theme="4" tint="-0.499984740745262"/>
        <rFont val="Arial"/>
        <family val="2"/>
      </rPr>
      <t>(2/2)</t>
    </r>
  </si>
  <si>
    <r>
      <t xml:space="preserve">106206-3 </t>
    </r>
    <r>
      <rPr>
        <sz val="8"/>
        <color theme="4" tint="-0.499984740745262"/>
        <rFont val="Arial"/>
        <family val="2"/>
      </rPr>
      <t>(1/2)</t>
    </r>
  </si>
  <si>
    <r>
      <t xml:space="preserve">106206-3 </t>
    </r>
    <r>
      <rPr>
        <sz val="8"/>
        <color theme="4" tint="-0.499984740745262"/>
        <rFont val="Arial"/>
        <family val="2"/>
      </rPr>
      <t>(2/2)</t>
    </r>
  </si>
  <si>
    <r>
      <t xml:space="preserve">106207-1 </t>
    </r>
    <r>
      <rPr>
        <sz val="8"/>
        <color theme="4" tint="-0.499984740745262"/>
        <rFont val="Arial"/>
        <family val="2"/>
      </rPr>
      <t>(1/2)</t>
    </r>
  </si>
  <si>
    <r>
      <t xml:space="preserve">106207-1 </t>
    </r>
    <r>
      <rPr>
        <sz val="8"/>
        <color theme="4" tint="-0.499984740745262"/>
        <rFont val="Arial"/>
        <family val="2"/>
      </rPr>
      <t>(2/2)</t>
    </r>
  </si>
  <si>
    <r>
      <t xml:space="preserve">106212-1 </t>
    </r>
    <r>
      <rPr>
        <sz val="8"/>
        <color theme="4" tint="-0.499984740745262"/>
        <rFont val="Arial"/>
        <family val="2"/>
      </rPr>
      <t>(1/2)</t>
    </r>
  </si>
  <si>
    <r>
      <t xml:space="preserve">106212-1 </t>
    </r>
    <r>
      <rPr>
        <sz val="8"/>
        <color theme="4" tint="-0.499984740745262"/>
        <rFont val="Arial"/>
        <family val="2"/>
      </rPr>
      <t>(2/2)</t>
    </r>
  </si>
  <si>
    <r>
      <t xml:space="preserve">106212-3 </t>
    </r>
    <r>
      <rPr>
        <sz val="8"/>
        <color theme="4" tint="-0.499984740745262"/>
        <rFont val="Arial"/>
        <family val="2"/>
      </rPr>
      <t>(1/2)</t>
    </r>
  </si>
  <si>
    <r>
      <t xml:space="preserve">106212-3 </t>
    </r>
    <r>
      <rPr>
        <sz val="8"/>
        <color theme="4" tint="-0.499984740745262"/>
        <rFont val="Arial"/>
        <family val="2"/>
      </rPr>
      <t>(2/2)</t>
    </r>
  </si>
  <si>
    <r>
      <t xml:space="preserve">106267-1 </t>
    </r>
    <r>
      <rPr>
        <sz val="8"/>
        <color theme="1"/>
        <rFont val="Arial"/>
        <family val="2"/>
      </rPr>
      <t>(1/2)</t>
    </r>
  </si>
  <si>
    <r>
      <t xml:space="preserve">106267-1 </t>
    </r>
    <r>
      <rPr>
        <sz val="8"/>
        <color theme="1"/>
        <rFont val="Arial"/>
        <family val="2"/>
      </rPr>
      <t>(2/2)</t>
    </r>
  </si>
  <si>
    <t>Use 1301-AF</t>
  </si>
  <si>
    <t>Use 1303-AF</t>
  </si>
  <si>
    <t>Use 1304-AF</t>
  </si>
  <si>
    <t>Use 1305-AF</t>
  </si>
  <si>
    <r>
      <t xml:space="preserve">1308-A-BLNK </t>
    </r>
    <r>
      <rPr>
        <sz val="8"/>
        <color theme="4" tint="-0.499984740745262"/>
        <rFont val="Arial"/>
        <family val="2"/>
      </rPr>
      <t>(1/2)</t>
    </r>
  </si>
  <si>
    <r>
      <t xml:space="preserve">1308-A-BLNK </t>
    </r>
    <r>
      <rPr>
        <sz val="8"/>
        <color theme="4" tint="-0.499984740745262"/>
        <rFont val="Arial"/>
        <family val="2"/>
      </rPr>
      <t>(2/2)</t>
    </r>
  </si>
  <si>
    <r>
      <t xml:space="preserve">143176-1-C </t>
    </r>
    <r>
      <rPr>
        <sz val="8"/>
        <color theme="4" tint="-0.499984740745262"/>
        <rFont val="Arial"/>
        <family val="2"/>
      </rPr>
      <t>(2/2)</t>
    </r>
  </si>
  <si>
    <r>
      <t xml:space="preserve">143176-1-C </t>
    </r>
    <r>
      <rPr>
        <sz val="8"/>
        <color theme="4" tint="-0.499984740745262"/>
        <rFont val="Arial"/>
        <family val="2"/>
      </rPr>
      <t>(1/2)</t>
    </r>
  </si>
  <si>
    <r>
      <t>143139-1-C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(2/2)</t>
    </r>
  </si>
  <si>
    <r>
      <t xml:space="preserve">143139-1-C </t>
    </r>
    <r>
      <rPr>
        <sz val="8"/>
        <color theme="4" tint="-0.499984740745262"/>
        <rFont val="Arial"/>
        <family val="2"/>
      </rPr>
      <t>(1/2)</t>
    </r>
  </si>
  <si>
    <r>
      <t xml:space="preserve">143304-01-C </t>
    </r>
    <r>
      <rPr>
        <sz val="8"/>
        <color theme="4" tint="-0.499984740745262"/>
        <rFont val="Arial"/>
        <family val="2"/>
      </rPr>
      <t>(2/2)</t>
    </r>
  </si>
  <si>
    <r>
      <t xml:space="preserve">143304-01-C </t>
    </r>
    <r>
      <rPr>
        <sz val="8"/>
        <color theme="4" tint="-0.499984740745262"/>
        <rFont val="Arial"/>
        <family val="2"/>
      </rPr>
      <t>(1/2)</t>
    </r>
  </si>
  <si>
    <r>
      <t xml:space="preserve">143314-01-C </t>
    </r>
    <r>
      <rPr>
        <sz val="8"/>
        <color theme="4" tint="-0.499984740745262"/>
        <rFont val="Arial"/>
        <family val="2"/>
      </rPr>
      <t>(2/2)</t>
    </r>
  </si>
  <si>
    <r>
      <t xml:space="preserve">143314-01-C </t>
    </r>
    <r>
      <rPr>
        <sz val="8"/>
        <color theme="4" tint="-0.499984740745262"/>
        <rFont val="Arial"/>
        <family val="2"/>
      </rPr>
      <t>(1/2)</t>
    </r>
  </si>
  <si>
    <r>
      <t xml:space="preserve">143344-01-C </t>
    </r>
    <r>
      <rPr>
        <sz val="8"/>
        <color theme="4" tint="-0.499984740745262"/>
        <rFont val="Arial"/>
        <family val="2"/>
      </rPr>
      <t>(2/2)</t>
    </r>
  </si>
  <si>
    <r>
      <t xml:space="preserve">143344-01-C </t>
    </r>
    <r>
      <rPr>
        <sz val="8"/>
        <color theme="4" tint="-0.499984740745262"/>
        <rFont val="Arial"/>
        <family val="2"/>
      </rPr>
      <t>(1/2)</t>
    </r>
  </si>
  <si>
    <r>
      <t xml:space="preserve">143354-01-C </t>
    </r>
    <r>
      <rPr>
        <sz val="8"/>
        <color theme="4" tint="-0.499984740745262"/>
        <rFont val="Arial"/>
        <family val="2"/>
      </rPr>
      <t>(2/2)</t>
    </r>
  </si>
  <si>
    <r>
      <t xml:space="preserve">143354-01-C </t>
    </r>
    <r>
      <rPr>
        <sz val="8"/>
        <color theme="4" tint="-0.499984740745262"/>
        <rFont val="Arial"/>
        <family val="2"/>
      </rPr>
      <t>(1/2)</t>
    </r>
  </si>
  <si>
    <r>
      <t xml:space="preserve">143356-01-C </t>
    </r>
    <r>
      <rPr>
        <sz val="8"/>
        <color theme="4" tint="-0.499984740745262"/>
        <rFont val="Arial"/>
        <family val="2"/>
      </rPr>
      <t>(2/2)</t>
    </r>
  </si>
  <si>
    <r>
      <t xml:space="preserve">143357-01-C </t>
    </r>
    <r>
      <rPr>
        <sz val="8"/>
        <color theme="4" tint="-0.499984740745262"/>
        <rFont val="Arial"/>
        <family val="2"/>
      </rPr>
      <t>(2/2)</t>
    </r>
  </si>
  <si>
    <r>
      <t xml:space="preserve">143357-01-C </t>
    </r>
    <r>
      <rPr>
        <sz val="8"/>
        <color theme="4" tint="-0.499984740745262"/>
        <rFont val="Arial"/>
        <family val="2"/>
      </rPr>
      <t>(1/2)</t>
    </r>
  </si>
  <si>
    <r>
      <t xml:space="preserve">143358-01-C </t>
    </r>
    <r>
      <rPr>
        <sz val="8"/>
        <color theme="4" tint="-0.499984740745262"/>
        <rFont val="Arial"/>
        <family val="2"/>
      </rPr>
      <t>(2/2)</t>
    </r>
  </si>
  <si>
    <r>
      <t xml:space="preserve">143358-01-C </t>
    </r>
    <r>
      <rPr>
        <sz val="8"/>
        <color theme="4" tint="-0.499984740745262"/>
        <rFont val="Arial"/>
        <family val="2"/>
      </rPr>
      <t>(1/2)</t>
    </r>
  </si>
  <si>
    <r>
      <t xml:space="preserve">143359-01-C </t>
    </r>
    <r>
      <rPr>
        <sz val="8"/>
        <color theme="4" tint="-0.499984740745262"/>
        <rFont val="Arial"/>
        <family val="2"/>
      </rPr>
      <t>(2/2)</t>
    </r>
  </si>
  <si>
    <r>
      <t xml:space="preserve">143359-01-C </t>
    </r>
    <r>
      <rPr>
        <sz val="8"/>
        <color theme="4" tint="-0.499984740745262"/>
        <rFont val="Arial"/>
        <family val="2"/>
      </rPr>
      <t>(1/2)</t>
    </r>
  </si>
  <si>
    <r>
      <t xml:space="preserve">209-64BK </t>
    </r>
    <r>
      <rPr>
        <sz val="8"/>
        <color theme="4" tint="-0.499984740745262"/>
        <rFont val="Arial"/>
        <family val="2"/>
      </rPr>
      <t>(1/2)</t>
    </r>
  </si>
  <si>
    <r>
      <t xml:space="preserve">21256A </t>
    </r>
    <r>
      <rPr>
        <sz val="8"/>
        <color theme="4" tint="-0.499984740745262"/>
        <rFont val="Arial"/>
        <family val="2"/>
      </rPr>
      <t>(2/2)</t>
    </r>
  </si>
  <si>
    <r>
      <t xml:space="preserve">21256A </t>
    </r>
    <r>
      <rPr>
        <sz val="8"/>
        <color theme="4" tint="-0.499984740745262"/>
        <rFont val="Arial"/>
        <family val="2"/>
      </rPr>
      <t>(1/2)</t>
    </r>
  </si>
  <si>
    <r>
      <t xml:space="preserve">22442487-C </t>
    </r>
    <r>
      <rPr>
        <sz val="8"/>
        <color theme="4" tint="-0.499984740745262"/>
        <rFont val="Arial"/>
        <family val="2"/>
      </rPr>
      <t>(1/2)</t>
    </r>
  </si>
  <si>
    <r>
      <t xml:space="preserve">22442487-C </t>
    </r>
    <r>
      <rPr>
        <sz val="8"/>
        <color theme="4" tint="-0.499984740745262"/>
        <rFont val="Arial"/>
        <family val="2"/>
      </rPr>
      <t>(2/2)</t>
    </r>
  </si>
  <si>
    <t>401-2-3/16</t>
  </si>
  <si>
    <t>HAAS Vertical Mill VF4</t>
  </si>
  <si>
    <t>HAAS Vertical Mill VF3</t>
  </si>
  <si>
    <t>1303-36-3/16</t>
  </si>
  <si>
    <t>1304-34-1/4</t>
  </si>
  <si>
    <t>P2575B21</t>
  </si>
  <si>
    <r>
      <t xml:space="preserve">SW1015 </t>
    </r>
    <r>
      <rPr>
        <sz val="8"/>
        <color theme="4" tint="-0.499984740745262"/>
        <rFont val="Arial"/>
        <family val="2"/>
      </rPr>
      <t>(1/2)</t>
    </r>
  </si>
  <si>
    <t>C3000-1-8.90</t>
  </si>
  <si>
    <t>C3000-1-8.90U</t>
  </si>
  <si>
    <r>
      <t>101467-19-LF</t>
    </r>
    <r>
      <rPr>
        <sz val="8"/>
        <color rgb="FF0033CC"/>
        <rFont val="Arial"/>
        <family val="2"/>
      </rPr>
      <t>(2/3)</t>
    </r>
  </si>
  <si>
    <r>
      <t>101467-19-LF</t>
    </r>
    <r>
      <rPr>
        <sz val="8"/>
        <color rgb="FF0033CC"/>
        <rFont val="Arial"/>
        <family val="2"/>
      </rPr>
      <t>(3/3)</t>
    </r>
  </si>
  <si>
    <r>
      <t>101467-19-LF</t>
    </r>
    <r>
      <rPr>
        <sz val="8"/>
        <color rgb="FF0033CC"/>
        <rFont val="Arial"/>
        <family val="2"/>
      </rPr>
      <t>(1/3)</t>
    </r>
  </si>
  <si>
    <t>1305-50-3/16</t>
  </si>
  <si>
    <r>
      <t>A5012-LF</t>
    </r>
    <r>
      <rPr>
        <b/>
        <sz val="8"/>
        <color theme="4" tint="-0.499984740745262"/>
        <rFont val="Arial"/>
        <family val="2"/>
      </rPr>
      <t>(1/2)</t>
    </r>
  </si>
  <si>
    <r>
      <t>A5012-LF</t>
    </r>
    <r>
      <rPr>
        <b/>
        <sz val="8"/>
        <color theme="4" tint="-0.499984740745262"/>
        <rFont val="Arial"/>
        <family val="2"/>
      </rPr>
      <t>(2/2)</t>
    </r>
  </si>
  <si>
    <t>1104-15-1/4-5/8</t>
  </si>
  <si>
    <t>P3838B21</t>
  </si>
  <si>
    <t>P3838B21-00</t>
  </si>
  <si>
    <r>
      <t>R431-10</t>
    </r>
    <r>
      <rPr>
        <b/>
        <sz val="8"/>
        <color theme="4" tint="-0.499984740745262"/>
        <rFont val="Arial"/>
        <family val="2"/>
      </rPr>
      <t>(3/3)</t>
    </r>
  </si>
  <si>
    <r>
      <t>R431-10</t>
    </r>
    <r>
      <rPr>
        <b/>
        <sz val="8"/>
        <color theme="4" tint="-0.499984740745262"/>
        <rFont val="Arial"/>
        <family val="2"/>
      </rPr>
      <t>(1/3)</t>
    </r>
  </si>
  <si>
    <r>
      <t>R431-10</t>
    </r>
    <r>
      <rPr>
        <b/>
        <sz val="8"/>
        <color theme="4" tint="-0.499984740745262"/>
        <rFont val="Arial"/>
        <family val="2"/>
      </rPr>
      <t>(2/3)</t>
    </r>
  </si>
  <si>
    <r>
      <t>R431-10</t>
    </r>
    <r>
      <rPr>
        <sz val="8"/>
        <color theme="4" tint="-0.499984740745262"/>
        <rFont val="Arial"/>
        <family val="2"/>
      </rPr>
      <t>(1/3)</t>
    </r>
  </si>
  <si>
    <r>
      <t>R431-10</t>
    </r>
    <r>
      <rPr>
        <sz val="8"/>
        <color theme="4" tint="-0.499984740745262"/>
        <rFont val="Arial"/>
        <family val="2"/>
      </rPr>
      <t>(2/3)</t>
    </r>
  </si>
  <si>
    <r>
      <t>R450-1-12</t>
    </r>
    <r>
      <rPr>
        <b/>
        <sz val="8"/>
        <color theme="4" tint="-0.499984740745262"/>
        <rFont val="Arial"/>
        <family val="2"/>
      </rPr>
      <t>(1/2)</t>
    </r>
  </si>
  <si>
    <r>
      <t>R450-1-12</t>
    </r>
    <r>
      <rPr>
        <sz val="8"/>
        <color theme="4" tint="-0.499984740745262"/>
        <rFont val="Arial"/>
        <family val="2"/>
      </rPr>
      <t>(1/2)</t>
    </r>
  </si>
  <si>
    <r>
      <t>R433-12</t>
    </r>
    <r>
      <rPr>
        <b/>
        <sz val="8"/>
        <color theme="4" tint="-0.499984740745262"/>
        <rFont val="Arial"/>
        <family val="2"/>
      </rPr>
      <t>(1/2)</t>
    </r>
  </si>
  <si>
    <r>
      <t>R433-12</t>
    </r>
    <r>
      <rPr>
        <b/>
        <sz val="8"/>
        <color theme="4" tint="-0.499984740745262"/>
        <rFont val="Arial"/>
        <family val="2"/>
      </rPr>
      <t>(2/2)</t>
    </r>
  </si>
  <si>
    <r>
      <t>R433-12</t>
    </r>
    <r>
      <rPr>
        <sz val="8"/>
        <color theme="4" tint="-0.499984740745262"/>
        <rFont val="Arial"/>
        <family val="2"/>
      </rPr>
      <t>(1/2)</t>
    </r>
  </si>
  <si>
    <r>
      <t>R452-12</t>
    </r>
    <r>
      <rPr>
        <b/>
        <sz val="8"/>
        <color theme="4" tint="-0.499984740745262"/>
        <rFont val="Arial"/>
        <family val="2"/>
      </rPr>
      <t>(1/2)</t>
    </r>
  </si>
  <si>
    <r>
      <t>R452-12</t>
    </r>
    <r>
      <rPr>
        <sz val="8"/>
        <color theme="4" tint="-0.499984740745262"/>
        <rFont val="Arial"/>
        <family val="2"/>
      </rPr>
      <t>(1/2)</t>
    </r>
  </si>
  <si>
    <r>
      <t>R452-12</t>
    </r>
    <r>
      <rPr>
        <b/>
        <sz val="8"/>
        <color theme="4" tint="-0.499984740745262"/>
        <rFont val="Arial"/>
        <family val="2"/>
      </rPr>
      <t>(2/2)</t>
    </r>
  </si>
  <si>
    <r>
      <t>G50-2</t>
    </r>
    <r>
      <rPr>
        <b/>
        <sz val="8"/>
        <color theme="4" tint="-0.499984740745262"/>
        <rFont val="Arial"/>
        <family val="2"/>
      </rPr>
      <t>(1/2)</t>
    </r>
  </si>
  <si>
    <r>
      <t>G50-2</t>
    </r>
    <r>
      <rPr>
        <b/>
        <sz val="8"/>
        <color theme="4" tint="-0.499984740745262"/>
        <rFont val="Arial"/>
        <family val="2"/>
      </rPr>
      <t>(2/2)</t>
    </r>
  </si>
  <si>
    <r>
      <t>G50-2</t>
    </r>
    <r>
      <rPr>
        <sz val="8"/>
        <color theme="4" tint="-0.499984740745262"/>
        <rFont val="Arial"/>
        <family val="2"/>
      </rPr>
      <t>(1/2)</t>
    </r>
  </si>
  <si>
    <t>SF521-3-3/16</t>
  </si>
  <si>
    <r>
      <t>VRG20001</t>
    </r>
    <r>
      <rPr>
        <b/>
        <sz val="8"/>
        <color theme="4" tint="-0.499984740745262"/>
        <rFont val="Arial"/>
        <family val="2"/>
      </rPr>
      <t>(1/3)</t>
    </r>
  </si>
  <si>
    <r>
      <t>VRG20001</t>
    </r>
    <r>
      <rPr>
        <sz val="8"/>
        <color theme="4" tint="-0.499984740745262"/>
        <rFont val="Arial"/>
        <family val="2"/>
      </rPr>
      <t>(1/3)</t>
    </r>
  </si>
  <si>
    <r>
      <t>VRG20001</t>
    </r>
    <r>
      <rPr>
        <b/>
        <sz val="8"/>
        <color theme="4" tint="-0.499984740745262"/>
        <rFont val="Arial"/>
        <family val="2"/>
      </rPr>
      <t>(2/3)</t>
    </r>
  </si>
  <si>
    <r>
      <t>VRG20001</t>
    </r>
    <r>
      <rPr>
        <b/>
        <sz val="8"/>
        <color theme="4" tint="-0.499984740745262"/>
        <rFont val="Arial"/>
        <family val="2"/>
      </rPr>
      <t>(3/3)</t>
    </r>
  </si>
  <si>
    <r>
      <t>VRG20001</t>
    </r>
    <r>
      <rPr>
        <sz val="8"/>
        <color theme="4" tint="-0.499984740745262"/>
        <rFont val="Arial"/>
        <family val="2"/>
      </rPr>
      <t>(2/3)</t>
    </r>
  </si>
  <si>
    <r>
      <t>SW1009</t>
    </r>
    <r>
      <rPr>
        <sz val="8"/>
        <color rgb="FF0033CC"/>
        <rFont val="Arial"/>
        <family val="2"/>
      </rPr>
      <t>(1/2)</t>
    </r>
  </si>
  <si>
    <t>From A3</t>
  </si>
  <si>
    <r>
      <t>TC6301</t>
    </r>
    <r>
      <rPr>
        <sz val="8"/>
        <color rgb="FF0033CC"/>
        <rFont val="Arial"/>
        <family val="2"/>
      </rPr>
      <t>(1/2)</t>
    </r>
  </si>
  <si>
    <r>
      <t>TC6301</t>
    </r>
    <r>
      <rPr>
        <sz val="8"/>
        <color rgb="FF0033CC"/>
        <rFont val="Arial"/>
        <family val="2"/>
      </rPr>
      <t>(2/2)</t>
    </r>
  </si>
  <si>
    <r>
      <t>M1212002</t>
    </r>
    <r>
      <rPr>
        <b/>
        <sz val="8"/>
        <color theme="8"/>
        <rFont val="Arial"/>
        <family val="2"/>
      </rPr>
      <t>(1/2)</t>
    </r>
  </si>
  <si>
    <r>
      <t>M1212002</t>
    </r>
    <r>
      <rPr>
        <b/>
        <sz val="8"/>
        <color theme="8"/>
        <rFont val="Arial"/>
        <family val="2"/>
      </rPr>
      <t>(2/2)</t>
    </r>
  </si>
  <si>
    <r>
      <t>M1212002</t>
    </r>
    <r>
      <rPr>
        <sz val="8"/>
        <color theme="8"/>
        <rFont val="Arial"/>
        <family val="2"/>
      </rPr>
      <t>(1/2)</t>
    </r>
  </si>
  <si>
    <r>
      <t>A5012-LF</t>
    </r>
    <r>
      <rPr>
        <sz val="8"/>
        <color theme="4" tint="-0.499984740745262"/>
        <rFont val="Arial"/>
        <family val="2"/>
      </rPr>
      <t>(1/2)</t>
    </r>
  </si>
  <si>
    <t>1304-38-1/4</t>
  </si>
  <si>
    <t>7-4-23</t>
  </si>
  <si>
    <t>1305-36-1/4</t>
  </si>
  <si>
    <t>1-1/4" Cap</t>
  </si>
  <si>
    <t>G50-10</t>
  </si>
  <si>
    <r>
      <t>SW1001</t>
    </r>
    <r>
      <rPr>
        <sz val="8"/>
        <color rgb="FF0033CC"/>
        <rFont val="Arial"/>
        <family val="2"/>
      </rPr>
      <t>(1/4)</t>
    </r>
  </si>
  <si>
    <r>
      <t>SW1001</t>
    </r>
    <r>
      <rPr>
        <sz val="8"/>
        <color rgb="FF0033CC"/>
        <rFont val="Arial"/>
        <family val="2"/>
      </rPr>
      <t>(2/4)</t>
    </r>
  </si>
  <si>
    <r>
      <t>SW1001</t>
    </r>
    <r>
      <rPr>
        <sz val="8"/>
        <color rgb="FF0033CC"/>
        <rFont val="Arial"/>
        <family val="2"/>
      </rPr>
      <t>(3/4)</t>
    </r>
  </si>
  <si>
    <r>
      <t>SW1050</t>
    </r>
    <r>
      <rPr>
        <sz val="8"/>
        <color rgb="FF0033CC"/>
        <rFont val="Arial"/>
        <family val="2"/>
      </rPr>
      <t>(3/4)</t>
    </r>
  </si>
  <si>
    <r>
      <t>SW1050</t>
    </r>
    <r>
      <rPr>
        <sz val="8"/>
        <color rgb="FF0033CC"/>
        <rFont val="Arial"/>
        <family val="2"/>
      </rPr>
      <t>(2/4)</t>
    </r>
  </si>
  <si>
    <r>
      <t>SW1050</t>
    </r>
    <r>
      <rPr>
        <sz val="8"/>
        <color rgb="FF0033CC"/>
        <rFont val="Arial"/>
        <family val="2"/>
      </rPr>
      <t>(1/4)</t>
    </r>
  </si>
  <si>
    <r>
      <t>CY11101</t>
    </r>
    <r>
      <rPr>
        <sz val="8"/>
        <color rgb="FF0033CC"/>
        <rFont val="Arial"/>
        <family val="2"/>
      </rPr>
      <t>(1/2)</t>
    </r>
  </si>
  <si>
    <r>
      <t>42412</t>
    </r>
    <r>
      <rPr>
        <sz val="8"/>
        <color rgb="FF0033CC"/>
        <rFont val="Arial"/>
        <family val="2"/>
      </rPr>
      <t>(1/2)</t>
    </r>
  </si>
  <si>
    <r>
      <t>SB7515</t>
    </r>
    <r>
      <rPr>
        <sz val="8"/>
        <color rgb="FF0033CC"/>
        <rFont val="Arial"/>
        <family val="2"/>
      </rPr>
      <t>(1/2)</t>
    </r>
  </si>
  <si>
    <r>
      <rPr>
        <b/>
        <sz val="10"/>
        <color theme="1"/>
        <rFont val="Arial"/>
        <family val="2"/>
      </rPr>
      <t>79390</t>
    </r>
    <r>
      <rPr>
        <sz val="10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(2/2)</t>
    </r>
  </si>
  <si>
    <r>
      <t xml:space="preserve">79390 </t>
    </r>
    <r>
      <rPr>
        <sz val="10"/>
        <color theme="4" tint="-0.499984740745262"/>
        <rFont val="Arial"/>
        <family val="2"/>
      </rPr>
      <t>(1/2)</t>
    </r>
  </si>
  <si>
    <r>
      <t>AP7501</t>
    </r>
    <r>
      <rPr>
        <sz val="8"/>
        <color rgb="FF0033CC"/>
        <rFont val="Arial"/>
        <family val="2"/>
      </rPr>
      <t>(1/4)</t>
    </r>
  </si>
  <si>
    <r>
      <t>AP7501</t>
    </r>
    <r>
      <rPr>
        <sz val="8"/>
        <color rgb="FF0033CC"/>
        <rFont val="Arial"/>
        <family val="2"/>
      </rPr>
      <t>(2/4)</t>
    </r>
  </si>
  <si>
    <r>
      <t>AP7501</t>
    </r>
    <r>
      <rPr>
        <sz val="8"/>
        <color rgb="FF0033CC"/>
        <rFont val="Arial"/>
        <family val="2"/>
      </rPr>
      <t>(3/4)</t>
    </r>
  </si>
  <si>
    <r>
      <t>IL20014</t>
    </r>
    <r>
      <rPr>
        <sz val="8"/>
        <color rgb="FF0033CC"/>
        <rFont val="Arial"/>
        <family val="2"/>
      </rPr>
      <t>(1/2)</t>
    </r>
  </si>
  <si>
    <r>
      <t>FC7504(</t>
    </r>
    <r>
      <rPr>
        <sz val="8"/>
        <color rgb="FF0033CC"/>
        <rFont val="Arial"/>
        <family val="2"/>
      </rPr>
      <t>1/2)</t>
    </r>
  </si>
  <si>
    <r>
      <t xml:space="preserve">FC7504 </t>
    </r>
    <r>
      <rPr>
        <b/>
        <sz val="8"/>
        <color theme="4" tint="-0.249977111117893"/>
        <rFont val="Arial"/>
        <family val="2"/>
      </rPr>
      <t>(2/2)</t>
    </r>
  </si>
  <si>
    <r>
      <t>M40070</t>
    </r>
    <r>
      <rPr>
        <sz val="8"/>
        <color rgb="FF0033CC"/>
        <rFont val="Arial"/>
        <family val="2"/>
      </rPr>
      <t>(1/2)</t>
    </r>
  </si>
  <si>
    <r>
      <t>M40070</t>
    </r>
    <r>
      <rPr>
        <sz val="8"/>
        <color rgb="FF0033CC"/>
        <rFont val="Arial"/>
        <family val="2"/>
      </rPr>
      <t>(2/2)</t>
    </r>
  </si>
  <si>
    <r>
      <t>SW1001</t>
    </r>
    <r>
      <rPr>
        <b/>
        <sz val="8"/>
        <color rgb="FF0033CC"/>
        <rFont val="Arial"/>
        <family val="2"/>
      </rPr>
      <t>(4/4)</t>
    </r>
  </si>
  <si>
    <r>
      <t>SW1001</t>
    </r>
    <r>
      <rPr>
        <b/>
        <sz val="8"/>
        <color rgb="FF0033CC"/>
        <rFont val="Arial"/>
        <family val="2"/>
      </rPr>
      <t>(3/4)</t>
    </r>
  </si>
  <si>
    <r>
      <t>SW1001</t>
    </r>
    <r>
      <rPr>
        <b/>
        <sz val="8"/>
        <color rgb="FF0033CC"/>
        <rFont val="Arial"/>
        <family val="2"/>
      </rPr>
      <t>(2/4)</t>
    </r>
  </si>
  <si>
    <r>
      <t>SW1009</t>
    </r>
    <r>
      <rPr>
        <b/>
        <sz val="8"/>
        <color rgb="FF0033CC"/>
        <rFont val="Arial"/>
        <family val="2"/>
      </rPr>
      <t>(2/2)</t>
    </r>
  </si>
  <si>
    <r>
      <t xml:space="preserve">SW1015 </t>
    </r>
    <r>
      <rPr>
        <b/>
        <sz val="8"/>
        <color theme="4" tint="-0.499984740745262"/>
        <rFont val="Arial"/>
        <family val="2"/>
      </rPr>
      <t>(2/2)</t>
    </r>
  </si>
  <si>
    <r>
      <t>SW1050</t>
    </r>
    <r>
      <rPr>
        <b/>
        <sz val="8"/>
        <color rgb="FF0033CC"/>
        <rFont val="Arial"/>
        <family val="2"/>
      </rPr>
      <t>(4/4)</t>
    </r>
  </si>
  <si>
    <r>
      <t>SW1050</t>
    </r>
    <r>
      <rPr>
        <b/>
        <sz val="8"/>
        <color rgb="FF0033CC"/>
        <rFont val="Arial"/>
        <family val="2"/>
      </rPr>
      <t>(3/4)</t>
    </r>
  </si>
  <si>
    <r>
      <t>SW1050</t>
    </r>
    <r>
      <rPr>
        <b/>
        <sz val="8"/>
        <color rgb="FF0033CC"/>
        <rFont val="Arial"/>
        <family val="2"/>
      </rPr>
      <t>(2/4)</t>
    </r>
  </si>
  <si>
    <t>7-4-10</t>
  </si>
  <si>
    <t>7-4-11</t>
  </si>
  <si>
    <r>
      <t>AP7501</t>
    </r>
    <r>
      <rPr>
        <b/>
        <sz val="8"/>
        <color rgb="FF0033CC"/>
        <rFont val="Arial"/>
        <family val="2"/>
      </rPr>
      <t>(2/4)</t>
    </r>
  </si>
  <si>
    <r>
      <t>AP7501</t>
    </r>
    <r>
      <rPr>
        <b/>
        <sz val="8"/>
        <color rgb="FF0033CC"/>
        <rFont val="Arial"/>
        <family val="2"/>
      </rPr>
      <t>(3/4)</t>
    </r>
  </si>
  <si>
    <r>
      <t>AP7501</t>
    </r>
    <r>
      <rPr>
        <b/>
        <sz val="8"/>
        <color rgb="FF0033CC"/>
        <rFont val="Arial"/>
        <family val="2"/>
      </rPr>
      <t>(4/4)</t>
    </r>
  </si>
  <si>
    <t>A06202-0022</t>
  </si>
  <si>
    <t>From Cadet</t>
  </si>
  <si>
    <t>G125-10</t>
  </si>
  <si>
    <t>VRG10008</t>
  </si>
  <si>
    <t>VRGSS02503</t>
  </si>
  <si>
    <t xml:space="preserve">C4 </t>
  </si>
  <si>
    <t>G100-4BSC</t>
  </si>
  <si>
    <t>1303-25-1/4</t>
  </si>
  <si>
    <t>1304-32-1/4</t>
  </si>
  <si>
    <r>
      <t>SB7515</t>
    </r>
    <r>
      <rPr>
        <b/>
        <sz val="8"/>
        <color rgb="FF0033CC"/>
        <rFont val="Arial"/>
        <family val="2"/>
      </rPr>
      <t>(2/2)</t>
    </r>
  </si>
  <si>
    <r>
      <t>AP7502</t>
    </r>
    <r>
      <rPr>
        <sz val="8"/>
        <color rgb="FF0033CC"/>
        <rFont val="Arial"/>
        <family val="2"/>
      </rPr>
      <t>(1/2)</t>
    </r>
  </si>
  <si>
    <r>
      <t>AP7502</t>
    </r>
    <r>
      <rPr>
        <b/>
        <sz val="8"/>
        <color rgb="FF0033CC"/>
        <rFont val="Arial"/>
        <family val="2"/>
      </rPr>
      <t>(2/2)</t>
    </r>
  </si>
  <si>
    <t>1301-20-1/4</t>
  </si>
  <si>
    <t>1305-31-5/16</t>
  </si>
  <si>
    <t>PCV10001</t>
  </si>
  <si>
    <t>A01001-0073</t>
  </si>
  <si>
    <r>
      <t>101467-1-LF</t>
    </r>
    <r>
      <rPr>
        <b/>
        <sz val="8"/>
        <color rgb="FF0033CC"/>
        <rFont val="Arial"/>
        <family val="2"/>
      </rPr>
      <t>(3/3)</t>
    </r>
  </si>
  <si>
    <t>Citizen 2</t>
  </si>
  <si>
    <t>A06101-7314</t>
  </si>
  <si>
    <t>2-5/16</t>
  </si>
  <si>
    <t>.314 Ground 303</t>
  </si>
  <si>
    <t>G50-10SS</t>
  </si>
  <si>
    <r>
      <t>S144S144002</t>
    </r>
    <r>
      <rPr>
        <sz val="8"/>
        <color rgb="FF0033CC"/>
        <rFont val="Arial"/>
        <family val="2"/>
      </rPr>
      <t>(1/2)</t>
    </r>
  </si>
  <si>
    <r>
      <t>S144S144002</t>
    </r>
    <r>
      <rPr>
        <sz val="8"/>
        <color rgb="FF0033CC"/>
        <rFont val="Arial"/>
        <family val="2"/>
      </rPr>
      <t>(2/2)</t>
    </r>
  </si>
  <si>
    <t>PCV10003</t>
  </si>
  <si>
    <r>
      <t xml:space="preserve">42412 </t>
    </r>
    <r>
      <rPr>
        <b/>
        <sz val="8"/>
        <color theme="1"/>
        <rFont val="Arial"/>
        <family val="2"/>
      </rPr>
      <t>(2/2)</t>
    </r>
  </si>
  <si>
    <r>
      <t xml:space="preserve">200195 </t>
    </r>
    <r>
      <rPr>
        <b/>
        <sz val="8"/>
        <rFont val="Arial"/>
        <family val="2"/>
      </rPr>
      <t>(1/3)</t>
    </r>
  </si>
  <si>
    <r>
      <t xml:space="preserve">200195 </t>
    </r>
    <r>
      <rPr>
        <b/>
        <sz val="8"/>
        <rFont val="Arial"/>
        <family val="2"/>
      </rPr>
      <t>(2/3)</t>
    </r>
  </si>
  <si>
    <r>
      <t xml:space="preserve">200195 </t>
    </r>
    <r>
      <rPr>
        <b/>
        <sz val="8"/>
        <rFont val="Arial"/>
        <family val="2"/>
      </rPr>
      <t>(3/3)</t>
    </r>
  </si>
  <si>
    <r>
      <t xml:space="preserve">300322 </t>
    </r>
    <r>
      <rPr>
        <b/>
        <sz val="8"/>
        <color theme="1"/>
        <rFont val="Arial"/>
        <family val="2"/>
      </rPr>
      <t>(1/2)</t>
    </r>
  </si>
  <si>
    <r>
      <t xml:space="preserve">300322 </t>
    </r>
    <r>
      <rPr>
        <b/>
        <sz val="8"/>
        <color theme="1"/>
        <rFont val="Arial"/>
        <family val="2"/>
      </rPr>
      <t>(2/2)</t>
    </r>
  </si>
  <si>
    <t>R452-18(B)</t>
  </si>
  <si>
    <t>SS1301-16-14(B)</t>
  </si>
  <si>
    <t>SS1304-36-1/4(B)</t>
  </si>
  <si>
    <r>
      <t>IL20014</t>
    </r>
    <r>
      <rPr>
        <b/>
        <sz val="8"/>
        <color rgb="FF0033CC"/>
        <rFont val="Arial"/>
        <family val="2"/>
      </rPr>
      <t>(2/2)</t>
    </r>
  </si>
  <si>
    <t>KF105610-10(A)</t>
  </si>
  <si>
    <t>KF105610-10(B)</t>
  </si>
  <si>
    <t>A06501-0060</t>
  </si>
  <si>
    <t>1-7/8 316</t>
  </si>
  <si>
    <t>PCV10004</t>
  </si>
  <si>
    <t>Genos</t>
  </si>
  <si>
    <t>FT13801</t>
  </si>
  <si>
    <t>2203-4-5/16-0</t>
  </si>
  <si>
    <t>2803B-4-5/16-0</t>
  </si>
  <si>
    <t>A19101-0060</t>
  </si>
  <si>
    <t>RDF004</t>
  </si>
  <si>
    <t>RDF005</t>
  </si>
  <si>
    <t>RDF006</t>
  </si>
  <si>
    <t>1-7/8" Rnd 6061</t>
  </si>
  <si>
    <t>sample</t>
  </si>
  <si>
    <t>RDF003(A)</t>
  </si>
  <si>
    <t>RDF003(B)</t>
  </si>
  <si>
    <t>(2" Cap)</t>
  </si>
  <si>
    <t xml:space="preserve">CNC-HAAS H4 </t>
  </si>
  <si>
    <t xml:space="preserve">CNC-HAAS H3 </t>
  </si>
  <si>
    <t>(1-7/8" Cap)</t>
  </si>
  <si>
    <t>G100-8BSS</t>
  </si>
  <si>
    <t>Routing Cards</t>
  </si>
  <si>
    <t>Finished Weight</t>
  </si>
  <si>
    <t>2203-3-1/4-0</t>
  </si>
  <si>
    <t>CRV7512</t>
  </si>
  <si>
    <t>A06201-0036</t>
  </si>
  <si>
    <t>1-1/8" Rnd 316 S.S.</t>
  </si>
  <si>
    <r>
      <t>CRV7503</t>
    </r>
    <r>
      <rPr>
        <b/>
        <sz val="8"/>
        <color theme="4" tint="-0.499984740745262"/>
        <rFont val="Arial"/>
        <family val="2"/>
      </rPr>
      <t>(1/2)</t>
    </r>
  </si>
  <si>
    <r>
      <t>CRV7503</t>
    </r>
    <r>
      <rPr>
        <b/>
        <sz val="8"/>
        <color theme="4" tint="-0.499984740745262"/>
        <rFont val="Arial"/>
        <family val="2"/>
      </rPr>
      <t>(2/2)</t>
    </r>
  </si>
  <si>
    <r>
      <t>CRV7510</t>
    </r>
    <r>
      <rPr>
        <b/>
        <sz val="8"/>
        <color theme="4" tint="-0.499984740745262"/>
        <rFont val="Arial"/>
        <family val="2"/>
      </rPr>
      <t>(1/2)</t>
    </r>
  </si>
  <si>
    <r>
      <t>CRV7510</t>
    </r>
    <r>
      <rPr>
        <b/>
        <sz val="8"/>
        <color theme="4" tint="-0.499984740745262"/>
        <rFont val="Arial"/>
        <family val="2"/>
      </rPr>
      <t>(2/2)</t>
    </r>
  </si>
  <si>
    <r>
      <t>CRV7503</t>
    </r>
    <r>
      <rPr>
        <sz val="8"/>
        <color theme="4" tint="-0.499984740745262"/>
        <rFont val="Arial"/>
        <family val="2"/>
      </rPr>
      <t>(1/2)</t>
    </r>
  </si>
  <si>
    <r>
      <t>CRV7510</t>
    </r>
    <r>
      <rPr>
        <sz val="8"/>
        <color theme="4" tint="-0.499984740745262"/>
        <rFont val="Arial"/>
        <family val="2"/>
      </rPr>
      <t>(1/2)</t>
    </r>
  </si>
  <si>
    <t>A06201-0054</t>
  </si>
  <si>
    <t>1-11/16" Rnd 316 S.S</t>
  </si>
  <si>
    <t>A06201-0052</t>
  </si>
  <si>
    <t>1-5/8" Rnd 316 S.S.</t>
  </si>
  <si>
    <t>From T42</t>
  </si>
  <si>
    <t>4-3-5</t>
  </si>
  <si>
    <t>CNC--Citizen(A32)  C3</t>
  </si>
  <si>
    <t>job out</t>
  </si>
  <si>
    <t>B&amp;S</t>
  </si>
  <si>
    <t>Cut Saw</t>
  </si>
  <si>
    <t>C3000-1-7.150</t>
  </si>
  <si>
    <t>non-stnd</t>
  </si>
  <si>
    <t xml:space="preserve">4 Way </t>
  </si>
  <si>
    <t>SF1601(A)</t>
  </si>
  <si>
    <t>SF1601(B)</t>
  </si>
  <si>
    <t>SF1601(D)</t>
  </si>
  <si>
    <t>SF1601 ( C )</t>
  </si>
  <si>
    <t>KF990002-4-4</t>
  </si>
  <si>
    <t>13-4-B-BLNK</t>
  </si>
  <si>
    <t>11-3-27</t>
  </si>
  <si>
    <t>13-4-21</t>
  </si>
  <si>
    <t>2803-7-5/16-0</t>
  </si>
  <si>
    <r>
      <t xml:space="preserve">101728-1 </t>
    </r>
    <r>
      <rPr>
        <b/>
        <sz val="8"/>
        <color theme="4" tint="-0.499984740745262"/>
        <rFont val="Arial"/>
        <family val="2"/>
      </rPr>
      <t>(2/3)</t>
    </r>
  </si>
  <si>
    <r>
      <t xml:space="preserve">101728-1 </t>
    </r>
    <r>
      <rPr>
        <b/>
        <sz val="8"/>
        <color theme="4" tint="-0.499984740745262"/>
        <rFont val="Arial"/>
        <family val="2"/>
      </rPr>
      <t>(3/3)</t>
    </r>
  </si>
  <si>
    <r>
      <t xml:space="preserve">101728-1-LF </t>
    </r>
    <r>
      <rPr>
        <b/>
        <sz val="8"/>
        <color theme="4" tint="-0.499984740745262"/>
        <rFont val="Arial"/>
        <family val="2"/>
      </rPr>
      <t>(2/3)</t>
    </r>
  </si>
  <si>
    <r>
      <t xml:space="preserve">101728-1-LF </t>
    </r>
    <r>
      <rPr>
        <b/>
        <sz val="8"/>
        <color theme="4" tint="-0.499984740745262"/>
        <rFont val="Arial"/>
        <family val="2"/>
      </rPr>
      <t>(3/3)</t>
    </r>
  </si>
  <si>
    <r>
      <t xml:space="preserve">101728-2 </t>
    </r>
    <r>
      <rPr>
        <b/>
        <sz val="8"/>
        <color theme="4" tint="-0.499984740745262"/>
        <rFont val="Arial"/>
        <family val="2"/>
      </rPr>
      <t>(2/3)</t>
    </r>
  </si>
  <si>
    <r>
      <t xml:space="preserve">101728-2 </t>
    </r>
    <r>
      <rPr>
        <b/>
        <sz val="8"/>
        <color theme="4" tint="-0.499984740745262"/>
        <rFont val="Arial"/>
        <family val="2"/>
      </rPr>
      <t>(3/3)</t>
    </r>
  </si>
  <si>
    <r>
      <t xml:space="preserve">101729-1 </t>
    </r>
    <r>
      <rPr>
        <b/>
        <sz val="8"/>
        <color theme="4" tint="-0.499984740745262"/>
        <rFont val="Arial"/>
        <family val="2"/>
      </rPr>
      <t>(2/3)</t>
    </r>
  </si>
  <si>
    <r>
      <t xml:space="preserve">101729-1 </t>
    </r>
    <r>
      <rPr>
        <b/>
        <sz val="8"/>
        <color theme="4" tint="-0.499984740745262"/>
        <rFont val="Arial"/>
        <family val="2"/>
      </rPr>
      <t>(3/3)</t>
    </r>
  </si>
  <si>
    <r>
      <t xml:space="preserve">102095-2 </t>
    </r>
    <r>
      <rPr>
        <b/>
        <sz val="8"/>
        <color theme="4" tint="-0.499984740745262"/>
        <rFont val="Arial"/>
        <family val="2"/>
      </rPr>
      <t>(1/3)</t>
    </r>
  </si>
  <si>
    <r>
      <t xml:space="preserve">102095-2 </t>
    </r>
    <r>
      <rPr>
        <b/>
        <sz val="8"/>
        <color theme="4" tint="-0.499984740745262"/>
        <rFont val="Arial"/>
        <family val="2"/>
      </rPr>
      <t>(2/3)</t>
    </r>
  </si>
  <si>
    <r>
      <t xml:space="preserve">102095-2 </t>
    </r>
    <r>
      <rPr>
        <b/>
        <sz val="8"/>
        <color theme="4" tint="-0.499984740745262"/>
        <rFont val="Arial"/>
        <family val="2"/>
      </rPr>
      <t>(3/3)</t>
    </r>
  </si>
  <si>
    <r>
      <t xml:space="preserve">103147-1 </t>
    </r>
    <r>
      <rPr>
        <b/>
        <sz val="8"/>
        <color theme="4" tint="-0.499984740745262"/>
        <rFont val="Arial"/>
        <family val="2"/>
      </rPr>
      <t>(1/4)</t>
    </r>
  </si>
  <si>
    <r>
      <t xml:space="preserve">103147-1 </t>
    </r>
    <r>
      <rPr>
        <b/>
        <sz val="8"/>
        <color theme="4" tint="-0.499984740745262"/>
        <rFont val="Arial"/>
        <family val="2"/>
      </rPr>
      <t>(2/4)</t>
    </r>
  </si>
  <si>
    <r>
      <t xml:space="preserve">103147-1 </t>
    </r>
    <r>
      <rPr>
        <b/>
        <sz val="8"/>
        <color theme="4" tint="-0.499984740745262"/>
        <rFont val="Arial"/>
        <family val="2"/>
      </rPr>
      <t>(3/4)</t>
    </r>
  </si>
  <si>
    <r>
      <t xml:space="preserve">103147-1 </t>
    </r>
    <r>
      <rPr>
        <b/>
        <sz val="8"/>
        <color theme="4" tint="-0.499984740745262"/>
        <rFont val="Arial"/>
        <family val="2"/>
      </rPr>
      <t>(4/4)</t>
    </r>
  </si>
  <si>
    <r>
      <t xml:space="preserve">143304-01-C </t>
    </r>
    <r>
      <rPr>
        <sz val="8"/>
        <color theme="4" tint="-0.499984740745262"/>
        <rFont val="Arial"/>
        <family val="2"/>
      </rPr>
      <t>(1/3)</t>
    </r>
  </si>
  <si>
    <r>
      <t>143304-01-C</t>
    </r>
    <r>
      <rPr>
        <sz val="8"/>
        <color theme="4" tint="-0.499984740745262"/>
        <rFont val="Arial"/>
        <family val="2"/>
      </rPr>
      <t xml:space="preserve"> (2/3)</t>
    </r>
  </si>
  <si>
    <r>
      <t>143304-01-C</t>
    </r>
    <r>
      <rPr>
        <sz val="8"/>
        <color theme="4" tint="-0.499984740745262"/>
        <rFont val="Arial"/>
        <family val="2"/>
      </rPr>
      <t xml:space="preserve"> (3/3)</t>
    </r>
  </si>
  <si>
    <t>KF131610-4-4</t>
  </si>
  <si>
    <t>2211-3-1/4-0</t>
  </si>
  <si>
    <t>2203C-3-3/16-0</t>
  </si>
  <si>
    <r>
      <t>A48010</t>
    </r>
    <r>
      <rPr>
        <b/>
        <sz val="8"/>
        <color theme="4" tint="-0.499984740745262"/>
        <rFont val="Arial"/>
        <family val="2"/>
      </rPr>
      <t>(1/2)</t>
    </r>
  </si>
  <si>
    <r>
      <t>A48010</t>
    </r>
    <r>
      <rPr>
        <b/>
        <sz val="8"/>
        <color theme="4" tint="-0.499984740745262"/>
        <rFont val="Arial"/>
        <family val="2"/>
      </rPr>
      <t>(2/2)</t>
    </r>
  </si>
  <si>
    <r>
      <t>A48010</t>
    </r>
    <r>
      <rPr>
        <sz val="8"/>
        <color theme="4" tint="-0.499984740745262"/>
        <rFont val="Arial"/>
        <family val="2"/>
      </rPr>
      <t>(1/2)</t>
    </r>
  </si>
  <si>
    <r>
      <t>FS134</t>
    </r>
    <r>
      <rPr>
        <b/>
        <sz val="8"/>
        <color theme="4" tint="-0.499984740745262"/>
        <rFont val="Arial"/>
        <family val="2"/>
      </rPr>
      <t>(1/2)</t>
    </r>
  </si>
  <si>
    <r>
      <t>FS134</t>
    </r>
    <r>
      <rPr>
        <b/>
        <sz val="8"/>
        <color theme="4" tint="-0.499984740745262"/>
        <rFont val="Arial"/>
        <family val="2"/>
      </rPr>
      <t>(2/2)</t>
    </r>
  </si>
  <si>
    <r>
      <t>FS134</t>
    </r>
    <r>
      <rPr>
        <sz val="8"/>
        <color theme="4" tint="-0.499984740745262"/>
        <rFont val="Arial"/>
        <family val="2"/>
      </rPr>
      <t>(1/2)</t>
    </r>
  </si>
  <si>
    <r>
      <t>FS135</t>
    </r>
    <r>
      <rPr>
        <b/>
        <sz val="8"/>
        <color theme="4" tint="-0.499984740745262"/>
        <rFont val="Arial"/>
        <family val="2"/>
      </rPr>
      <t>(1/2)</t>
    </r>
  </si>
  <si>
    <r>
      <t>FS135</t>
    </r>
    <r>
      <rPr>
        <b/>
        <sz val="8"/>
        <color theme="4" tint="-0.499984740745262"/>
        <rFont val="Arial"/>
        <family val="2"/>
      </rPr>
      <t>(2/2)</t>
    </r>
  </si>
  <si>
    <r>
      <t>FS135</t>
    </r>
    <r>
      <rPr>
        <sz val="8"/>
        <color theme="4" tint="-0.499984740745262"/>
        <rFont val="Arial"/>
        <family val="2"/>
      </rPr>
      <t>(1/2)</t>
    </r>
  </si>
  <si>
    <t>Miyano Checker 3 Jaw</t>
  </si>
  <si>
    <r>
      <t>G150-1GSS</t>
    </r>
    <r>
      <rPr>
        <b/>
        <sz val="8"/>
        <color theme="4" tint="-0.499984740745262"/>
        <rFont val="Arial"/>
        <family val="2"/>
      </rPr>
      <t>(1/3)</t>
    </r>
  </si>
  <si>
    <r>
      <t>G150-1GSS</t>
    </r>
    <r>
      <rPr>
        <b/>
        <sz val="8"/>
        <color theme="4" tint="-0.499984740745262"/>
        <rFont val="Arial"/>
        <family val="2"/>
      </rPr>
      <t>(2/3)</t>
    </r>
  </si>
  <si>
    <r>
      <t>G150-1GSS</t>
    </r>
    <r>
      <rPr>
        <b/>
        <sz val="8"/>
        <color theme="4" tint="-0.499984740745262"/>
        <rFont val="Arial"/>
        <family val="2"/>
      </rPr>
      <t>(3/3)</t>
    </r>
  </si>
  <si>
    <r>
      <t>G100-1GSS</t>
    </r>
    <r>
      <rPr>
        <b/>
        <sz val="8"/>
        <color theme="4" tint="-0.499984740745262"/>
        <rFont val="Arial"/>
        <family val="2"/>
      </rPr>
      <t>(1/3)</t>
    </r>
  </si>
  <si>
    <r>
      <t>G100-1GSS</t>
    </r>
    <r>
      <rPr>
        <b/>
        <sz val="8"/>
        <color theme="4" tint="-0.499984740745262"/>
        <rFont val="Arial"/>
        <family val="2"/>
      </rPr>
      <t>(2/3)</t>
    </r>
  </si>
  <si>
    <r>
      <t>G100-1GSS</t>
    </r>
    <r>
      <rPr>
        <b/>
        <sz val="8"/>
        <color theme="4" tint="-0.499984740745262"/>
        <rFont val="Arial"/>
        <family val="2"/>
      </rPr>
      <t>(3/3)</t>
    </r>
  </si>
  <si>
    <r>
      <t xml:space="preserve">P3850001 </t>
    </r>
    <r>
      <rPr>
        <b/>
        <sz val="8"/>
        <color theme="4" tint="-0.499984740745262"/>
        <rFont val="Arial"/>
        <family val="2"/>
      </rPr>
      <t>(1/3)</t>
    </r>
  </si>
  <si>
    <r>
      <t xml:space="preserve">P3850001 </t>
    </r>
    <r>
      <rPr>
        <b/>
        <sz val="8"/>
        <color theme="4" tint="-0.499984740745262"/>
        <rFont val="Arial"/>
        <family val="2"/>
      </rPr>
      <t>(2/3)</t>
    </r>
  </si>
  <si>
    <r>
      <t xml:space="preserve">P3850001 </t>
    </r>
    <r>
      <rPr>
        <b/>
        <sz val="8"/>
        <color theme="4" tint="-0.499984740745262"/>
        <rFont val="Arial"/>
        <family val="2"/>
      </rPr>
      <t>(3/3)</t>
    </r>
  </si>
  <si>
    <r>
      <t xml:space="preserve">P3850001 </t>
    </r>
    <r>
      <rPr>
        <sz val="8"/>
        <color theme="4" tint="-0.499984740745262"/>
        <rFont val="Arial"/>
        <family val="2"/>
      </rPr>
      <t>(1/3)</t>
    </r>
  </si>
  <si>
    <r>
      <t xml:space="preserve">P3850001 </t>
    </r>
    <r>
      <rPr>
        <sz val="8"/>
        <color theme="4" tint="-0.499984740745262"/>
        <rFont val="Arial"/>
        <family val="2"/>
      </rPr>
      <t>(2/3)</t>
    </r>
  </si>
  <si>
    <t>B/S #3 Ultra Only</t>
  </si>
  <si>
    <t>R1310-8U</t>
  </si>
  <si>
    <r>
      <t xml:space="preserve">R450-1-3 </t>
    </r>
    <r>
      <rPr>
        <b/>
        <sz val="8"/>
        <color theme="4" tint="-0.499984740745262"/>
        <rFont val="Arial"/>
        <family val="2"/>
      </rPr>
      <t>(1/2)</t>
    </r>
  </si>
  <si>
    <r>
      <t xml:space="preserve">R450-1-3 </t>
    </r>
    <r>
      <rPr>
        <sz val="8"/>
        <color theme="4" tint="-0.499984740745262"/>
        <rFont val="Arial"/>
        <family val="2"/>
      </rPr>
      <t>(1/2)</t>
    </r>
  </si>
  <si>
    <r>
      <t xml:space="preserve">R450-1-4.5 </t>
    </r>
    <r>
      <rPr>
        <b/>
        <sz val="8"/>
        <color theme="4" tint="-0.499984740745262"/>
        <rFont val="Arial"/>
        <family val="2"/>
      </rPr>
      <t>(1/2)</t>
    </r>
  </si>
  <si>
    <r>
      <t xml:space="preserve">R450-1-4.5 </t>
    </r>
    <r>
      <rPr>
        <b/>
        <sz val="8"/>
        <color theme="4" tint="-0.499984740745262"/>
        <rFont val="Arial"/>
        <family val="2"/>
      </rPr>
      <t>(2/2)</t>
    </r>
  </si>
  <si>
    <r>
      <t xml:space="preserve">R450-1-4.5 </t>
    </r>
    <r>
      <rPr>
        <sz val="8"/>
        <color theme="4" tint="-0.499984740745262"/>
        <rFont val="Arial"/>
        <family val="2"/>
      </rPr>
      <t>(1/2)</t>
    </r>
  </si>
  <si>
    <r>
      <t>280702-BLNK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(1/2)</t>
    </r>
  </si>
  <si>
    <r>
      <t>280702-BLNK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</si>
  <si>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>280702-BLNK</t>
    </r>
    <r>
      <rPr>
        <sz val="8"/>
        <color theme="1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</si>
  <si>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>G200-4SS</t>
    </r>
    <r>
      <rPr>
        <b/>
        <sz val="8"/>
        <color theme="4" tint="-0.499984740745262"/>
        <rFont val="Arial"/>
        <family val="2"/>
      </rPr>
      <t xml:space="preserve"> (1/2)</t>
    </r>
  </si>
  <si>
    <r>
      <t>G200-4SS</t>
    </r>
    <r>
      <rPr>
        <sz val="8"/>
        <color theme="4" tint="-0.499984740745262"/>
        <rFont val="Arial"/>
        <family val="2"/>
      </rPr>
      <t xml:space="preserve"> (1/2)</t>
    </r>
  </si>
  <si>
    <r>
      <t>G200-4SS</t>
    </r>
    <r>
      <rPr>
        <b/>
        <sz val="8"/>
        <color theme="4" tint="-0.499984740745262"/>
        <rFont val="Arial"/>
        <family val="2"/>
      </rPr>
      <t xml:space="preserve"> (2/2)</t>
    </r>
  </si>
  <si>
    <t>stnd</t>
  </si>
  <si>
    <t>Balance of previous run</t>
  </si>
  <si>
    <t>703-12-3/16-5/8</t>
  </si>
  <si>
    <r>
      <t xml:space="preserve">R455-12 </t>
    </r>
    <r>
      <rPr>
        <b/>
        <sz val="8"/>
        <color theme="4" tint="-0.499984740745262"/>
        <rFont val="Arial"/>
        <family val="2"/>
      </rPr>
      <t>(1/2)</t>
    </r>
  </si>
  <si>
    <r>
      <t xml:space="preserve">R455-12 </t>
    </r>
    <r>
      <rPr>
        <sz val="8"/>
        <color theme="4" tint="-0.499984740745262"/>
        <rFont val="Arial"/>
        <family val="2"/>
      </rPr>
      <t>(1/2)</t>
    </r>
  </si>
  <si>
    <r>
      <t xml:space="preserve">R455-12 </t>
    </r>
    <r>
      <rPr>
        <b/>
        <sz val="8"/>
        <color theme="4" tint="-0.499984740745262"/>
        <rFont val="Arial"/>
        <family val="2"/>
      </rPr>
      <t>(2/2)</t>
    </r>
  </si>
  <si>
    <r>
      <t xml:space="preserve">R450-1-24 </t>
    </r>
    <r>
      <rPr>
        <b/>
        <sz val="8"/>
        <color theme="4" tint="-0.499984740745262"/>
        <rFont val="Arial"/>
        <family val="2"/>
      </rPr>
      <t>(1/2)</t>
    </r>
  </si>
  <si>
    <r>
      <t xml:space="preserve">R450-1-24 </t>
    </r>
    <r>
      <rPr>
        <b/>
        <sz val="8"/>
        <color theme="4" tint="-0.499984740745262"/>
        <rFont val="Arial"/>
        <family val="2"/>
      </rPr>
      <t>(2/2)</t>
    </r>
  </si>
  <si>
    <r>
      <t xml:space="preserve">R450-1-24 </t>
    </r>
    <r>
      <rPr>
        <sz val="8"/>
        <color theme="4" tint="-0.499984740745262"/>
        <rFont val="Arial"/>
        <family val="2"/>
      </rPr>
      <t>(1/2)</t>
    </r>
  </si>
  <si>
    <r>
      <t xml:space="preserve">IC10012 </t>
    </r>
    <r>
      <rPr>
        <b/>
        <sz val="8"/>
        <color theme="4" tint="-0.499984740745262"/>
        <rFont val="Arial"/>
        <family val="2"/>
      </rPr>
      <t>(1/2)</t>
    </r>
  </si>
  <si>
    <r>
      <t xml:space="preserve">IC10012 </t>
    </r>
    <r>
      <rPr>
        <b/>
        <sz val="8"/>
        <color theme="4" tint="-0.499984740745262"/>
        <rFont val="Arial"/>
        <family val="2"/>
      </rPr>
      <t>(2/2)</t>
    </r>
  </si>
  <si>
    <r>
      <t xml:space="preserve">IC10012 </t>
    </r>
    <r>
      <rPr>
        <sz val="8"/>
        <color theme="4" tint="-0.499984740745262"/>
        <rFont val="Arial"/>
        <family val="2"/>
      </rPr>
      <t>(1/2)</t>
    </r>
  </si>
  <si>
    <r>
      <t xml:space="preserve">IC10013 </t>
    </r>
    <r>
      <rPr>
        <b/>
        <sz val="8"/>
        <color theme="4" tint="-0.499984740745262"/>
        <rFont val="Arial"/>
        <family val="2"/>
      </rPr>
      <t>(1/2)</t>
    </r>
  </si>
  <si>
    <r>
      <t xml:space="preserve">IC10013 </t>
    </r>
    <r>
      <rPr>
        <b/>
        <sz val="8"/>
        <color theme="4" tint="-0.499984740745262"/>
        <rFont val="Arial"/>
        <family val="2"/>
      </rPr>
      <t>(2/2)</t>
    </r>
  </si>
  <si>
    <r>
      <t xml:space="preserve">IC10013 </t>
    </r>
    <r>
      <rPr>
        <sz val="8"/>
        <color theme="4" tint="-0.499984740745262"/>
        <rFont val="Arial"/>
        <family val="2"/>
      </rPr>
      <t>(1/2)</t>
    </r>
  </si>
  <si>
    <r>
      <t xml:space="preserve">A48002 </t>
    </r>
    <r>
      <rPr>
        <b/>
        <sz val="8"/>
        <color theme="4" tint="-0.499984740745262"/>
        <rFont val="Arial"/>
        <family val="2"/>
      </rPr>
      <t>(1/2)</t>
    </r>
  </si>
  <si>
    <r>
      <t xml:space="preserve">A48002 </t>
    </r>
    <r>
      <rPr>
        <b/>
        <sz val="8"/>
        <color theme="4" tint="-0.499984740745262"/>
        <rFont val="Arial"/>
        <family val="2"/>
      </rPr>
      <t>(2/2)</t>
    </r>
  </si>
  <si>
    <r>
      <t xml:space="preserve">A48002 </t>
    </r>
    <r>
      <rPr>
        <sz val="8"/>
        <color theme="4" tint="-0.499984740745262"/>
        <rFont val="Arial"/>
        <family val="2"/>
      </rPr>
      <t>(1/2)</t>
    </r>
  </si>
  <si>
    <r>
      <t xml:space="preserve">VRGSS20001 </t>
    </r>
    <r>
      <rPr>
        <b/>
        <sz val="8"/>
        <color theme="4" tint="-0.499984740745262"/>
        <rFont val="Arial"/>
        <family val="2"/>
      </rPr>
      <t>(1/3)</t>
    </r>
  </si>
  <si>
    <r>
      <t xml:space="preserve">VRGSS20001 </t>
    </r>
    <r>
      <rPr>
        <b/>
        <sz val="8"/>
        <color theme="4" tint="-0.499984740745262"/>
        <rFont val="Arial"/>
        <family val="2"/>
      </rPr>
      <t>(2/3)</t>
    </r>
  </si>
  <si>
    <r>
      <t xml:space="preserve">VRGSS20001 </t>
    </r>
    <r>
      <rPr>
        <b/>
        <sz val="8"/>
        <color theme="4" tint="-0.499984740745262"/>
        <rFont val="Arial"/>
        <family val="2"/>
      </rPr>
      <t>(3/3)</t>
    </r>
  </si>
  <si>
    <r>
      <t xml:space="preserve">VRGSS20001 </t>
    </r>
    <r>
      <rPr>
        <sz val="8"/>
        <color theme="4" tint="-0.499984740745262"/>
        <rFont val="Arial"/>
        <family val="2"/>
      </rPr>
      <t>(2/3)</t>
    </r>
  </si>
  <si>
    <r>
      <t xml:space="preserve">VRGSS20001 </t>
    </r>
    <r>
      <rPr>
        <sz val="8"/>
        <color theme="4" tint="-0.499984740745262"/>
        <rFont val="Arial"/>
        <family val="2"/>
      </rPr>
      <t>(1/3)</t>
    </r>
  </si>
  <si>
    <r>
      <t>S144S144002</t>
    </r>
    <r>
      <rPr>
        <b/>
        <sz val="8"/>
        <color rgb="FF0033CC"/>
        <rFont val="Arial"/>
        <family val="2"/>
      </rPr>
      <t>(2/2)</t>
    </r>
  </si>
  <si>
    <t>1103-26-1/4</t>
  </si>
  <si>
    <t>CY90001</t>
  </si>
  <si>
    <t>1308-44-5/16</t>
  </si>
  <si>
    <t>2803-11-5/16-0</t>
  </si>
  <si>
    <t>9-4-12</t>
  </si>
  <si>
    <t>1303-26-5/16</t>
  </si>
  <si>
    <t>7-4-24</t>
  </si>
  <si>
    <t>5-4-8</t>
  </si>
  <si>
    <t>A01216-6021</t>
  </si>
  <si>
    <t>1/4 X 1/2 1018</t>
  </si>
  <si>
    <t>A02032-0020</t>
  </si>
  <si>
    <r>
      <t xml:space="preserve">SP5062 </t>
    </r>
    <r>
      <rPr>
        <b/>
        <sz val="8"/>
        <color theme="4" tint="-0.499984740745262"/>
        <rFont val="Arial"/>
        <family val="2"/>
      </rPr>
      <t>(1/2)</t>
    </r>
  </si>
  <si>
    <r>
      <t xml:space="preserve">SP5062 </t>
    </r>
    <r>
      <rPr>
        <sz val="8"/>
        <color theme="4" tint="-0.499984740745262"/>
        <rFont val="Arial"/>
        <family val="2"/>
      </rPr>
      <t>(1/2)</t>
    </r>
  </si>
  <si>
    <r>
      <t xml:space="preserve">SP5062 </t>
    </r>
    <r>
      <rPr>
        <b/>
        <sz val="8"/>
        <color theme="4" tint="-0.499984740745262"/>
        <rFont val="Arial"/>
        <family val="2"/>
      </rPr>
      <t>(2/2)</t>
    </r>
  </si>
  <si>
    <t>1304-30-5/16</t>
  </si>
  <si>
    <t>IF6275B26</t>
  </si>
  <si>
    <t xml:space="preserve">IF6275B25 </t>
  </si>
  <si>
    <t>11-3-33</t>
  </si>
  <si>
    <t>E30</t>
  </si>
  <si>
    <t>E25</t>
  </si>
  <si>
    <t>E1-1/2</t>
  </si>
  <si>
    <t>E1</t>
  </si>
  <si>
    <t>non stnd</t>
  </si>
  <si>
    <r>
      <t xml:space="preserve">C5038B22 </t>
    </r>
    <r>
      <rPr>
        <b/>
        <sz val="8"/>
        <color theme="4" tint="-0.499984740745262"/>
        <rFont val="Arial"/>
        <family val="2"/>
      </rPr>
      <t>(1/3)</t>
    </r>
  </si>
  <si>
    <r>
      <t xml:space="preserve">C5038B22 </t>
    </r>
    <r>
      <rPr>
        <b/>
        <sz val="8"/>
        <color theme="4" tint="-0.499984740745262"/>
        <rFont val="Arial"/>
        <family val="2"/>
      </rPr>
      <t>(2/3)</t>
    </r>
  </si>
  <si>
    <r>
      <t xml:space="preserve">C5038B22 </t>
    </r>
    <r>
      <rPr>
        <b/>
        <sz val="8"/>
        <color theme="4" tint="-0.499984740745262"/>
        <rFont val="Arial"/>
        <family val="2"/>
      </rPr>
      <t>(3/3)</t>
    </r>
  </si>
  <si>
    <r>
      <t xml:space="preserve">C5038B22 </t>
    </r>
    <r>
      <rPr>
        <sz val="8"/>
        <color theme="4" tint="-0.499984740745262"/>
        <rFont val="Arial"/>
        <family val="2"/>
      </rPr>
      <t>(1/3)</t>
    </r>
  </si>
  <si>
    <r>
      <t xml:space="preserve">C5038B22 </t>
    </r>
    <r>
      <rPr>
        <sz val="8"/>
        <color theme="4" tint="-0.499984740745262"/>
        <rFont val="Arial"/>
        <family val="2"/>
      </rPr>
      <t>(2/3)</t>
    </r>
  </si>
  <si>
    <t>A5037-1-6</t>
  </si>
  <si>
    <t>A5037-1-6U</t>
  </si>
  <si>
    <r>
      <t xml:space="preserve">101582-1 </t>
    </r>
    <r>
      <rPr>
        <sz val="8"/>
        <color theme="4" tint="-0.499984740745262"/>
        <rFont val="Arial"/>
        <family val="2"/>
      </rPr>
      <t>(2/3)</t>
    </r>
  </si>
  <si>
    <r>
      <t xml:space="preserve">101582-1 </t>
    </r>
    <r>
      <rPr>
        <sz val="8"/>
        <color theme="4" tint="-0.499984740745262"/>
        <rFont val="Arial"/>
        <family val="2"/>
      </rPr>
      <t>(3/3)</t>
    </r>
  </si>
  <si>
    <r>
      <t xml:space="preserve">101582-1 </t>
    </r>
    <r>
      <rPr>
        <sz val="8"/>
        <color theme="4" tint="-0.499984740745262"/>
        <rFont val="Arial"/>
        <family val="2"/>
      </rPr>
      <t>(1/3)</t>
    </r>
  </si>
  <si>
    <r>
      <t xml:space="preserve">101467-1 </t>
    </r>
    <r>
      <rPr>
        <b/>
        <sz val="8"/>
        <color theme="4" tint="-0.499984740745262"/>
        <rFont val="Arial"/>
        <family val="2"/>
      </rPr>
      <t>(2/3)</t>
    </r>
  </si>
  <si>
    <r>
      <t xml:space="preserve">101467-1 </t>
    </r>
    <r>
      <rPr>
        <sz val="8"/>
        <color theme="4" tint="-0.499984740745262"/>
        <rFont val="Arial"/>
        <family val="2"/>
      </rPr>
      <t>(2/3)</t>
    </r>
  </si>
  <si>
    <r>
      <t xml:space="preserve">101467-1 </t>
    </r>
    <r>
      <rPr>
        <sz val="8"/>
        <color theme="4" tint="-0.499984740745262"/>
        <rFont val="Arial"/>
        <family val="2"/>
      </rPr>
      <t>(1/3)</t>
    </r>
  </si>
  <si>
    <r>
      <t xml:space="preserve">101467-1 </t>
    </r>
    <r>
      <rPr>
        <b/>
        <sz val="8"/>
        <color theme="4" tint="-0.499984740745262"/>
        <rFont val="Arial"/>
        <family val="2"/>
      </rPr>
      <t>(3/3)</t>
    </r>
  </si>
  <si>
    <t>L1/9</t>
  </si>
  <si>
    <t>L-BLNK</t>
  </si>
  <si>
    <r>
      <t xml:space="preserve">VRG20002 </t>
    </r>
    <r>
      <rPr>
        <b/>
        <sz val="8"/>
        <color theme="4" tint="-0.499984740745262"/>
        <rFont val="Arial"/>
        <family val="2"/>
      </rPr>
      <t>(1/2)</t>
    </r>
  </si>
  <si>
    <r>
      <t xml:space="preserve">VRG20002 </t>
    </r>
    <r>
      <rPr>
        <b/>
        <sz val="8"/>
        <color theme="4" tint="-0.499984740745262"/>
        <rFont val="Arial"/>
        <family val="2"/>
      </rPr>
      <t>(2/2)</t>
    </r>
  </si>
  <si>
    <r>
      <t xml:space="preserve">VRG20002 </t>
    </r>
    <r>
      <rPr>
        <sz val="8"/>
        <color theme="4" tint="-0.499984740745262"/>
        <rFont val="Arial"/>
        <family val="2"/>
      </rPr>
      <t>(1/2)</t>
    </r>
  </si>
  <si>
    <t>1103-23-1/4</t>
  </si>
  <si>
    <r>
      <t xml:space="preserve">C3000-1-2 </t>
    </r>
    <r>
      <rPr>
        <b/>
        <sz val="8"/>
        <color theme="4" tint="-0.499984740745262"/>
        <rFont val="Arial"/>
        <family val="2"/>
      </rPr>
      <t>(1/2)</t>
    </r>
  </si>
  <si>
    <r>
      <t xml:space="preserve">C3000-1-2 </t>
    </r>
    <r>
      <rPr>
        <b/>
        <sz val="8"/>
        <color theme="4" tint="-0.499984740745262"/>
        <rFont val="Arial"/>
        <family val="2"/>
      </rPr>
      <t>(2/2)</t>
    </r>
  </si>
  <si>
    <r>
      <t xml:space="preserve">C3000-1-2 </t>
    </r>
    <r>
      <rPr>
        <sz val="8"/>
        <color theme="4" tint="-0.499984740745262"/>
        <rFont val="Arial"/>
        <family val="2"/>
      </rPr>
      <t>(1/2)</t>
    </r>
  </si>
  <si>
    <t>SF5-3-8</t>
  </si>
  <si>
    <r>
      <t>101467-19</t>
    </r>
    <r>
      <rPr>
        <sz val="8"/>
        <color rgb="FF0033CC"/>
        <rFont val="Arial"/>
        <family val="2"/>
      </rPr>
      <t>(3/3)</t>
    </r>
  </si>
  <si>
    <r>
      <t>101467-19</t>
    </r>
    <r>
      <rPr>
        <sz val="8"/>
        <color rgb="FF0033CC"/>
        <rFont val="Arial"/>
        <family val="2"/>
      </rPr>
      <t>(1/3)</t>
    </r>
  </si>
  <si>
    <r>
      <t>101467-19</t>
    </r>
    <r>
      <rPr>
        <sz val="8"/>
        <color rgb="FF0033CC"/>
        <rFont val="Arial"/>
        <family val="2"/>
      </rPr>
      <t>(2/3)</t>
    </r>
  </si>
  <si>
    <t>CRV7507</t>
  </si>
  <si>
    <t>QTY Remaining</t>
  </si>
  <si>
    <r>
      <t xml:space="preserve">A5128 </t>
    </r>
    <r>
      <rPr>
        <b/>
        <sz val="8"/>
        <color theme="4" tint="-0.499984740745262"/>
        <rFont val="Arial"/>
        <family val="2"/>
      </rPr>
      <t>(2/2)</t>
    </r>
  </si>
  <si>
    <r>
      <t xml:space="preserve">A5128 </t>
    </r>
    <r>
      <rPr>
        <b/>
        <sz val="8"/>
        <color theme="4" tint="-0.499984740745262"/>
        <rFont val="Arial"/>
        <family val="2"/>
      </rPr>
      <t>(1/2)</t>
    </r>
  </si>
  <si>
    <r>
      <t xml:space="preserve">A5128 </t>
    </r>
    <r>
      <rPr>
        <sz val="8"/>
        <color theme="4" tint="-0.499984740745262"/>
        <rFont val="Arial"/>
        <family val="2"/>
      </rPr>
      <t>(1/2)</t>
    </r>
  </si>
  <si>
    <r>
      <t xml:space="preserve">R450-1-7 </t>
    </r>
    <r>
      <rPr>
        <b/>
        <sz val="8"/>
        <color theme="4" tint="-0.499984740745262"/>
        <rFont val="Arial"/>
        <family val="2"/>
      </rPr>
      <t>(1/2)</t>
    </r>
  </si>
  <si>
    <r>
      <t xml:space="preserve">R450-1-7 </t>
    </r>
    <r>
      <rPr>
        <b/>
        <sz val="8"/>
        <color theme="4" tint="-0.499984740745262"/>
        <rFont val="Arial"/>
        <family val="2"/>
      </rPr>
      <t>(2/2)</t>
    </r>
  </si>
  <si>
    <r>
      <t xml:space="preserve">R450-1-7 </t>
    </r>
    <r>
      <rPr>
        <sz val="8"/>
        <color theme="4" tint="-0.499984740745262"/>
        <rFont val="Arial"/>
        <family val="2"/>
      </rPr>
      <t>(1/2)</t>
    </r>
  </si>
  <si>
    <r>
      <t xml:space="preserve">PCV10002 </t>
    </r>
    <r>
      <rPr>
        <b/>
        <sz val="8"/>
        <color theme="3"/>
        <rFont val="Arial"/>
        <family val="2"/>
      </rPr>
      <t>(2/2)</t>
    </r>
  </si>
  <si>
    <r>
      <t xml:space="preserve">PCV10002 </t>
    </r>
    <r>
      <rPr>
        <sz val="8"/>
        <color theme="1"/>
        <rFont val="Arial"/>
        <family val="2"/>
      </rPr>
      <t>(1/2)</t>
    </r>
  </si>
  <si>
    <r>
      <t xml:space="preserve">CRV7505 </t>
    </r>
    <r>
      <rPr>
        <b/>
        <sz val="8"/>
        <color theme="3"/>
        <rFont val="Arial"/>
        <family val="2"/>
      </rPr>
      <t>(1/2)</t>
    </r>
  </si>
  <si>
    <r>
      <t xml:space="preserve">CRV7505 </t>
    </r>
    <r>
      <rPr>
        <b/>
        <sz val="8"/>
        <color theme="3"/>
        <rFont val="Arial"/>
        <family val="2"/>
      </rPr>
      <t>(2/2)</t>
    </r>
  </si>
  <si>
    <r>
      <t xml:space="preserve">CRV7505 </t>
    </r>
    <r>
      <rPr>
        <sz val="8"/>
        <color theme="3"/>
        <rFont val="Arial"/>
        <family val="2"/>
      </rPr>
      <t>(1/2)</t>
    </r>
  </si>
  <si>
    <t>2018 Moved from Drill room</t>
  </si>
  <si>
    <t>T-42 or H3</t>
  </si>
  <si>
    <t>New Routing</t>
  </si>
  <si>
    <r>
      <t>SW1001</t>
    </r>
    <r>
      <rPr>
        <b/>
        <sz val="8"/>
        <color theme="3"/>
        <rFont val="Arial"/>
        <family val="2"/>
      </rPr>
      <t xml:space="preserve"> (2/2)</t>
    </r>
  </si>
  <si>
    <r>
      <t>SW1001</t>
    </r>
    <r>
      <rPr>
        <sz val="8"/>
        <color theme="3"/>
        <rFont val="Arial"/>
        <family val="2"/>
      </rPr>
      <t xml:space="preserve"> (1/2)</t>
    </r>
  </si>
  <si>
    <r>
      <t>SW1201</t>
    </r>
    <r>
      <rPr>
        <b/>
        <sz val="8"/>
        <color theme="3"/>
        <rFont val="Arial"/>
        <family val="2"/>
      </rPr>
      <t xml:space="preserve"> (2/2)</t>
    </r>
  </si>
  <si>
    <r>
      <t>SW1201</t>
    </r>
    <r>
      <rPr>
        <sz val="8"/>
        <color theme="3"/>
        <rFont val="Arial"/>
        <family val="2"/>
      </rPr>
      <t xml:space="preserve"> (1/2)</t>
    </r>
  </si>
  <si>
    <r>
      <t>SW3301</t>
    </r>
    <r>
      <rPr>
        <b/>
        <sz val="8"/>
        <color theme="3"/>
        <rFont val="Arial"/>
        <family val="2"/>
      </rPr>
      <t xml:space="preserve"> (2/2)</t>
    </r>
  </si>
  <si>
    <r>
      <t>SW3301</t>
    </r>
    <r>
      <rPr>
        <sz val="8"/>
        <color theme="3"/>
        <rFont val="Arial"/>
        <family val="2"/>
      </rPr>
      <t xml:space="preserve"> (1/2)</t>
    </r>
  </si>
  <si>
    <t>CY12012</t>
  </si>
  <si>
    <t>CY12013</t>
  </si>
  <si>
    <r>
      <t xml:space="preserve">CY12010 </t>
    </r>
    <r>
      <rPr>
        <b/>
        <sz val="8"/>
        <color theme="3"/>
        <rFont val="Arial"/>
        <family val="2"/>
      </rPr>
      <t>(1/2)</t>
    </r>
  </si>
  <si>
    <r>
      <t xml:space="preserve">CY12010 </t>
    </r>
    <r>
      <rPr>
        <b/>
        <sz val="8"/>
        <color theme="3"/>
        <rFont val="Arial"/>
        <family val="2"/>
      </rPr>
      <t>(2/2)</t>
    </r>
  </si>
  <si>
    <r>
      <t xml:space="preserve">CY12010 </t>
    </r>
    <r>
      <rPr>
        <sz val="8"/>
        <color theme="3"/>
        <rFont val="Arial"/>
        <family val="2"/>
      </rPr>
      <t>(1/2)</t>
    </r>
  </si>
  <si>
    <r>
      <t xml:space="preserve">IF5050B24 </t>
    </r>
    <r>
      <rPr>
        <sz val="8"/>
        <color theme="3"/>
        <rFont val="Arial"/>
        <family val="2"/>
      </rPr>
      <t>(1/2)</t>
    </r>
  </si>
  <si>
    <r>
      <t xml:space="preserve">IF5050B24 </t>
    </r>
    <r>
      <rPr>
        <b/>
        <sz val="8"/>
        <color theme="3"/>
        <rFont val="Arial"/>
        <family val="2"/>
      </rPr>
      <t>(2/2)</t>
    </r>
  </si>
  <si>
    <r>
      <t xml:space="preserve">IF5050B26 </t>
    </r>
    <r>
      <rPr>
        <b/>
        <sz val="8"/>
        <color theme="3"/>
        <rFont val="Arial"/>
        <family val="2"/>
      </rPr>
      <t>(2/2)</t>
    </r>
  </si>
  <si>
    <r>
      <t xml:space="preserve">IF5050B26 </t>
    </r>
    <r>
      <rPr>
        <sz val="8"/>
        <color theme="3"/>
        <rFont val="Arial"/>
        <family val="2"/>
      </rPr>
      <t>(1/2)</t>
    </r>
  </si>
  <si>
    <r>
      <t>DA5002</t>
    </r>
    <r>
      <rPr>
        <sz val="8"/>
        <color rgb="FF0033CC"/>
        <rFont val="Arial"/>
        <family val="2"/>
      </rPr>
      <t>(1/2)</t>
    </r>
  </si>
  <si>
    <r>
      <t>DA5002</t>
    </r>
    <r>
      <rPr>
        <sz val="8"/>
        <color rgb="FF0033CC"/>
        <rFont val="Arial"/>
        <family val="2"/>
      </rPr>
      <t>(2/2)</t>
    </r>
  </si>
  <si>
    <r>
      <t>NN38B21</t>
    </r>
    <r>
      <rPr>
        <sz val="8"/>
        <color rgb="FF0033CC"/>
        <rFont val="Arial"/>
        <family val="2"/>
      </rPr>
      <t>(3/3)</t>
    </r>
  </si>
  <si>
    <r>
      <t>NN38B21</t>
    </r>
    <r>
      <rPr>
        <sz val="8"/>
        <color rgb="FF0033CC"/>
        <rFont val="Arial"/>
        <family val="2"/>
      </rPr>
      <t>(2/3)</t>
    </r>
  </si>
  <si>
    <t>Brown/Sharpe w/Lipe</t>
  </si>
  <si>
    <t>R450-1-12</t>
  </si>
  <si>
    <r>
      <t>NN38B21</t>
    </r>
    <r>
      <rPr>
        <sz val="8"/>
        <color rgb="FF0033CC"/>
        <rFont val="Arial"/>
        <family val="2"/>
      </rPr>
      <t>(1/3)</t>
    </r>
  </si>
  <si>
    <t>1302-24-1/4</t>
  </si>
  <si>
    <t>1302-24-1/4-7/8</t>
  </si>
  <si>
    <t>R450-1-8</t>
  </si>
  <si>
    <t>1104-14-1/4-7/8</t>
  </si>
  <si>
    <t>1104-14-1/4</t>
  </si>
  <si>
    <t>R1315-10U</t>
  </si>
  <si>
    <t>SF7-2.5-30</t>
  </si>
  <si>
    <t>(2-1/4" Rnd Min)</t>
  </si>
  <si>
    <t>LB3000 2018</t>
  </si>
  <si>
    <t>5-4-7</t>
  </si>
  <si>
    <r>
      <t xml:space="preserve">A48001 </t>
    </r>
    <r>
      <rPr>
        <b/>
        <sz val="8"/>
        <color theme="4" tint="-0.499984740745262"/>
        <rFont val="Arial"/>
        <family val="2"/>
      </rPr>
      <t>(1/2)</t>
    </r>
  </si>
  <si>
    <r>
      <t xml:space="preserve">A48001 </t>
    </r>
    <r>
      <rPr>
        <b/>
        <sz val="8"/>
        <color theme="4" tint="-0.499984740745262"/>
        <rFont val="Arial"/>
        <family val="2"/>
      </rPr>
      <t>(2/2)</t>
    </r>
  </si>
  <si>
    <r>
      <t xml:space="preserve">A48001 </t>
    </r>
    <r>
      <rPr>
        <sz val="8"/>
        <color theme="4" tint="-0.499984740745262"/>
        <rFont val="Arial"/>
        <family val="2"/>
      </rPr>
      <t>(1/2)</t>
    </r>
  </si>
  <si>
    <t>RCF101</t>
  </si>
  <si>
    <t>CY16501</t>
  </si>
  <si>
    <t>A19101-0042</t>
  </si>
  <si>
    <r>
      <t xml:space="preserve">RCF013 </t>
    </r>
    <r>
      <rPr>
        <b/>
        <sz val="8"/>
        <color theme="3"/>
        <rFont val="Arial"/>
        <family val="2"/>
      </rPr>
      <t>(1/2)</t>
    </r>
  </si>
  <si>
    <r>
      <t xml:space="preserve">RCF013 </t>
    </r>
    <r>
      <rPr>
        <sz val="8"/>
        <color theme="3"/>
        <rFont val="Arial"/>
        <family val="2"/>
      </rPr>
      <t>(1/2)</t>
    </r>
  </si>
  <si>
    <r>
      <t xml:space="preserve">RCF013 </t>
    </r>
    <r>
      <rPr>
        <b/>
        <sz val="8"/>
        <color theme="3"/>
        <rFont val="Arial"/>
        <family val="2"/>
      </rPr>
      <t>(2/2)</t>
    </r>
  </si>
  <si>
    <t>280701-26-5/16</t>
  </si>
  <si>
    <t>280701-22-5/16</t>
  </si>
  <si>
    <t>2813-9-1/4-0</t>
  </si>
  <si>
    <t>G50-4B</t>
  </si>
  <si>
    <r>
      <t xml:space="preserve">ASC-13 </t>
    </r>
    <r>
      <rPr>
        <b/>
        <sz val="8"/>
        <color theme="4" tint="-0.499984740745262"/>
        <rFont val="Arial"/>
        <family val="2"/>
      </rPr>
      <t>(1/2)</t>
    </r>
  </si>
  <si>
    <r>
      <t xml:space="preserve">ASC-13 </t>
    </r>
    <r>
      <rPr>
        <sz val="8"/>
        <color theme="4" tint="-0.499984740745262"/>
        <rFont val="Arial"/>
        <family val="2"/>
      </rPr>
      <t>(1/2)</t>
    </r>
  </si>
  <si>
    <r>
      <t xml:space="preserve">ASC-13 </t>
    </r>
    <r>
      <rPr>
        <b/>
        <sz val="8"/>
        <color theme="4" tint="-0.499984740745262"/>
        <rFont val="Arial"/>
        <family val="2"/>
      </rPr>
      <t>(2/2)</t>
    </r>
  </si>
  <si>
    <r>
      <t xml:space="preserve">ASC-11 </t>
    </r>
    <r>
      <rPr>
        <b/>
        <sz val="8"/>
        <color theme="4" tint="-0.499984740745262"/>
        <rFont val="Arial"/>
        <family val="2"/>
      </rPr>
      <t>(1/2)</t>
    </r>
  </si>
  <si>
    <r>
      <t xml:space="preserve">ASC-11 </t>
    </r>
    <r>
      <rPr>
        <b/>
        <sz val="8"/>
        <color theme="4" tint="-0.499984740745262"/>
        <rFont val="Arial"/>
        <family val="2"/>
      </rPr>
      <t>(2/2)</t>
    </r>
  </si>
  <si>
    <r>
      <t xml:space="preserve">ASC-11 </t>
    </r>
    <r>
      <rPr>
        <sz val="8"/>
        <color theme="4" tint="-0.499984740745262"/>
        <rFont val="Arial"/>
        <family val="2"/>
      </rPr>
      <t>(1/2)</t>
    </r>
  </si>
  <si>
    <r>
      <t xml:space="preserve">B3212-1 </t>
    </r>
    <r>
      <rPr>
        <b/>
        <sz val="8"/>
        <color theme="4" tint="-0.499984740745262"/>
        <rFont val="Arial"/>
        <family val="2"/>
      </rPr>
      <t>(1/2)</t>
    </r>
  </si>
  <si>
    <r>
      <t xml:space="preserve">B3212-1 </t>
    </r>
    <r>
      <rPr>
        <b/>
        <sz val="8"/>
        <color theme="4" tint="-0.499984740745262"/>
        <rFont val="Arial"/>
        <family val="2"/>
      </rPr>
      <t>(2/2)</t>
    </r>
  </si>
  <si>
    <r>
      <t xml:space="preserve">B3212-1 </t>
    </r>
    <r>
      <rPr>
        <sz val="8"/>
        <color theme="4" tint="-0.499984740745262"/>
        <rFont val="Arial"/>
        <family val="2"/>
      </rPr>
      <t>(1/2)</t>
    </r>
  </si>
  <si>
    <t>From B/S 18</t>
  </si>
  <si>
    <t xml:space="preserve">R1310-8 </t>
  </si>
  <si>
    <t>Moved to H2 2018</t>
  </si>
  <si>
    <r>
      <t xml:space="preserve">M20066 </t>
    </r>
    <r>
      <rPr>
        <b/>
        <sz val="8"/>
        <color theme="4" tint="-0.499984740745262"/>
        <rFont val="Arial"/>
        <family val="2"/>
      </rPr>
      <t>(1/2)</t>
    </r>
  </si>
  <si>
    <r>
      <t xml:space="preserve">M20066 </t>
    </r>
    <r>
      <rPr>
        <b/>
        <sz val="8"/>
        <color theme="4" tint="-0.499984740745262"/>
        <rFont val="Arial"/>
        <family val="2"/>
      </rPr>
      <t>(2/2)</t>
    </r>
  </si>
  <si>
    <r>
      <t xml:space="preserve">M20066 </t>
    </r>
    <r>
      <rPr>
        <sz val="8"/>
        <color theme="4" tint="-0.499984740745262"/>
        <rFont val="Arial"/>
        <family val="2"/>
      </rPr>
      <t>(1/2)</t>
    </r>
  </si>
  <si>
    <t>Brown and Sharpe #17</t>
  </si>
  <si>
    <r>
      <t xml:space="preserve">G300-8SS </t>
    </r>
    <r>
      <rPr>
        <b/>
        <sz val="8"/>
        <color theme="4" tint="-0.499984740745262"/>
        <rFont val="Arial"/>
        <family val="2"/>
      </rPr>
      <t>(1/2)</t>
    </r>
  </si>
  <si>
    <r>
      <t xml:space="preserve">G300-8SS </t>
    </r>
    <r>
      <rPr>
        <b/>
        <sz val="8"/>
        <color theme="4" tint="-0.499984740745262"/>
        <rFont val="Arial"/>
        <family val="2"/>
      </rPr>
      <t>(2/2)</t>
    </r>
  </si>
  <si>
    <r>
      <t xml:space="preserve">G300-8SS </t>
    </r>
    <r>
      <rPr>
        <sz val="8"/>
        <color theme="4" tint="-0.499984740745262"/>
        <rFont val="Arial"/>
        <family val="2"/>
      </rPr>
      <t>(1/2)</t>
    </r>
  </si>
  <si>
    <r>
      <t xml:space="preserve">R452-24 </t>
    </r>
    <r>
      <rPr>
        <b/>
        <sz val="8"/>
        <color theme="4" tint="-0.499984740745262"/>
        <rFont val="Arial"/>
        <family val="2"/>
      </rPr>
      <t>(1/2)</t>
    </r>
  </si>
  <si>
    <r>
      <t xml:space="preserve">R452-24 </t>
    </r>
    <r>
      <rPr>
        <b/>
        <sz val="8"/>
        <color theme="4" tint="-0.499984740745262"/>
        <rFont val="Arial"/>
        <family val="2"/>
      </rPr>
      <t>(2/2)</t>
    </r>
  </si>
  <si>
    <r>
      <t xml:space="preserve">R452-24 </t>
    </r>
    <r>
      <rPr>
        <sz val="8"/>
        <color theme="4" tint="-0.499984740745262"/>
        <rFont val="Arial"/>
        <family val="2"/>
      </rPr>
      <t>(1/2)</t>
    </r>
  </si>
  <si>
    <t>1306-36-5/16</t>
  </si>
  <si>
    <r>
      <t xml:space="preserve">P7510050 </t>
    </r>
    <r>
      <rPr>
        <b/>
        <sz val="8"/>
        <color theme="4" tint="-0.499984740745262"/>
        <rFont val="Arial"/>
        <family val="2"/>
      </rPr>
      <t>(1/3)</t>
    </r>
  </si>
  <si>
    <r>
      <t xml:space="preserve">P7510050 </t>
    </r>
    <r>
      <rPr>
        <b/>
        <sz val="8"/>
        <color theme="4" tint="-0.499984740745262"/>
        <rFont val="Arial"/>
        <family val="2"/>
      </rPr>
      <t>(2/3)</t>
    </r>
  </si>
  <si>
    <r>
      <t xml:space="preserve">P7510050 </t>
    </r>
    <r>
      <rPr>
        <b/>
        <sz val="8"/>
        <color theme="4" tint="-0.499984740745262"/>
        <rFont val="Arial"/>
        <family val="2"/>
      </rPr>
      <t>(3/3)</t>
    </r>
  </si>
  <si>
    <r>
      <t xml:space="preserve">P7510050 </t>
    </r>
    <r>
      <rPr>
        <sz val="8"/>
        <color theme="4" tint="-0.499984740745262"/>
        <rFont val="Arial"/>
        <family val="2"/>
      </rPr>
      <t>(1/3)</t>
    </r>
  </si>
  <si>
    <r>
      <t xml:space="preserve">P7510050 </t>
    </r>
    <r>
      <rPr>
        <sz val="8"/>
        <color theme="4" tint="-0.499984740745262"/>
        <rFont val="Arial"/>
        <family val="2"/>
      </rPr>
      <t>(2/3)</t>
    </r>
  </si>
  <si>
    <t>280701-23-1/4</t>
  </si>
  <si>
    <t>DM1203</t>
  </si>
  <si>
    <t>Citizen 3</t>
  </si>
  <si>
    <t>SF5-3-3</t>
  </si>
  <si>
    <t>R450-1-10</t>
  </si>
  <si>
    <t>1103-28-3/16</t>
  </si>
  <si>
    <t>1103-25-1/4</t>
  </si>
  <si>
    <r>
      <t>GP25PTC6001</t>
    </r>
    <r>
      <rPr>
        <b/>
        <sz val="8"/>
        <color theme="4" tint="-0.499984740745262"/>
        <rFont val="Arial"/>
        <family val="2"/>
      </rPr>
      <t>(1/2)</t>
    </r>
  </si>
  <si>
    <r>
      <t>GP25PTC6001</t>
    </r>
    <r>
      <rPr>
        <b/>
        <sz val="8"/>
        <color theme="4" tint="-0.499984740745262"/>
        <rFont val="Arial"/>
        <family val="2"/>
      </rPr>
      <t>(2/2)</t>
    </r>
  </si>
  <si>
    <r>
      <t>GP25PTC6001</t>
    </r>
    <r>
      <rPr>
        <sz val="8"/>
        <color theme="4" tint="-0.499984740745262"/>
        <rFont val="Arial"/>
        <family val="2"/>
      </rPr>
      <t>(1/2)</t>
    </r>
  </si>
  <si>
    <r>
      <t>GP25PTC6002</t>
    </r>
    <r>
      <rPr>
        <b/>
        <sz val="8"/>
        <color theme="4" tint="-0.499984740745262"/>
        <rFont val="Arial"/>
        <family val="2"/>
      </rPr>
      <t>(1/2)</t>
    </r>
  </si>
  <si>
    <r>
      <t>GP25PTC6002</t>
    </r>
    <r>
      <rPr>
        <b/>
        <sz val="8"/>
        <color theme="4" tint="-0.499984740745262"/>
        <rFont val="Arial"/>
        <family val="2"/>
      </rPr>
      <t>(2/2)</t>
    </r>
  </si>
  <si>
    <r>
      <t>GP25PTC6002</t>
    </r>
    <r>
      <rPr>
        <sz val="8"/>
        <color theme="4" tint="-0.499984740745262"/>
        <rFont val="Arial"/>
        <family val="2"/>
      </rPr>
      <t>(1/2)</t>
    </r>
  </si>
  <si>
    <t>CNC Shifts Behind</t>
  </si>
  <si>
    <t>2nd Op Shifts Behind</t>
  </si>
  <si>
    <r>
      <t>PPV10003</t>
    </r>
    <r>
      <rPr>
        <sz val="8"/>
        <color rgb="FF0033CC"/>
        <rFont val="Arial"/>
        <family val="2"/>
      </rPr>
      <t>(1/2)</t>
    </r>
  </si>
  <si>
    <r>
      <t>PPV10003</t>
    </r>
    <r>
      <rPr>
        <sz val="8"/>
        <color rgb="FF0033CC"/>
        <rFont val="Arial"/>
        <family val="2"/>
      </rPr>
      <t>(2/2)</t>
    </r>
  </si>
  <si>
    <r>
      <t>R452-10</t>
    </r>
    <r>
      <rPr>
        <b/>
        <sz val="8"/>
        <color theme="4" tint="-0.499984740745262"/>
        <rFont val="Arial"/>
        <family val="2"/>
      </rPr>
      <t>(1/2)</t>
    </r>
  </si>
  <si>
    <r>
      <t>R452-10</t>
    </r>
    <r>
      <rPr>
        <b/>
        <sz val="8"/>
        <color theme="4" tint="-0.499984740745262"/>
        <rFont val="Arial"/>
        <family val="2"/>
      </rPr>
      <t>(2/2)</t>
    </r>
  </si>
  <si>
    <r>
      <t>R452-10</t>
    </r>
    <r>
      <rPr>
        <sz val="8"/>
        <color theme="4" tint="-0.499984740745262"/>
        <rFont val="Arial"/>
        <family val="2"/>
      </rPr>
      <t>(1/2)</t>
    </r>
  </si>
  <si>
    <t>Lathe-0467</t>
  </si>
  <si>
    <t>A19101-0044</t>
  </si>
  <si>
    <t>1-3/8 rnd 6061</t>
  </si>
  <si>
    <t>1-5/16" Rnd 6061</t>
  </si>
  <si>
    <t>R421-12BK-LF</t>
  </si>
  <si>
    <t>A03002-0038</t>
  </si>
  <si>
    <t>1-3/16" Hex LF</t>
  </si>
  <si>
    <t>2803-13-5/16-0</t>
  </si>
  <si>
    <t>KF120601-10</t>
  </si>
  <si>
    <t>C7510001-00</t>
  </si>
  <si>
    <t>P2550B23</t>
  </si>
  <si>
    <t>P2550B23-00</t>
  </si>
  <si>
    <r>
      <t xml:space="preserve">G150-8SS </t>
    </r>
    <r>
      <rPr>
        <b/>
        <sz val="8"/>
        <color theme="4" tint="-0.499984740745262"/>
        <rFont val="Arial"/>
        <family val="2"/>
      </rPr>
      <t>(1/2)</t>
    </r>
  </si>
  <si>
    <r>
      <t xml:space="preserve">G150-8SS </t>
    </r>
    <r>
      <rPr>
        <sz val="8"/>
        <color theme="4" tint="-0.499984740745262"/>
        <rFont val="Arial"/>
        <family val="2"/>
      </rPr>
      <t>(1/2)</t>
    </r>
  </si>
  <si>
    <r>
      <t xml:space="preserve">G150-8SS </t>
    </r>
    <r>
      <rPr>
        <b/>
        <sz val="8"/>
        <color theme="4" tint="-0.499984740745262"/>
        <rFont val="Arial"/>
        <family val="2"/>
      </rPr>
      <t>(2/2)</t>
    </r>
  </si>
  <si>
    <t>7-3-20</t>
  </si>
  <si>
    <r>
      <t xml:space="preserve">SS1103-16-1/4 </t>
    </r>
    <r>
      <rPr>
        <b/>
        <sz val="8"/>
        <color theme="3"/>
        <rFont val="Arial"/>
        <family val="2"/>
      </rPr>
      <t>(1/2)</t>
    </r>
  </si>
  <si>
    <r>
      <t xml:space="preserve">SS1103-16-1/4 </t>
    </r>
    <r>
      <rPr>
        <b/>
        <sz val="8"/>
        <color theme="3"/>
        <rFont val="Arial"/>
        <family val="2"/>
      </rPr>
      <t>(2/2)</t>
    </r>
  </si>
  <si>
    <r>
      <t xml:space="preserve">SS1103-16-1/4 </t>
    </r>
    <r>
      <rPr>
        <sz val="8"/>
        <color theme="3"/>
        <rFont val="Arial"/>
        <family val="2"/>
      </rPr>
      <t>(1/2)</t>
    </r>
  </si>
  <si>
    <r>
      <t xml:space="preserve">SS1103-14-1/4 </t>
    </r>
    <r>
      <rPr>
        <b/>
        <sz val="8"/>
        <color theme="3"/>
        <rFont val="Arial"/>
        <family val="2"/>
      </rPr>
      <t>(1/2)</t>
    </r>
  </si>
  <si>
    <r>
      <t xml:space="preserve">SS1103-14-1/4 </t>
    </r>
    <r>
      <rPr>
        <b/>
        <sz val="8"/>
        <color theme="3"/>
        <rFont val="Arial"/>
        <family val="2"/>
      </rPr>
      <t>(2/2)</t>
    </r>
  </si>
  <si>
    <r>
      <t xml:space="preserve">SS1103-14-1/4 </t>
    </r>
    <r>
      <rPr>
        <sz val="8"/>
        <color theme="3"/>
        <rFont val="Arial"/>
        <family val="2"/>
      </rPr>
      <t>(1/2)</t>
    </r>
  </si>
  <si>
    <t>Auto Mill-0469</t>
  </si>
  <si>
    <t>M2525082</t>
  </si>
  <si>
    <t>903-10-1/4-9/8</t>
  </si>
  <si>
    <t>903-10-1/4</t>
  </si>
  <si>
    <r>
      <t xml:space="preserve">VRG10001 </t>
    </r>
    <r>
      <rPr>
        <b/>
        <sz val="8"/>
        <color theme="4" tint="-0.499984740745262"/>
        <rFont val="Arial"/>
        <family val="2"/>
      </rPr>
      <t>(1/3)</t>
    </r>
  </si>
  <si>
    <r>
      <t xml:space="preserve">VRG10001 </t>
    </r>
    <r>
      <rPr>
        <b/>
        <sz val="8"/>
        <color theme="4" tint="-0.499984740745262"/>
        <rFont val="Arial"/>
        <family val="2"/>
      </rPr>
      <t>(2/3)</t>
    </r>
  </si>
  <si>
    <r>
      <t xml:space="preserve">VRG10001 </t>
    </r>
    <r>
      <rPr>
        <b/>
        <sz val="8"/>
        <color theme="4" tint="-0.499984740745262"/>
        <rFont val="Arial"/>
        <family val="2"/>
      </rPr>
      <t>(3/3)</t>
    </r>
  </si>
  <si>
    <r>
      <t xml:space="preserve">VRG10001 </t>
    </r>
    <r>
      <rPr>
        <sz val="8"/>
        <color theme="4" tint="-0.499984740745262"/>
        <rFont val="Arial"/>
        <family val="2"/>
      </rPr>
      <t>(1/3)</t>
    </r>
  </si>
  <si>
    <r>
      <t xml:space="preserve">VRG10001 </t>
    </r>
    <r>
      <rPr>
        <sz val="8"/>
        <color theme="4" tint="-0.499984740745262"/>
        <rFont val="Arial"/>
        <family val="2"/>
      </rPr>
      <t>(2/3)</t>
    </r>
  </si>
  <si>
    <t>From Cobra</t>
  </si>
  <si>
    <t>KF120601-12</t>
  </si>
  <si>
    <t>1303-27-1/4</t>
  </si>
  <si>
    <t>7-3-F-BLNK</t>
  </si>
  <si>
    <t>2803B-5-5/16-0</t>
  </si>
  <si>
    <t>2813B-10-5/16-0</t>
  </si>
  <si>
    <t>2813B-5-5/16-0</t>
  </si>
  <si>
    <t>2813B-7-5/16-0</t>
  </si>
  <si>
    <r>
      <t xml:space="preserve">G100-2BSS </t>
    </r>
    <r>
      <rPr>
        <b/>
        <sz val="8"/>
        <color theme="4" tint="-0.499984740745262"/>
        <rFont val="Arial"/>
        <family val="2"/>
      </rPr>
      <t>(1/2)</t>
    </r>
  </si>
  <si>
    <r>
      <t xml:space="preserve">G100-2BSS </t>
    </r>
    <r>
      <rPr>
        <b/>
        <sz val="8"/>
        <color theme="4" tint="-0.499984740745262"/>
        <rFont val="Arial"/>
        <family val="2"/>
      </rPr>
      <t>(2/2)</t>
    </r>
  </si>
  <si>
    <r>
      <t xml:space="preserve">G100-2BSS </t>
    </r>
    <r>
      <rPr>
        <sz val="8"/>
        <color theme="4" tint="-0.499984740745262"/>
        <rFont val="Arial"/>
        <family val="2"/>
      </rPr>
      <t>(1/2)</t>
    </r>
  </si>
  <si>
    <r>
      <t xml:space="preserve">G150-2 </t>
    </r>
    <r>
      <rPr>
        <b/>
        <sz val="8"/>
        <color theme="4" tint="-0.499984740745262"/>
        <rFont val="Arial"/>
        <family val="2"/>
      </rPr>
      <t>(1/2)</t>
    </r>
  </si>
  <si>
    <r>
      <t xml:space="preserve">G150-2 </t>
    </r>
    <r>
      <rPr>
        <b/>
        <sz val="8"/>
        <color theme="4" tint="-0.499984740745262"/>
        <rFont val="Arial"/>
        <family val="2"/>
      </rPr>
      <t>(2/2)</t>
    </r>
  </si>
  <si>
    <r>
      <t xml:space="preserve">G150-2SS </t>
    </r>
    <r>
      <rPr>
        <b/>
        <sz val="8"/>
        <color theme="4" tint="-0.499984740745262"/>
        <rFont val="Arial"/>
        <family val="2"/>
      </rPr>
      <t>(1/2)</t>
    </r>
  </si>
  <si>
    <r>
      <t xml:space="preserve">G150-2SS </t>
    </r>
    <r>
      <rPr>
        <b/>
        <sz val="8"/>
        <color theme="4" tint="-0.499984740745262"/>
        <rFont val="Arial"/>
        <family val="2"/>
      </rPr>
      <t>(2/2)</t>
    </r>
  </si>
  <si>
    <r>
      <t>G150-1GSS</t>
    </r>
    <r>
      <rPr>
        <sz val="8"/>
        <color theme="4" tint="-0.499984740745262"/>
        <rFont val="Arial"/>
        <family val="2"/>
      </rPr>
      <t>(1/3)</t>
    </r>
  </si>
  <si>
    <r>
      <t>G150-1GSS</t>
    </r>
    <r>
      <rPr>
        <sz val="8"/>
        <color theme="4" tint="-0.499984740745262"/>
        <rFont val="Arial"/>
        <family val="2"/>
      </rPr>
      <t>(2/3)</t>
    </r>
  </si>
  <si>
    <r>
      <t xml:space="preserve">G150-2 </t>
    </r>
    <r>
      <rPr>
        <sz val="8"/>
        <color theme="4" tint="-0.499984740745262"/>
        <rFont val="Arial"/>
        <family val="2"/>
      </rPr>
      <t>(1/2)</t>
    </r>
  </si>
  <si>
    <r>
      <t xml:space="preserve">G150-2SS </t>
    </r>
    <r>
      <rPr>
        <sz val="8"/>
        <color theme="4" tint="-0.499984740745262"/>
        <rFont val="Arial"/>
        <family val="2"/>
      </rPr>
      <t>(1/2)</t>
    </r>
  </si>
  <si>
    <r>
      <t xml:space="preserve">P1010001 </t>
    </r>
    <r>
      <rPr>
        <b/>
        <sz val="8"/>
        <color theme="4" tint="-0.499984740745262"/>
        <rFont val="Arial"/>
        <family val="2"/>
      </rPr>
      <t>(1/3)</t>
    </r>
  </si>
  <si>
    <r>
      <t xml:space="preserve">P1010001 </t>
    </r>
    <r>
      <rPr>
        <b/>
        <sz val="8"/>
        <color theme="4" tint="-0.499984740745262"/>
        <rFont val="Arial"/>
        <family val="2"/>
      </rPr>
      <t>(3/3)</t>
    </r>
  </si>
  <si>
    <r>
      <t xml:space="preserve">P1010001 </t>
    </r>
    <r>
      <rPr>
        <sz val="8"/>
        <color theme="4" tint="-0.499984740745262"/>
        <rFont val="Arial"/>
        <family val="2"/>
      </rPr>
      <t>(2/3)</t>
    </r>
  </si>
  <si>
    <r>
      <rPr>
        <b/>
        <sz val="10"/>
        <rFont val="Arial"/>
        <family val="2"/>
      </rPr>
      <t>P1010001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(2/3)</t>
    </r>
  </si>
  <si>
    <r>
      <rPr>
        <sz val="10"/>
        <rFont val="Arial"/>
        <family val="2"/>
      </rPr>
      <t>P1010001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(1/3)</t>
    </r>
  </si>
  <si>
    <r>
      <t xml:space="preserve">F6250B21 </t>
    </r>
    <r>
      <rPr>
        <b/>
        <sz val="8"/>
        <color theme="4" tint="-0.499984740745262"/>
        <rFont val="Arial"/>
        <family val="2"/>
      </rPr>
      <t>(1/3)</t>
    </r>
  </si>
  <si>
    <r>
      <t xml:space="preserve">F6250B21 </t>
    </r>
    <r>
      <rPr>
        <b/>
        <sz val="8"/>
        <color theme="4" tint="-0.499984740745262"/>
        <rFont val="Arial"/>
        <family val="2"/>
      </rPr>
      <t>(2/3)</t>
    </r>
  </si>
  <si>
    <r>
      <t xml:space="preserve">F6250B21 </t>
    </r>
    <r>
      <rPr>
        <b/>
        <sz val="8"/>
        <color theme="4" tint="-0.499984740745262"/>
        <rFont val="Arial"/>
        <family val="2"/>
      </rPr>
      <t>(3/3)</t>
    </r>
  </si>
  <si>
    <r>
      <t xml:space="preserve">F6250B21 </t>
    </r>
    <r>
      <rPr>
        <sz val="8"/>
        <color theme="4" tint="-0.499984740745262"/>
        <rFont val="Arial"/>
        <family val="2"/>
      </rPr>
      <t>(1/3)</t>
    </r>
  </si>
  <si>
    <r>
      <t xml:space="preserve">F6250B21 </t>
    </r>
    <r>
      <rPr>
        <sz val="8"/>
        <color theme="4" tint="-0.499984740745262"/>
        <rFont val="Arial"/>
        <family val="2"/>
      </rPr>
      <t>(2/3)</t>
    </r>
  </si>
  <si>
    <r>
      <t>SW1250</t>
    </r>
    <r>
      <rPr>
        <b/>
        <sz val="8"/>
        <color theme="3"/>
        <rFont val="Arial"/>
        <family val="2"/>
      </rPr>
      <t xml:space="preserve"> (3/3)</t>
    </r>
  </si>
  <si>
    <r>
      <t>SW1250</t>
    </r>
    <r>
      <rPr>
        <b/>
        <sz val="8"/>
        <color theme="3"/>
        <rFont val="Arial"/>
        <family val="2"/>
      </rPr>
      <t xml:space="preserve"> (1/3)</t>
    </r>
  </si>
  <si>
    <r>
      <t>SW1250</t>
    </r>
    <r>
      <rPr>
        <b/>
        <sz val="8"/>
        <color theme="3"/>
        <rFont val="Arial"/>
        <family val="2"/>
      </rPr>
      <t xml:space="preserve"> (2/3)</t>
    </r>
  </si>
  <si>
    <r>
      <t>SW1250</t>
    </r>
    <r>
      <rPr>
        <sz val="8"/>
        <color theme="3"/>
        <rFont val="Arial"/>
        <family val="2"/>
      </rPr>
      <t xml:space="preserve"> (2/3)</t>
    </r>
  </si>
  <si>
    <r>
      <t>SW1250</t>
    </r>
    <r>
      <rPr>
        <sz val="8"/>
        <color theme="3"/>
        <rFont val="Arial"/>
        <family val="2"/>
      </rPr>
      <t xml:space="preserve"> (1/3)</t>
    </r>
  </si>
  <si>
    <t>M1 or Citizen</t>
  </si>
  <si>
    <r>
      <t xml:space="preserve">A3096-12 </t>
    </r>
    <r>
      <rPr>
        <b/>
        <sz val="8"/>
        <color theme="4" tint="-0.499984740745262"/>
        <rFont val="Arial"/>
        <family val="2"/>
      </rPr>
      <t>(1/2)</t>
    </r>
  </si>
  <si>
    <r>
      <t xml:space="preserve">A3096-12 </t>
    </r>
    <r>
      <rPr>
        <b/>
        <sz val="8"/>
        <color theme="4" tint="-0.499984740745262"/>
        <rFont val="Arial"/>
        <family val="2"/>
      </rPr>
      <t>(2/2)</t>
    </r>
  </si>
  <si>
    <r>
      <t xml:space="preserve">A3096-12 </t>
    </r>
    <r>
      <rPr>
        <sz val="8"/>
        <color theme="4" tint="-0.499984740745262"/>
        <rFont val="Arial"/>
        <family val="2"/>
      </rPr>
      <t>(1/2)</t>
    </r>
  </si>
  <si>
    <r>
      <t xml:space="preserve">A3096-14 </t>
    </r>
    <r>
      <rPr>
        <b/>
        <sz val="8"/>
        <color theme="4" tint="-0.499984740745262"/>
        <rFont val="Arial"/>
        <family val="2"/>
      </rPr>
      <t>(2/2)</t>
    </r>
  </si>
  <si>
    <r>
      <t xml:space="preserve">A3096-14 </t>
    </r>
    <r>
      <rPr>
        <b/>
        <sz val="8"/>
        <color theme="4" tint="-0.499984740745262"/>
        <rFont val="Arial"/>
        <family val="2"/>
      </rPr>
      <t>(1/2)</t>
    </r>
  </si>
  <si>
    <r>
      <t xml:space="preserve">A3096-14 </t>
    </r>
    <r>
      <rPr>
        <sz val="8"/>
        <color theme="4" tint="-0.499984740745262"/>
        <rFont val="Arial"/>
        <family val="2"/>
      </rPr>
      <t>(1/2)</t>
    </r>
  </si>
  <si>
    <t>280701-29-3/16</t>
  </si>
  <si>
    <t>B&amp;S Ultramatic #3</t>
  </si>
  <si>
    <r>
      <t xml:space="preserve">G50-8SS </t>
    </r>
    <r>
      <rPr>
        <b/>
        <sz val="8"/>
        <color theme="4" tint="-0.499984740745262"/>
        <rFont val="Arial"/>
        <family val="2"/>
      </rPr>
      <t>(1/2)</t>
    </r>
  </si>
  <si>
    <r>
      <t xml:space="preserve">G50-8SS </t>
    </r>
    <r>
      <rPr>
        <b/>
        <sz val="8"/>
        <color theme="4" tint="-0.499984740745262"/>
        <rFont val="Arial"/>
        <family val="2"/>
      </rPr>
      <t>(2/2)</t>
    </r>
  </si>
  <si>
    <r>
      <t xml:space="preserve">G50-8SS </t>
    </r>
    <r>
      <rPr>
        <sz val="8"/>
        <color theme="4" tint="-0.499984740745262"/>
        <rFont val="Arial"/>
        <family val="2"/>
      </rPr>
      <t>(1/2)</t>
    </r>
  </si>
  <si>
    <r>
      <t xml:space="preserve">P7510001-5 </t>
    </r>
    <r>
      <rPr>
        <b/>
        <sz val="8"/>
        <color theme="4" tint="-0.499984740745262"/>
        <rFont val="Arial"/>
        <family val="2"/>
      </rPr>
      <t>(1/3)</t>
    </r>
  </si>
  <si>
    <r>
      <t xml:space="preserve">P7510001-5 </t>
    </r>
    <r>
      <rPr>
        <b/>
        <sz val="8"/>
        <color theme="4" tint="-0.499984740745262"/>
        <rFont val="Arial"/>
        <family val="2"/>
      </rPr>
      <t>(2/3)</t>
    </r>
  </si>
  <si>
    <r>
      <t xml:space="preserve">P7510001-5 </t>
    </r>
    <r>
      <rPr>
        <b/>
        <sz val="8"/>
        <color theme="4" tint="-0.499984740745262"/>
        <rFont val="Arial"/>
        <family val="2"/>
      </rPr>
      <t>(3/3)</t>
    </r>
  </si>
  <si>
    <r>
      <t xml:space="preserve">P7510001-5 </t>
    </r>
    <r>
      <rPr>
        <sz val="8"/>
        <color theme="4" tint="-0.499984740745262"/>
        <rFont val="Arial"/>
        <family val="2"/>
      </rPr>
      <t>(1/3)</t>
    </r>
  </si>
  <si>
    <r>
      <t xml:space="preserve">P7510001-5 </t>
    </r>
    <r>
      <rPr>
        <sz val="8"/>
        <color theme="4" tint="-0.499984740745262"/>
        <rFont val="Arial"/>
        <family val="2"/>
      </rPr>
      <t>(2/3)</t>
    </r>
  </si>
  <si>
    <r>
      <t xml:space="preserve">A5129 </t>
    </r>
    <r>
      <rPr>
        <b/>
        <sz val="8"/>
        <color theme="4" tint="-0.499984740745262"/>
        <rFont val="Arial"/>
        <family val="2"/>
      </rPr>
      <t>(1/2)</t>
    </r>
  </si>
  <si>
    <r>
      <t xml:space="preserve">A5129 </t>
    </r>
    <r>
      <rPr>
        <b/>
        <sz val="8"/>
        <color theme="4" tint="-0.499984740745262"/>
        <rFont val="Arial"/>
        <family val="2"/>
      </rPr>
      <t>(2/2)</t>
    </r>
  </si>
  <si>
    <r>
      <t xml:space="preserve">A5129 </t>
    </r>
    <r>
      <rPr>
        <sz val="8"/>
        <color theme="4" tint="-0.499984740745262"/>
        <rFont val="Arial"/>
        <family val="2"/>
      </rPr>
      <t>(1/2)</t>
    </r>
  </si>
  <si>
    <t>G200-17SS</t>
  </si>
  <si>
    <r>
      <t xml:space="preserve">A5012 </t>
    </r>
    <r>
      <rPr>
        <b/>
        <sz val="8"/>
        <color theme="4" tint="-0.499984740745262"/>
        <rFont val="Arial"/>
        <family val="2"/>
      </rPr>
      <t>(1/2)</t>
    </r>
  </si>
  <si>
    <r>
      <t xml:space="preserve">A5012 </t>
    </r>
    <r>
      <rPr>
        <b/>
        <sz val="8"/>
        <color theme="4" tint="-0.499984740745262"/>
        <rFont val="Arial"/>
        <family val="2"/>
      </rPr>
      <t>(2/2)</t>
    </r>
  </si>
  <si>
    <r>
      <t xml:space="preserve">A5012 </t>
    </r>
    <r>
      <rPr>
        <sz val="8"/>
        <color theme="4" tint="-0.499984740745262"/>
        <rFont val="Arial"/>
        <family val="2"/>
      </rPr>
      <t>(1/2)</t>
    </r>
  </si>
  <si>
    <r>
      <t xml:space="preserve">C3000-3-4.600 </t>
    </r>
    <r>
      <rPr>
        <b/>
        <sz val="8"/>
        <color theme="4" tint="-0.249977111117893"/>
        <rFont val="Arial"/>
        <family val="2"/>
      </rPr>
      <t>(1/2)</t>
    </r>
  </si>
  <si>
    <r>
      <t xml:space="preserve">C3000-3-4.600 </t>
    </r>
    <r>
      <rPr>
        <b/>
        <sz val="8"/>
        <color theme="4" tint="-0.249977111117893"/>
        <rFont val="Arial"/>
        <family val="2"/>
      </rPr>
      <t>(2/2)</t>
    </r>
  </si>
  <si>
    <r>
      <t xml:space="preserve">C3000-3-4.600 </t>
    </r>
    <r>
      <rPr>
        <sz val="8"/>
        <color theme="4" tint="-0.249977111117893"/>
        <rFont val="Arial"/>
        <family val="2"/>
      </rPr>
      <t>(1/2)</t>
    </r>
  </si>
  <si>
    <r>
      <t xml:space="preserve">R431-10 </t>
    </r>
    <r>
      <rPr>
        <b/>
        <sz val="8"/>
        <color theme="4" tint="-0.499984740745262"/>
        <rFont val="Arial"/>
        <family val="2"/>
      </rPr>
      <t>(1/2)</t>
    </r>
  </si>
  <si>
    <r>
      <t xml:space="preserve">R431-10 </t>
    </r>
    <r>
      <rPr>
        <b/>
        <sz val="8"/>
        <color theme="4" tint="-0.499984740745262"/>
        <rFont val="Arial"/>
        <family val="2"/>
      </rPr>
      <t>(2/2)</t>
    </r>
  </si>
  <si>
    <r>
      <t xml:space="preserve">R431-10 </t>
    </r>
    <r>
      <rPr>
        <sz val="8"/>
        <color theme="4" tint="-0.499984740745262"/>
        <rFont val="Arial"/>
        <family val="2"/>
      </rPr>
      <t>(1/2)</t>
    </r>
  </si>
  <si>
    <t>R450-1-4.5</t>
  </si>
  <si>
    <t>new routing</t>
  </si>
  <si>
    <r>
      <t>R452-16</t>
    </r>
    <r>
      <rPr>
        <b/>
        <sz val="8"/>
        <color theme="4" tint="-0.499984740745262"/>
        <rFont val="Arial"/>
        <family val="2"/>
      </rPr>
      <t>(1/2)</t>
    </r>
  </si>
  <si>
    <r>
      <t>R452-16</t>
    </r>
    <r>
      <rPr>
        <b/>
        <sz val="8"/>
        <color theme="4" tint="-0.499984740745262"/>
        <rFont val="Arial"/>
        <family val="2"/>
      </rPr>
      <t>(2/2)</t>
    </r>
  </si>
  <si>
    <r>
      <t>R452-16</t>
    </r>
    <r>
      <rPr>
        <sz val="8"/>
        <color theme="4" tint="-0.499984740745262"/>
        <rFont val="Arial"/>
        <family val="2"/>
      </rPr>
      <t>(1/2)</t>
    </r>
  </si>
  <si>
    <r>
      <t xml:space="preserve">SF5051 </t>
    </r>
    <r>
      <rPr>
        <b/>
        <sz val="8"/>
        <color theme="4" tint="-0.499984740745262"/>
        <rFont val="Arial"/>
        <family val="2"/>
      </rPr>
      <t>(2/3)</t>
    </r>
  </si>
  <si>
    <r>
      <t xml:space="preserve">SF5051 </t>
    </r>
    <r>
      <rPr>
        <b/>
        <sz val="8"/>
        <color theme="4" tint="-0.499984740745262"/>
        <rFont val="Arial"/>
        <family val="2"/>
      </rPr>
      <t>(3/3)</t>
    </r>
  </si>
  <si>
    <r>
      <t xml:space="preserve">SF5051 </t>
    </r>
    <r>
      <rPr>
        <sz val="8"/>
        <color theme="4" tint="-0.499984740745262"/>
        <rFont val="Arial"/>
        <family val="2"/>
      </rPr>
      <t>(1/3)</t>
    </r>
  </si>
  <si>
    <r>
      <t xml:space="preserve">SF5051 </t>
    </r>
    <r>
      <rPr>
        <sz val="8"/>
        <color theme="4" tint="-0.499984740745262"/>
        <rFont val="Arial"/>
        <family val="2"/>
      </rPr>
      <t>(2/3)</t>
    </r>
  </si>
  <si>
    <t>CH01-3-3-16</t>
  </si>
  <si>
    <t>CH01-4-3/16</t>
  </si>
  <si>
    <t>101728-6</t>
  </si>
  <si>
    <t>101728-1</t>
  </si>
  <si>
    <t xml:space="preserve">Ganesh  </t>
  </si>
  <si>
    <t>CY90040</t>
  </si>
  <si>
    <r>
      <t>281702-BLNK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(1/2)</t>
    </r>
  </si>
  <si>
    <r>
      <t>281702-BLNK</t>
    </r>
    <r>
      <rPr>
        <b/>
        <sz val="8"/>
        <color theme="1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</si>
  <si>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 xml:space="preserve">280701-BLNK </t>
    </r>
    <r>
      <rPr>
        <b/>
        <sz val="8"/>
        <color theme="4" tint="-0.499984740745262"/>
        <rFont val="Arial"/>
        <family val="2"/>
      </rPr>
      <t>(1/2)</t>
    </r>
  </si>
  <si>
    <r>
      <t xml:space="preserve">280701-BLNK </t>
    </r>
    <r>
      <rPr>
        <b/>
        <sz val="8"/>
        <color theme="4" tint="-0.499984740745262"/>
        <rFont val="Arial"/>
        <family val="2"/>
      </rPr>
      <t>(2/2)</t>
    </r>
  </si>
  <si>
    <t>H1 or Okuma-Cadet</t>
  </si>
  <si>
    <r>
      <t xml:space="preserve">280701-BLNK </t>
    </r>
    <r>
      <rPr>
        <sz val="8"/>
        <color theme="4" tint="-0.499984740745262"/>
        <rFont val="Arial"/>
        <family val="2"/>
      </rPr>
      <t>(1/2)</t>
    </r>
  </si>
  <si>
    <r>
      <t xml:space="preserve">281701-BLNK </t>
    </r>
    <r>
      <rPr>
        <b/>
        <sz val="8"/>
        <color theme="4" tint="-0.499984740745262"/>
        <rFont val="Arial"/>
        <family val="2"/>
      </rPr>
      <t>(1/2)</t>
    </r>
  </si>
  <si>
    <r>
      <t xml:space="preserve">281701-BLNK </t>
    </r>
    <r>
      <rPr>
        <b/>
        <sz val="8"/>
        <color theme="4" tint="-0.499984740745262"/>
        <rFont val="Arial"/>
        <family val="2"/>
      </rPr>
      <t>(2/2)</t>
    </r>
  </si>
  <si>
    <r>
      <t xml:space="preserve">281701-BLNK </t>
    </r>
    <r>
      <rPr>
        <sz val="8"/>
        <color theme="4" tint="-0.499984740745262"/>
        <rFont val="Arial"/>
        <family val="2"/>
      </rPr>
      <t>(1/2)</t>
    </r>
  </si>
  <si>
    <t>281702-BLNK</t>
  </si>
  <si>
    <t>281701-36-3/16</t>
  </si>
  <si>
    <t>281701-BLNK</t>
  </si>
  <si>
    <t>A06501-0160</t>
  </si>
  <si>
    <t>5" Rnd 304L</t>
  </si>
  <si>
    <t>CNC 2 Weeks</t>
  </si>
  <si>
    <t xml:space="preserve"> 2nd Op 2 Weeks</t>
  </si>
  <si>
    <r>
      <t xml:space="preserve">A24023 </t>
    </r>
    <r>
      <rPr>
        <b/>
        <sz val="8"/>
        <color theme="4" tint="-0.499984740745262"/>
        <rFont val="Arial"/>
        <family val="2"/>
      </rPr>
      <t>(1/2)</t>
    </r>
  </si>
  <si>
    <r>
      <t xml:space="preserve">A24023 </t>
    </r>
    <r>
      <rPr>
        <b/>
        <sz val="8"/>
        <color theme="4" tint="-0.499984740745262"/>
        <rFont val="Arial"/>
        <family val="2"/>
      </rPr>
      <t>(2/2)</t>
    </r>
  </si>
  <si>
    <r>
      <t xml:space="preserve">A24023 </t>
    </r>
    <r>
      <rPr>
        <sz val="8"/>
        <color theme="4" tint="-0.499984740745262"/>
        <rFont val="Arial"/>
        <family val="2"/>
      </rPr>
      <t>(1/2)</t>
    </r>
  </si>
  <si>
    <t>Sec for Davenport</t>
  </si>
  <si>
    <t>C3000-3-3</t>
  </si>
  <si>
    <r>
      <t>FT10501</t>
    </r>
    <r>
      <rPr>
        <sz val="8"/>
        <color rgb="FF0033CC"/>
        <rFont val="Arial"/>
        <family val="2"/>
      </rPr>
      <t>(1/2)</t>
    </r>
  </si>
  <si>
    <r>
      <t>FT10501</t>
    </r>
    <r>
      <rPr>
        <b/>
        <sz val="8"/>
        <color rgb="FF0033CC"/>
        <rFont val="Arial"/>
        <family val="2"/>
      </rPr>
      <t>(2/2)</t>
    </r>
  </si>
  <si>
    <r>
      <t xml:space="preserve">SB7551 </t>
    </r>
    <r>
      <rPr>
        <b/>
        <sz val="8"/>
        <color theme="4" tint="-0.499984740745262"/>
        <rFont val="Arial"/>
        <family val="2"/>
      </rPr>
      <t>(1/3)</t>
    </r>
  </si>
  <si>
    <r>
      <t xml:space="preserve">SB7551 </t>
    </r>
    <r>
      <rPr>
        <b/>
        <sz val="8"/>
        <color theme="4" tint="-0.499984740745262"/>
        <rFont val="Arial"/>
        <family val="2"/>
      </rPr>
      <t>(2/3)</t>
    </r>
  </si>
  <si>
    <r>
      <t xml:space="preserve">SB7551 </t>
    </r>
    <r>
      <rPr>
        <b/>
        <sz val="8"/>
        <color theme="4" tint="-0.499984740745262"/>
        <rFont val="Arial"/>
        <family val="2"/>
      </rPr>
      <t>(3/3)</t>
    </r>
  </si>
  <si>
    <r>
      <t xml:space="preserve">SB7551 </t>
    </r>
    <r>
      <rPr>
        <sz val="8"/>
        <color theme="4" tint="-0.499984740745262"/>
        <rFont val="Arial"/>
        <family val="2"/>
      </rPr>
      <t>(1/3)</t>
    </r>
  </si>
  <si>
    <r>
      <t xml:space="preserve">SB7551 </t>
    </r>
    <r>
      <rPr>
        <sz val="8"/>
        <color theme="4" tint="-0.499984740745262"/>
        <rFont val="Arial"/>
        <family val="2"/>
      </rPr>
      <t>(2/3)</t>
    </r>
  </si>
  <si>
    <t>447676</t>
  </si>
  <si>
    <t>447681</t>
  </si>
  <si>
    <t>447667</t>
  </si>
  <si>
    <t>A06001-0040</t>
  </si>
  <si>
    <t>1-1/4" Rnd 416</t>
  </si>
  <si>
    <t>281702B</t>
  </si>
  <si>
    <t>281701-29-3/16</t>
  </si>
  <si>
    <r>
      <t xml:space="preserve">G300-1G </t>
    </r>
    <r>
      <rPr>
        <b/>
        <sz val="8"/>
        <color theme="4" tint="-0.499984740745262"/>
        <rFont val="Arial"/>
        <family val="2"/>
      </rPr>
      <t>(1/2)</t>
    </r>
  </si>
  <si>
    <r>
      <t xml:space="preserve">G300-1G </t>
    </r>
    <r>
      <rPr>
        <b/>
        <sz val="8"/>
        <color theme="4" tint="-0.499984740745262"/>
        <rFont val="Arial"/>
        <family val="2"/>
      </rPr>
      <t>(2/2)</t>
    </r>
  </si>
  <si>
    <r>
      <t xml:space="preserve">G300-1G </t>
    </r>
    <r>
      <rPr>
        <sz val="8"/>
        <color theme="4" tint="-0.499984740745262"/>
        <rFont val="Arial"/>
        <family val="2"/>
      </rPr>
      <t>(1/2)</t>
    </r>
  </si>
  <si>
    <t>280701-26-3/16</t>
  </si>
  <si>
    <r>
      <t xml:space="preserve">C3850001 </t>
    </r>
    <r>
      <rPr>
        <b/>
        <sz val="8"/>
        <color theme="4" tint="-0.499984740745262"/>
        <rFont val="Arial"/>
        <family val="2"/>
      </rPr>
      <t>(1/3)</t>
    </r>
  </si>
  <si>
    <r>
      <t xml:space="preserve">C3850001 </t>
    </r>
    <r>
      <rPr>
        <b/>
        <sz val="8"/>
        <color theme="4" tint="-0.499984740745262"/>
        <rFont val="Arial"/>
        <family val="2"/>
      </rPr>
      <t>(2/3)</t>
    </r>
  </si>
  <si>
    <r>
      <t xml:space="preserve">C3850001 </t>
    </r>
    <r>
      <rPr>
        <b/>
        <sz val="8"/>
        <color theme="4" tint="-0.499984740745262"/>
        <rFont val="Arial"/>
        <family val="2"/>
      </rPr>
      <t>(3/3)</t>
    </r>
  </si>
  <si>
    <r>
      <t xml:space="preserve">C3850001 </t>
    </r>
    <r>
      <rPr>
        <sz val="8"/>
        <color theme="4" tint="-0.499984740745262"/>
        <rFont val="Arial"/>
        <family val="2"/>
      </rPr>
      <t>(1/3)</t>
    </r>
  </si>
  <si>
    <r>
      <t xml:space="preserve">C3850001 </t>
    </r>
    <r>
      <rPr>
        <sz val="8"/>
        <color theme="4" tint="-0.499984740745262"/>
        <rFont val="Arial"/>
        <family val="2"/>
      </rPr>
      <t>(2/3)</t>
    </r>
  </si>
  <si>
    <t>VF3 or VF4</t>
  </si>
  <si>
    <t>RCP001</t>
  </si>
  <si>
    <t>RCP002</t>
  </si>
  <si>
    <r>
      <t xml:space="preserve">RCP007 </t>
    </r>
    <r>
      <rPr>
        <b/>
        <sz val="8"/>
        <color theme="4" tint="-0.499984740745262"/>
        <rFont val="Arial"/>
        <family val="2"/>
      </rPr>
      <t>(1/2)</t>
    </r>
  </si>
  <si>
    <r>
      <t xml:space="preserve">RCP007 </t>
    </r>
    <r>
      <rPr>
        <b/>
        <sz val="8"/>
        <color theme="4" tint="-0.499984740745262"/>
        <rFont val="Arial"/>
        <family val="2"/>
      </rPr>
      <t>(2/2)</t>
    </r>
  </si>
  <si>
    <r>
      <t xml:space="preserve">RCP007 </t>
    </r>
    <r>
      <rPr>
        <sz val="8"/>
        <color theme="4" tint="-0.499984740745262"/>
        <rFont val="Arial"/>
        <family val="2"/>
      </rPr>
      <t>(1/2)</t>
    </r>
  </si>
  <si>
    <t>Sample</t>
  </si>
  <si>
    <r>
      <t xml:space="preserve">EH38010 </t>
    </r>
    <r>
      <rPr>
        <b/>
        <sz val="8"/>
        <color theme="4" tint="-0.499984740745262"/>
        <rFont val="Arial"/>
        <family val="2"/>
      </rPr>
      <t>(1/2)</t>
    </r>
  </si>
  <si>
    <r>
      <t xml:space="preserve">EH38010 </t>
    </r>
    <r>
      <rPr>
        <b/>
        <sz val="8"/>
        <color theme="4" tint="-0.499984740745262"/>
        <rFont val="Arial"/>
        <family val="2"/>
      </rPr>
      <t>(2/2)</t>
    </r>
  </si>
  <si>
    <r>
      <t xml:space="preserve">EH38010 </t>
    </r>
    <r>
      <rPr>
        <sz val="8"/>
        <color theme="4" tint="-0.499984740745262"/>
        <rFont val="Arial"/>
        <family val="2"/>
      </rPr>
      <t>(1/2)</t>
    </r>
  </si>
  <si>
    <t>4-2.5-6</t>
  </si>
  <si>
    <t xml:space="preserve">Citizen 2 </t>
  </si>
  <si>
    <t>.2505 Rnd 304 SS</t>
  </si>
  <si>
    <t>A06401-0010</t>
  </si>
  <si>
    <t>A06461-0008</t>
  </si>
  <si>
    <t>280701-25-1/4</t>
  </si>
  <si>
    <r>
      <t xml:space="preserve">WP2508 </t>
    </r>
    <r>
      <rPr>
        <b/>
        <sz val="8"/>
        <color theme="4" tint="-0.499984740745262"/>
        <rFont val="Arial"/>
        <family val="2"/>
      </rPr>
      <t>(1/2)</t>
    </r>
  </si>
  <si>
    <r>
      <t xml:space="preserve">WP2508 </t>
    </r>
    <r>
      <rPr>
        <b/>
        <sz val="8"/>
        <color theme="4" tint="-0.499984740745262"/>
        <rFont val="Arial"/>
        <family val="2"/>
      </rPr>
      <t>(2/2)</t>
    </r>
  </si>
  <si>
    <r>
      <t xml:space="preserve">WP2508 </t>
    </r>
    <r>
      <rPr>
        <sz val="8"/>
        <color theme="4" tint="-0.499984740745262"/>
        <rFont val="Arial"/>
        <family val="2"/>
      </rPr>
      <t>(1/2)</t>
    </r>
  </si>
  <si>
    <t>CNC-HAAS H2</t>
  </si>
  <si>
    <t>2203C-6-3/16-0</t>
  </si>
  <si>
    <t>P5050001</t>
  </si>
  <si>
    <r>
      <t xml:space="preserve">VRGSS12501 </t>
    </r>
    <r>
      <rPr>
        <b/>
        <sz val="8"/>
        <color theme="4" tint="-0.499984740745262"/>
        <rFont val="Arial"/>
        <family val="2"/>
      </rPr>
      <t>(1/3)</t>
    </r>
  </si>
  <si>
    <r>
      <t xml:space="preserve">VRGSS12501 </t>
    </r>
    <r>
      <rPr>
        <b/>
        <sz val="8"/>
        <color theme="4" tint="-0.499984740745262"/>
        <rFont val="Arial"/>
        <family val="2"/>
      </rPr>
      <t>(2/3)</t>
    </r>
  </si>
  <si>
    <r>
      <t xml:space="preserve">VRGSS12501 </t>
    </r>
    <r>
      <rPr>
        <b/>
        <sz val="8"/>
        <color theme="4" tint="-0.499984740745262"/>
        <rFont val="Arial"/>
        <family val="2"/>
      </rPr>
      <t>(3/3)</t>
    </r>
  </si>
  <si>
    <r>
      <t xml:space="preserve">R452-6 </t>
    </r>
    <r>
      <rPr>
        <b/>
        <sz val="8"/>
        <color theme="4" tint="-0.499984740745262"/>
        <rFont val="Arial"/>
        <family val="2"/>
      </rPr>
      <t>(1/2)</t>
    </r>
  </si>
  <si>
    <r>
      <t xml:space="preserve">R452-6 </t>
    </r>
    <r>
      <rPr>
        <b/>
        <sz val="8"/>
        <color theme="4" tint="-0.499984740745262"/>
        <rFont val="Arial"/>
        <family val="2"/>
      </rPr>
      <t>(2/2)</t>
    </r>
  </si>
  <si>
    <r>
      <t xml:space="preserve">R452-6 </t>
    </r>
    <r>
      <rPr>
        <sz val="8"/>
        <color theme="4" tint="-0.499984740745262"/>
        <rFont val="Arial"/>
        <family val="2"/>
      </rPr>
      <t>(1/2)</t>
    </r>
  </si>
  <si>
    <t>From D6</t>
  </si>
  <si>
    <t xml:space="preserve">  612376</t>
  </si>
  <si>
    <t>11-8-4</t>
  </si>
  <si>
    <t>11-8-6</t>
  </si>
  <si>
    <t>11-8-5</t>
  </si>
  <si>
    <t>11-8-7</t>
  </si>
  <si>
    <t>11-8-8</t>
  </si>
  <si>
    <t>Acme Schedule</t>
  </si>
  <si>
    <t xml:space="preserve">Barstock consumption thru </t>
  </si>
  <si>
    <t xml:space="preserve">RATE </t>
  </si>
  <si>
    <t>ORIGINAL</t>
  </si>
  <si>
    <t>SCH'D</t>
  </si>
  <si>
    <t xml:space="preserve">MACH </t>
  </si>
  <si>
    <t>PART</t>
  </si>
  <si>
    <t>Packet</t>
  </si>
  <si>
    <t>QTY</t>
  </si>
  <si>
    <t>Routing</t>
  </si>
  <si>
    <t xml:space="preserve">PCS </t>
  </si>
  <si>
    <t>S/U</t>
  </si>
  <si>
    <t>TOTAL</t>
  </si>
  <si>
    <t xml:space="preserve">TOTAL </t>
  </si>
  <si>
    <t>MAKE FROM</t>
  </si>
  <si>
    <t xml:space="preserve">ROUGH </t>
  </si>
  <si>
    <t>Finished</t>
  </si>
  <si>
    <t>MATL #</t>
  </si>
  <si>
    <t>start</t>
  </si>
  <si>
    <t>due</t>
  </si>
  <si>
    <t>NO</t>
  </si>
  <si>
    <t>NUMBER</t>
  </si>
  <si>
    <t xml:space="preserve">Made </t>
  </si>
  <si>
    <t>BAL DUE</t>
  </si>
  <si>
    <t>Cards</t>
  </si>
  <si>
    <t>HR</t>
  </si>
  <si>
    <t>HRS</t>
  </si>
  <si>
    <t>SHIFTS</t>
  </si>
  <si>
    <t>P/N</t>
  </si>
  <si>
    <t>WGT EA</t>
  </si>
  <si>
    <t>Weight</t>
  </si>
  <si>
    <t>days</t>
  </si>
  <si>
    <t>date</t>
  </si>
  <si>
    <t xml:space="preserve">Notes </t>
  </si>
  <si>
    <t>Acme Shifts Behind</t>
  </si>
  <si>
    <t>Acme 2wk Shifts</t>
  </si>
  <si>
    <t>A1</t>
  </si>
  <si>
    <t>PWN2025</t>
  </si>
  <si>
    <t>1-1/4" acme</t>
  </si>
  <si>
    <t>SF5015</t>
  </si>
  <si>
    <t>TP30002</t>
  </si>
  <si>
    <t>PPV10002</t>
  </si>
  <si>
    <t>SV5A19</t>
  </si>
  <si>
    <t xml:space="preserve">A2 </t>
  </si>
  <si>
    <t>FT10006</t>
  </si>
  <si>
    <t>143011-13-C</t>
  </si>
  <si>
    <t>A3983-1</t>
  </si>
  <si>
    <t>M20011</t>
  </si>
  <si>
    <t>BDV10005</t>
  </si>
  <si>
    <t>BDV10007</t>
  </si>
  <si>
    <t>PWN2020</t>
  </si>
  <si>
    <t>1 1/4" Acme</t>
  </si>
  <si>
    <t>Double Threading</t>
  </si>
  <si>
    <t>A4</t>
  </si>
  <si>
    <t>AP5005</t>
  </si>
  <si>
    <t>106269-1</t>
  </si>
  <si>
    <t>Back Drill</t>
  </si>
  <si>
    <t>106269-1-LF</t>
  </si>
  <si>
    <t>A5</t>
  </si>
  <si>
    <t>2'ACME</t>
  </si>
  <si>
    <t>CY12301</t>
  </si>
  <si>
    <t>A09331-0038</t>
  </si>
  <si>
    <t>A6</t>
  </si>
  <si>
    <t>143133-1-C</t>
  </si>
  <si>
    <t>143134-1-C</t>
  </si>
  <si>
    <r>
      <t>143354-01-C</t>
    </r>
    <r>
      <rPr>
        <sz val="8"/>
        <color rgb="FF0033CC"/>
        <rFont val="Arial"/>
        <family val="2"/>
      </rPr>
      <t>(1/2)</t>
    </r>
  </si>
  <si>
    <t>143140-1-C</t>
  </si>
  <si>
    <t>S144S144001</t>
  </si>
  <si>
    <t>A7</t>
  </si>
  <si>
    <t>2' ACME</t>
  </si>
  <si>
    <t>M31078</t>
  </si>
  <si>
    <t>Old Conveyor</t>
  </si>
  <si>
    <t>M40071</t>
  </si>
  <si>
    <t>FC7514</t>
  </si>
  <si>
    <t>RCF006</t>
  </si>
  <si>
    <t>A19101-0024</t>
  </si>
  <si>
    <t>1" Acme</t>
  </si>
  <si>
    <t>FS18</t>
  </si>
  <si>
    <t>BDV20002</t>
  </si>
  <si>
    <t>TC1266</t>
  </si>
  <si>
    <t>TC1267</t>
  </si>
  <si>
    <t>IF6275B30</t>
  </si>
  <si>
    <t>104532-1</t>
  </si>
  <si>
    <t>A9</t>
  </si>
  <si>
    <t>NL2503</t>
  </si>
  <si>
    <t>DP2501</t>
  </si>
  <si>
    <t>TP30001</t>
  </si>
  <si>
    <t>VR2501</t>
  </si>
  <si>
    <t>TRV2523-R</t>
  </si>
  <si>
    <t>A09302-0020</t>
  </si>
  <si>
    <t>1" acme</t>
  </si>
  <si>
    <t>A11</t>
  </si>
  <si>
    <t>1-5/8-8SP</t>
  </si>
  <si>
    <r>
      <t>143344-01-C</t>
    </r>
    <r>
      <rPr>
        <sz val="8"/>
        <color rgb="FF0033CC"/>
        <rFont val="Arial"/>
        <family val="2"/>
      </rPr>
      <t>(1/2)</t>
    </r>
  </si>
  <si>
    <t>2-5/8" acme</t>
  </si>
  <si>
    <t>Davenport Schedule</t>
  </si>
  <si>
    <t>Dav Shifts Behind</t>
  </si>
  <si>
    <t>Dav 2wk Shifts</t>
  </si>
  <si>
    <t>``````````</t>
  </si>
  <si>
    <t>ND1</t>
  </si>
  <si>
    <t>CY30002</t>
  </si>
  <si>
    <t>stop spindle</t>
  </si>
  <si>
    <t>ND2</t>
  </si>
  <si>
    <t>CY13502</t>
  </si>
  <si>
    <t>B3639-062</t>
  </si>
  <si>
    <t>B3639-125</t>
  </si>
  <si>
    <t>CY30005</t>
  </si>
  <si>
    <t>A06102-0014</t>
  </si>
  <si>
    <t>CY11705</t>
  </si>
  <si>
    <t>FS01</t>
  </si>
  <si>
    <t>NK2515</t>
  </si>
  <si>
    <t>D1</t>
  </si>
  <si>
    <t>DU2511</t>
  </si>
  <si>
    <t>SP2513</t>
  </si>
  <si>
    <t>SP2512</t>
  </si>
  <si>
    <t>SP2510</t>
  </si>
  <si>
    <t>DP2509</t>
  </si>
  <si>
    <t>D2</t>
  </si>
  <si>
    <t xml:space="preserve">SHIFTS </t>
  </si>
  <si>
    <t>RCF005</t>
  </si>
  <si>
    <t>RCF004</t>
  </si>
  <si>
    <t>CY10202-0</t>
  </si>
  <si>
    <t>CY10222</t>
  </si>
  <si>
    <t>A09211-0010</t>
  </si>
  <si>
    <t>TP30003</t>
  </si>
  <si>
    <t>D3</t>
  </si>
  <si>
    <t>BV1201</t>
  </si>
  <si>
    <r>
      <t xml:space="preserve">427178 </t>
    </r>
    <r>
      <rPr>
        <b/>
        <sz val="8"/>
        <color theme="4" tint="-0.499984740745262"/>
        <rFont val="Arial"/>
        <family val="2"/>
      </rPr>
      <t>(1/2)</t>
    </r>
  </si>
  <si>
    <t>TC6303</t>
  </si>
  <si>
    <t>ST2A09</t>
  </si>
  <si>
    <t>A3853-1</t>
  </si>
  <si>
    <t>M20065</t>
  </si>
  <si>
    <t>M40011</t>
  </si>
  <si>
    <t>DP2505</t>
  </si>
  <si>
    <t>D9</t>
  </si>
  <si>
    <t>TRV11</t>
  </si>
  <si>
    <t>D5</t>
  </si>
  <si>
    <t>CY10221</t>
  </si>
  <si>
    <t>CY11706</t>
  </si>
  <si>
    <t>CY10204-0</t>
  </si>
  <si>
    <t>CY11712</t>
  </si>
  <si>
    <t>CT5011</t>
  </si>
  <si>
    <t>D6</t>
  </si>
  <si>
    <t>CY30004</t>
  </si>
  <si>
    <t>CY30006</t>
  </si>
  <si>
    <t>ESV3821</t>
  </si>
  <si>
    <r>
      <t>LH50011</t>
    </r>
    <r>
      <rPr>
        <sz val="8"/>
        <color rgb="FF0033CC"/>
        <rFont val="Arial"/>
        <family val="2"/>
      </rPr>
      <t>(1/2)</t>
    </r>
  </si>
  <si>
    <t>A19201-0010</t>
  </si>
  <si>
    <t>D7</t>
  </si>
  <si>
    <t>ST2A03</t>
  </si>
  <si>
    <t>ST2A07</t>
  </si>
  <si>
    <t>D8</t>
  </si>
  <si>
    <t>TRV15</t>
  </si>
  <si>
    <t>New Part</t>
  </si>
  <si>
    <t>Hard Orders</t>
  </si>
  <si>
    <t>Total Shifts Needed</t>
  </si>
  <si>
    <t>Gross &amp; Scrap Verified- in BOM</t>
  </si>
  <si>
    <t>100135-1</t>
  </si>
  <si>
    <t>100146-1</t>
  </si>
  <si>
    <t>A5550-16</t>
  </si>
  <si>
    <t>SM</t>
  </si>
  <si>
    <r>
      <t>101467-19</t>
    </r>
    <r>
      <rPr>
        <sz val="8"/>
        <color indexed="8"/>
        <rFont val="Arial"/>
        <family val="2"/>
      </rPr>
      <t>(1/3)</t>
    </r>
  </si>
  <si>
    <t>A03002-0024</t>
  </si>
  <si>
    <t>101467-3</t>
  </si>
  <si>
    <r>
      <t>101467-1</t>
    </r>
    <r>
      <rPr>
        <sz val="8"/>
        <color rgb="FF0033CC"/>
        <rFont val="Arial"/>
        <family val="2"/>
      </rPr>
      <t>(1/3)</t>
    </r>
  </si>
  <si>
    <r>
      <t>101582-1</t>
    </r>
    <r>
      <rPr>
        <sz val="8"/>
        <color rgb="FF0033CC"/>
        <rFont val="Arial"/>
        <family val="2"/>
      </rPr>
      <t>(1/3)</t>
    </r>
  </si>
  <si>
    <t>A3 only</t>
  </si>
  <si>
    <r>
      <t>101728-1</t>
    </r>
    <r>
      <rPr>
        <sz val="8"/>
        <color rgb="FF0033CC"/>
        <rFont val="Arial"/>
        <family val="2"/>
      </rPr>
      <t>(1/3)</t>
    </r>
  </si>
  <si>
    <r>
      <t>101728-1-LF</t>
    </r>
    <r>
      <rPr>
        <sz val="8"/>
        <color rgb="FF0033CC"/>
        <rFont val="Arial"/>
        <family val="2"/>
      </rPr>
      <t>(1/3)</t>
    </r>
  </si>
  <si>
    <t>A03002-0032</t>
  </si>
  <si>
    <r>
      <t>101728-2</t>
    </r>
    <r>
      <rPr>
        <sz val="8"/>
        <color rgb="FF0033CC"/>
        <rFont val="Arial"/>
        <family val="2"/>
      </rPr>
      <t>(1/3)</t>
    </r>
  </si>
  <si>
    <r>
      <t>101729-1</t>
    </r>
    <r>
      <rPr>
        <sz val="8"/>
        <color rgb="FF0033CC"/>
        <rFont val="Arial"/>
        <family val="2"/>
      </rPr>
      <t>(1/3)</t>
    </r>
  </si>
  <si>
    <r>
      <t>102095-2</t>
    </r>
    <r>
      <rPr>
        <sz val="8"/>
        <color rgb="FF0033CC"/>
        <rFont val="Arial"/>
        <family val="2"/>
      </rPr>
      <t>(1/3)</t>
    </r>
  </si>
  <si>
    <t>B/S Alternative</t>
  </si>
  <si>
    <t>jam nut</t>
  </si>
  <si>
    <t>102100-1-LF</t>
  </si>
  <si>
    <t>102263-1</t>
  </si>
  <si>
    <t>102263-2</t>
  </si>
  <si>
    <t>Dav</t>
  </si>
  <si>
    <t>new rate</t>
  </si>
  <si>
    <t>103464-1</t>
  </si>
  <si>
    <t>Jam Nut</t>
  </si>
  <si>
    <t>103464-1-LF</t>
  </si>
  <si>
    <t>A03002-0018</t>
  </si>
  <si>
    <r>
      <t>104114-3</t>
    </r>
    <r>
      <rPr>
        <sz val="8"/>
        <color rgb="FF0033CC"/>
        <rFont val="Arial"/>
        <family val="2"/>
      </rPr>
      <t>(1/3)</t>
    </r>
  </si>
  <si>
    <t>moved to hydro</t>
  </si>
  <si>
    <r>
      <t>104114-1</t>
    </r>
    <r>
      <rPr>
        <sz val="8"/>
        <color rgb="FF0033CC"/>
        <rFont val="Arial"/>
        <family val="2"/>
      </rPr>
      <t>(1/3)</t>
    </r>
  </si>
  <si>
    <t>104115-3</t>
  </si>
  <si>
    <t>A06202-0008</t>
  </si>
  <si>
    <t>104115-4</t>
  </si>
  <si>
    <t>104532-1-LF</t>
  </si>
  <si>
    <r>
      <t>105140-2</t>
    </r>
    <r>
      <rPr>
        <sz val="8"/>
        <color rgb="FF0033CC"/>
        <rFont val="Arial"/>
        <family val="2"/>
      </rPr>
      <t>(1/3)</t>
    </r>
  </si>
  <si>
    <t>105950-1</t>
  </si>
  <si>
    <t xml:space="preserve">Dav </t>
  </si>
  <si>
    <t>105950-1-LF</t>
  </si>
  <si>
    <t>105991-1</t>
  </si>
  <si>
    <t>105991U-1</t>
  </si>
  <si>
    <r>
      <t>105991-4</t>
    </r>
    <r>
      <rPr>
        <sz val="8"/>
        <color rgb="FF0033CC"/>
        <rFont val="Arial"/>
        <family val="2"/>
      </rPr>
      <t>(1/3)</t>
    </r>
  </si>
  <si>
    <r>
      <t>105991-1</t>
    </r>
    <r>
      <rPr>
        <sz val="8"/>
        <color rgb="FF0033CC"/>
        <rFont val="Arial"/>
        <family val="2"/>
      </rPr>
      <t>(1/3)</t>
    </r>
  </si>
  <si>
    <t>106-132-2</t>
  </si>
  <si>
    <t>106-133-2</t>
  </si>
  <si>
    <r>
      <t>106148-1</t>
    </r>
    <r>
      <rPr>
        <sz val="8"/>
        <color rgb="FF0033CC"/>
        <rFont val="Arial"/>
        <family val="2"/>
      </rPr>
      <t>(1/3)</t>
    </r>
  </si>
  <si>
    <r>
      <t>106238-1</t>
    </r>
    <r>
      <rPr>
        <sz val="8"/>
        <color rgb="FF0033CC"/>
        <rFont val="Arial"/>
        <family val="2"/>
      </rPr>
      <t>(1/3)</t>
    </r>
  </si>
  <si>
    <t>106267-1</t>
  </si>
  <si>
    <t>Acme/B&amp;S</t>
  </si>
  <si>
    <r>
      <t>143003-02-C</t>
    </r>
    <r>
      <rPr>
        <sz val="8"/>
        <color rgb="FF0033CC"/>
        <rFont val="Arial"/>
        <family val="2"/>
      </rPr>
      <t>(1/2)</t>
    </r>
  </si>
  <si>
    <t>A2</t>
  </si>
  <si>
    <t>143012-13-C</t>
  </si>
  <si>
    <t>143013-13-C</t>
  </si>
  <si>
    <t>143102-C</t>
  </si>
  <si>
    <r>
      <t>143126-2-C</t>
    </r>
    <r>
      <rPr>
        <sz val="8"/>
        <color rgb="FF0033CC"/>
        <rFont val="Arial"/>
        <family val="2"/>
      </rPr>
      <t>(1/2)</t>
    </r>
  </si>
  <si>
    <t>F4</t>
  </si>
  <si>
    <t>143131-1-C</t>
  </si>
  <si>
    <t>143132-1-C</t>
  </si>
  <si>
    <r>
      <t>143139-1-C</t>
    </r>
    <r>
      <rPr>
        <sz val="8"/>
        <color rgb="FF0033CC"/>
        <rFont val="Arial"/>
        <family val="2"/>
      </rPr>
      <t>(1/2)</t>
    </r>
  </si>
  <si>
    <r>
      <t>143176-1-C</t>
    </r>
    <r>
      <rPr>
        <sz val="8"/>
        <color rgb="FF0033CC"/>
        <rFont val="Arial"/>
        <family val="2"/>
      </rPr>
      <t>(1/2)</t>
    </r>
  </si>
  <si>
    <t>143177-1-C</t>
  </si>
  <si>
    <r>
      <t>143181-1-CP</t>
    </r>
    <r>
      <rPr>
        <sz val="8"/>
        <color rgb="FF0033CC"/>
        <rFont val="Arial"/>
        <family val="2"/>
      </rPr>
      <t>(1/2)</t>
    </r>
  </si>
  <si>
    <t>143182-1-C</t>
  </si>
  <si>
    <t>143183-1-C</t>
  </si>
  <si>
    <r>
      <t>143304-01-C</t>
    </r>
    <r>
      <rPr>
        <sz val="8"/>
        <color rgb="FF0033CC"/>
        <rFont val="Arial"/>
        <family val="2"/>
      </rPr>
      <t>(1/2)</t>
    </r>
  </si>
  <si>
    <t>143313-01-C</t>
  </si>
  <si>
    <r>
      <t>143314-01-C</t>
    </r>
    <r>
      <rPr>
        <sz val="8"/>
        <color rgb="FF0033CC"/>
        <rFont val="Arial"/>
        <family val="2"/>
      </rPr>
      <t>(1/2)</t>
    </r>
  </si>
  <si>
    <t>143315-01-C</t>
  </si>
  <si>
    <t>A01102-0068</t>
  </si>
  <si>
    <t>143351-01-C</t>
  </si>
  <si>
    <t>143352-1-C</t>
  </si>
  <si>
    <r>
      <t>143356-01-C</t>
    </r>
    <r>
      <rPr>
        <sz val="8"/>
        <color rgb="FF0033CC"/>
        <rFont val="Arial"/>
        <family val="2"/>
      </rPr>
      <t>(1/2)</t>
    </r>
  </si>
  <si>
    <r>
      <t>143357-01-C</t>
    </r>
    <r>
      <rPr>
        <sz val="8"/>
        <color rgb="FF0033CC"/>
        <rFont val="Arial"/>
        <family val="2"/>
      </rPr>
      <t>(1/2)</t>
    </r>
  </si>
  <si>
    <r>
      <t>143358-01-C</t>
    </r>
    <r>
      <rPr>
        <sz val="8"/>
        <color rgb="FF0033CC"/>
        <rFont val="Arial"/>
        <family val="2"/>
      </rPr>
      <t>(1/2)</t>
    </r>
  </si>
  <si>
    <r>
      <t>143359-01-C</t>
    </r>
    <r>
      <rPr>
        <sz val="8"/>
        <color rgb="FF0033CC"/>
        <rFont val="Arial"/>
        <family val="2"/>
      </rPr>
      <t>(1/2)</t>
    </r>
  </si>
  <si>
    <t>144041-2-C</t>
  </si>
  <si>
    <t>144043-1-C</t>
  </si>
  <si>
    <t>144043-2-C</t>
  </si>
  <si>
    <t>14542-C</t>
  </si>
  <si>
    <t>17262-0C</t>
  </si>
  <si>
    <t>17263-0C</t>
  </si>
  <si>
    <t>192115-C</t>
  </si>
  <si>
    <t>A06101-0007</t>
  </si>
  <si>
    <r>
      <t>21256A</t>
    </r>
    <r>
      <rPr>
        <sz val="8"/>
        <color rgb="FF0033CC"/>
        <rFont val="Arial"/>
        <family val="2"/>
      </rPr>
      <t>(1/2)</t>
    </r>
  </si>
  <si>
    <t>new rate+90/hr</t>
  </si>
  <si>
    <t>F5</t>
  </si>
  <si>
    <t>22186688-C</t>
  </si>
  <si>
    <t>23289374-C</t>
  </si>
  <si>
    <t xml:space="preserve">F1 </t>
  </si>
  <si>
    <t>293138-10</t>
  </si>
  <si>
    <t>F1</t>
  </si>
  <si>
    <t>293546-10</t>
  </si>
  <si>
    <t>same as H2098</t>
  </si>
  <si>
    <t>300800</t>
  </si>
  <si>
    <t>300900</t>
  </si>
  <si>
    <t>301783-1-C</t>
  </si>
  <si>
    <t>301869-1-C</t>
  </si>
  <si>
    <t>305052-C</t>
  </si>
  <si>
    <t xml:space="preserve">A6    </t>
  </si>
  <si>
    <t>42395-10</t>
  </si>
  <si>
    <t>D4</t>
  </si>
  <si>
    <t>A9only</t>
  </si>
  <si>
    <t>5008291-10-C</t>
  </si>
  <si>
    <t>C/C Part</t>
  </si>
  <si>
    <t>A2 only</t>
  </si>
  <si>
    <t>60-4ABK</t>
  </si>
  <si>
    <t>60-4BK</t>
  </si>
  <si>
    <t>60-4BK-LF</t>
  </si>
  <si>
    <t>60-6BK</t>
  </si>
  <si>
    <t>60-6BK-LF</t>
  </si>
  <si>
    <t>A03001-0013</t>
  </si>
  <si>
    <t>61-4BK</t>
  </si>
  <si>
    <t>61-4BK-LF</t>
  </si>
  <si>
    <t>A03002-0016</t>
  </si>
  <si>
    <t>61-6BK</t>
  </si>
  <si>
    <t>Dav/Acme</t>
  </si>
  <si>
    <t>61-6BK-LF</t>
  </si>
  <si>
    <t>A03002-0020</t>
  </si>
  <si>
    <r>
      <t>79390</t>
    </r>
    <r>
      <rPr>
        <sz val="8"/>
        <color rgb="FF0033CC"/>
        <rFont val="Arial"/>
        <family val="2"/>
      </rPr>
      <t>(1/2)</t>
    </r>
  </si>
  <si>
    <t>A06651-C</t>
  </si>
  <si>
    <t>A06652-C</t>
  </si>
  <si>
    <r>
      <t>A24010</t>
    </r>
    <r>
      <rPr>
        <sz val="8"/>
        <color rgb="FF0033CC"/>
        <rFont val="Arial"/>
        <family val="2"/>
      </rPr>
      <t>(1/2)</t>
    </r>
  </si>
  <si>
    <t>A3098-1</t>
  </si>
  <si>
    <t>A3192-1</t>
  </si>
  <si>
    <t>2014 moved</t>
  </si>
  <si>
    <t>B&amp;S as backup</t>
  </si>
  <si>
    <t>A3293-1</t>
  </si>
  <si>
    <t>A3389-1</t>
  </si>
  <si>
    <t>A3389-2</t>
  </si>
  <si>
    <t>A3612-1</t>
  </si>
  <si>
    <t>A3813-1</t>
  </si>
  <si>
    <t>A3813-1-LF</t>
  </si>
  <si>
    <t>A3864-1</t>
  </si>
  <si>
    <t>A3923-1</t>
  </si>
  <si>
    <r>
      <t>A3942-1(</t>
    </r>
    <r>
      <rPr>
        <sz val="8"/>
        <color rgb="FF0033CC"/>
        <rFont val="Arial"/>
        <family val="2"/>
      </rPr>
      <t>1/2)</t>
    </r>
  </si>
  <si>
    <t>A3949-1</t>
  </si>
  <si>
    <t>A3983-1-LF</t>
  </si>
  <si>
    <t>A4077-1</t>
  </si>
  <si>
    <t>A5006</t>
  </si>
  <si>
    <t>A5103</t>
  </si>
  <si>
    <t>Acme/Dav</t>
  </si>
  <si>
    <t>A5103-LF</t>
  </si>
  <si>
    <t>A03001-0022</t>
  </si>
  <si>
    <t>DAV/B&amp;S</t>
  </si>
  <si>
    <t>A5185</t>
  </si>
  <si>
    <t>A5437SR</t>
  </si>
  <si>
    <t>A04002-0030</t>
  </si>
  <si>
    <t>AP2502</t>
  </si>
  <si>
    <r>
      <t>AP2503</t>
    </r>
    <r>
      <rPr>
        <sz val="8"/>
        <color rgb="FF0033CC"/>
        <rFont val="Arial"/>
        <family val="2"/>
      </rPr>
      <t>(1/2)</t>
    </r>
  </si>
  <si>
    <t>#A2</t>
  </si>
  <si>
    <t>AP2504</t>
  </si>
  <si>
    <t>AP3802</t>
  </si>
  <si>
    <t>AP3805</t>
  </si>
  <si>
    <t>F6</t>
  </si>
  <si>
    <t>AP5002</t>
  </si>
  <si>
    <r>
      <t>AP5003</t>
    </r>
    <r>
      <rPr>
        <sz val="8"/>
        <color rgb="FF0033CC"/>
        <rFont val="Arial"/>
        <family val="2"/>
      </rPr>
      <t>(1/2)</t>
    </r>
  </si>
  <si>
    <t>Can run on A2- but only in a complete emergency situation</t>
  </si>
  <si>
    <r>
      <t>B1001-1</t>
    </r>
    <r>
      <rPr>
        <sz val="8"/>
        <color rgb="FF0033CC"/>
        <rFont val="Arial"/>
        <family val="2"/>
      </rPr>
      <t>(1/2)</t>
    </r>
  </si>
  <si>
    <r>
      <t>B1001-1-LF</t>
    </r>
    <r>
      <rPr>
        <sz val="8"/>
        <color rgb="FF0033CC"/>
        <rFont val="Arial"/>
        <family val="2"/>
      </rPr>
      <t>(1/2)</t>
    </r>
  </si>
  <si>
    <t>B3222-1</t>
  </si>
  <si>
    <t>B&amp;S/Acme</t>
  </si>
  <si>
    <t>B3222-3</t>
  </si>
  <si>
    <t>B3222-4</t>
  </si>
  <si>
    <t>B3222-4-LF</t>
  </si>
  <si>
    <t>B3454-1</t>
  </si>
  <si>
    <t>B3639-052</t>
  </si>
  <si>
    <t>B3639-052SR</t>
  </si>
  <si>
    <t>B3639-093</t>
  </si>
  <si>
    <t>B3639-156</t>
  </si>
  <si>
    <t>A06261-0008</t>
  </si>
  <si>
    <t>B3639-200</t>
  </si>
  <si>
    <t>A06261-0010</t>
  </si>
  <si>
    <r>
      <t>B3687-5</t>
    </r>
    <r>
      <rPr>
        <sz val="8"/>
        <color rgb="FF0033CC"/>
        <rFont val="Arial"/>
        <family val="2"/>
      </rPr>
      <t>(1/3)</t>
    </r>
  </si>
  <si>
    <r>
      <t>B3687-5-LF</t>
    </r>
    <r>
      <rPr>
        <sz val="8"/>
        <color rgb="FF0033CC"/>
        <rFont val="Arial"/>
        <family val="2"/>
      </rPr>
      <t>(1/3)</t>
    </r>
  </si>
  <si>
    <t>BDV10004</t>
  </si>
  <si>
    <t>F2</t>
  </si>
  <si>
    <t>BDV20003</t>
  </si>
  <si>
    <t>BDV20012</t>
  </si>
  <si>
    <t>BDV20013</t>
  </si>
  <si>
    <t>BDV20014</t>
  </si>
  <si>
    <r>
      <t>BDV20015</t>
    </r>
    <r>
      <rPr>
        <sz val="8"/>
        <color rgb="FF0033CC"/>
        <rFont val="Arial"/>
        <family val="2"/>
      </rPr>
      <t>(1/2)</t>
    </r>
  </si>
  <si>
    <r>
      <t>BDV20016</t>
    </r>
    <r>
      <rPr>
        <sz val="8"/>
        <color rgb="FF0033CC"/>
        <rFont val="Arial"/>
        <family val="2"/>
      </rPr>
      <t>(1/2)</t>
    </r>
  </si>
  <si>
    <t>BV1001</t>
  </si>
  <si>
    <t>C3838016</t>
  </si>
  <si>
    <r>
      <t>C3850001</t>
    </r>
    <r>
      <rPr>
        <sz val="8"/>
        <color rgb="FF0033CC"/>
        <rFont val="Arial"/>
        <family val="2"/>
      </rPr>
      <t>(1/4)</t>
    </r>
  </si>
  <si>
    <t>C5038009</t>
  </si>
  <si>
    <t>C5038010</t>
  </si>
  <si>
    <t>C5038019</t>
  </si>
  <si>
    <r>
      <t>C5050001</t>
    </r>
    <r>
      <rPr>
        <sz val="8"/>
        <color rgb="FF0033CC"/>
        <rFont val="Arial"/>
        <family val="2"/>
      </rPr>
      <t>(1/4)</t>
    </r>
  </si>
  <si>
    <t>C5050005</t>
  </si>
  <si>
    <r>
      <t>C5050071</t>
    </r>
    <r>
      <rPr>
        <sz val="8"/>
        <color rgb="FF0033CC"/>
        <rFont val="Arial"/>
        <family val="2"/>
      </rPr>
      <t>(1/4)</t>
    </r>
  </si>
  <si>
    <t>L1/A6</t>
  </si>
  <si>
    <r>
      <t>C5050B21</t>
    </r>
    <r>
      <rPr>
        <sz val="8"/>
        <color rgb="FF0033CC"/>
        <rFont val="Arial"/>
        <family val="2"/>
      </rPr>
      <t>(1/4)</t>
    </r>
  </si>
  <si>
    <t>L1/A4</t>
  </si>
  <si>
    <r>
      <t>C5050B2L7</t>
    </r>
    <r>
      <rPr>
        <sz val="8"/>
        <color rgb="FF0033CC"/>
        <rFont val="Arial"/>
        <family val="2"/>
      </rPr>
      <t>(1/4)</t>
    </r>
  </si>
  <si>
    <r>
      <t>C5050B2L8</t>
    </r>
    <r>
      <rPr>
        <sz val="8"/>
        <color rgb="FF0033CC"/>
        <rFont val="Arial"/>
        <family val="2"/>
      </rPr>
      <t>(1/4)</t>
    </r>
  </si>
  <si>
    <t>F7</t>
  </si>
  <si>
    <r>
      <t>C7510001</t>
    </r>
    <r>
      <rPr>
        <sz val="8"/>
        <color rgb="FF0033CC"/>
        <rFont val="Arial"/>
        <family val="2"/>
      </rPr>
      <t>(1/4)</t>
    </r>
  </si>
  <si>
    <r>
      <t>C7575001</t>
    </r>
    <r>
      <rPr>
        <sz val="8"/>
        <color rgb="FF0033CC"/>
        <rFont val="Arial"/>
        <family val="2"/>
      </rPr>
      <t>(1/4)</t>
    </r>
  </si>
  <si>
    <t>CH-101</t>
  </si>
  <si>
    <t>CH-301</t>
  </si>
  <si>
    <t>CJ2203</t>
  </si>
  <si>
    <t>CJ2205</t>
  </si>
  <si>
    <t>CJ3809</t>
  </si>
  <si>
    <t>A02032-0012</t>
  </si>
  <si>
    <t>#D6</t>
  </si>
  <si>
    <t>CTM16</t>
  </si>
  <si>
    <t>F22-1</t>
  </si>
  <si>
    <t>CY10002-0</t>
  </si>
  <si>
    <t>F44</t>
  </si>
  <si>
    <r>
      <t>CY10104</t>
    </r>
    <r>
      <rPr>
        <sz val="8"/>
        <color rgb="FF0033CC"/>
        <rFont val="Arial"/>
        <family val="2"/>
      </rPr>
      <t>(1/2)</t>
    </r>
  </si>
  <si>
    <t>A1 only</t>
  </si>
  <si>
    <t>F22-2/3</t>
  </si>
  <si>
    <t>CY10203-0</t>
  </si>
  <si>
    <t>D2/D3 Only</t>
  </si>
  <si>
    <t>F22-3/2</t>
  </si>
  <si>
    <t>CY10223</t>
  </si>
  <si>
    <t>material</t>
  </si>
  <si>
    <t>Changed</t>
  </si>
  <si>
    <t>CY10605-0</t>
  </si>
  <si>
    <t>#D4</t>
  </si>
  <si>
    <t>CY11705-NP</t>
  </si>
  <si>
    <t>CY11722</t>
  </si>
  <si>
    <r>
      <t>CY12001</t>
    </r>
    <r>
      <rPr>
        <sz val="8"/>
        <color rgb="FF0033CC"/>
        <rFont val="Arial"/>
        <family val="2"/>
      </rPr>
      <t>(1/2)</t>
    </r>
  </si>
  <si>
    <t>Ganesh</t>
  </si>
  <si>
    <t>CY12003</t>
  </si>
  <si>
    <t>CY12101</t>
  </si>
  <si>
    <t>CY12402</t>
  </si>
  <si>
    <t>A02002-0008</t>
  </si>
  <si>
    <t>CY20002</t>
  </si>
  <si>
    <t>obsolete per Dan Lammers</t>
  </si>
  <si>
    <t>CY20003</t>
  </si>
  <si>
    <t>CY20004</t>
  </si>
  <si>
    <t>CY30002-LFB</t>
  </si>
  <si>
    <t>A03001-0010</t>
  </si>
  <si>
    <t>CY30003</t>
  </si>
  <si>
    <t>A06101-0014</t>
  </si>
  <si>
    <t>CY30007</t>
  </si>
  <si>
    <t>CY30011</t>
  </si>
  <si>
    <t>CY30012</t>
  </si>
  <si>
    <t>CY30014</t>
  </si>
  <si>
    <t>CY90021</t>
  </si>
  <si>
    <t>CY90022</t>
  </si>
  <si>
    <t>CY90032</t>
  </si>
  <si>
    <t>D26889-C</t>
  </si>
  <si>
    <t>D30198-C</t>
  </si>
  <si>
    <t>DA5001</t>
  </si>
  <si>
    <t>DC1202</t>
  </si>
  <si>
    <t>#D1</t>
  </si>
  <si>
    <t>F50</t>
  </si>
  <si>
    <t>DM1201</t>
  </si>
  <si>
    <t>DM2501</t>
  </si>
  <si>
    <t>DM2504</t>
  </si>
  <si>
    <t>D8/D6</t>
  </si>
  <si>
    <t>F30</t>
  </si>
  <si>
    <t>DU2510</t>
  </si>
  <si>
    <t>F31</t>
  </si>
  <si>
    <t>DW2501</t>
  </si>
  <si>
    <t>A02007-0018</t>
  </si>
  <si>
    <t>DW2502</t>
  </si>
  <si>
    <t>E5009</t>
  </si>
  <si>
    <r>
      <t>E5011</t>
    </r>
    <r>
      <rPr>
        <sz val="8"/>
        <color rgb="FF0033CC"/>
        <rFont val="Arial"/>
        <family val="2"/>
      </rPr>
      <t>(1/2)</t>
    </r>
  </si>
  <si>
    <t>A09001-0022</t>
  </si>
  <si>
    <r>
      <t>ELM385001</t>
    </r>
    <r>
      <rPr>
        <sz val="8"/>
        <color rgb="FF0033CC"/>
        <rFont val="Arial"/>
        <family val="2"/>
      </rPr>
      <t>(1/2)</t>
    </r>
  </si>
  <si>
    <r>
      <t>ESV3820</t>
    </r>
    <r>
      <rPr>
        <sz val="8"/>
        <color rgb="FF0033CC"/>
        <rFont val="Arial"/>
        <family val="2"/>
      </rPr>
      <t>(1/2)</t>
    </r>
  </si>
  <si>
    <t>ESV3830</t>
  </si>
  <si>
    <r>
      <t>F6250B21</t>
    </r>
    <r>
      <rPr>
        <sz val="8"/>
        <rFont val="Arial"/>
        <family val="2"/>
      </rPr>
      <t>(1/3)</t>
    </r>
  </si>
  <si>
    <r>
      <t>F6250B72-P</t>
    </r>
    <r>
      <rPr>
        <sz val="8"/>
        <color rgb="FF0033CC"/>
        <rFont val="Arial"/>
        <family val="2"/>
      </rPr>
      <t>(1/3)</t>
    </r>
  </si>
  <si>
    <t>A01002-0030</t>
  </si>
  <si>
    <t>F6424-C</t>
  </si>
  <si>
    <t>FC2504</t>
  </si>
  <si>
    <t>FC2508</t>
  </si>
  <si>
    <t>FC2509</t>
  </si>
  <si>
    <t>FC2574</t>
  </si>
  <si>
    <t>Family 4</t>
  </si>
  <si>
    <t>FC7508</t>
  </si>
  <si>
    <t>FC7515</t>
  </si>
  <si>
    <r>
      <t>2013/</t>
    </r>
    <r>
      <rPr>
        <b/>
        <sz val="11"/>
        <color rgb="FFFF0000"/>
        <rFont val="Arial"/>
        <family val="2"/>
      </rPr>
      <t>14</t>
    </r>
  </si>
  <si>
    <t>A8 ONLY</t>
  </si>
  <si>
    <r>
      <t>FS22-10</t>
    </r>
    <r>
      <rPr>
        <sz val="8"/>
        <color rgb="FF0033CC"/>
        <rFont val="Arial"/>
        <family val="2"/>
      </rPr>
      <t>(1/2)</t>
    </r>
  </si>
  <si>
    <t>FT10001</t>
  </si>
  <si>
    <t>FT10002</t>
  </si>
  <si>
    <r>
      <t>FT10101</t>
    </r>
    <r>
      <rPr>
        <sz val="8"/>
        <color rgb="FF0033CC"/>
        <rFont val="Arial"/>
        <family val="2"/>
      </rPr>
      <t>(1/2)</t>
    </r>
  </si>
  <si>
    <t>FT10701</t>
  </si>
  <si>
    <t>F66</t>
  </si>
  <si>
    <t>FT10802</t>
  </si>
  <si>
    <t>FT10802-1</t>
  </si>
  <si>
    <t>FT10802-2</t>
  </si>
  <si>
    <t>FT10902</t>
  </si>
  <si>
    <t>A01002-0026</t>
  </si>
  <si>
    <r>
      <t>FT11401-3</t>
    </r>
    <r>
      <rPr>
        <sz val="8"/>
        <color rgb="FF0033CC"/>
        <rFont val="Arial"/>
        <family val="2"/>
      </rPr>
      <t>(1/2)</t>
    </r>
  </si>
  <si>
    <r>
      <t>FT11401-4</t>
    </r>
    <r>
      <rPr>
        <sz val="8"/>
        <color rgb="FF0033CC"/>
        <rFont val="Arial"/>
        <family val="2"/>
      </rPr>
      <t>(1/2)</t>
    </r>
  </si>
  <si>
    <r>
      <t>F71/</t>
    </r>
    <r>
      <rPr>
        <b/>
        <sz val="11"/>
        <color rgb="FFFF0000"/>
        <rFont val="Arial"/>
        <family val="2"/>
      </rPr>
      <t>2014</t>
    </r>
  </si>
  <si>
    <t>FT12001</t>
  </si>
  <si>
    <t>A01001-0020</t>
  </si>
  <si>
    <t>FT12101</t>
  </si>
  <si>
    <r>
      <t>FT13401</t>
    </r>
    <r>
      <rPr>
        <sz val="8"/>
        <color rgb="FF0033CC"/>
        <rFont val="Arial"/>
        <family val="2"/>
      </rPr>
      <t>(1/2)</t>
    </r>
  </si>
  <si>
    <r>
      <t>FT13501</t>
    </r>
    <r>
      <rPr>
        <sz val="8"/>
        <color rgb="FF0033CC"/>
        <rFont val="Arial"/>
        <family val="2"/>
      </rPr>
      <t>(1/2)</t>
    </r>
  </si>
  <si>
    <t xml:space="preserve">FT13501 </t>
  </si>
  <si>
    <t>FT13501-10</t>
  </si>
  <si>
    <t>DRILL</t>
  </si>
  <si>
    <t>F10</t>
  </si>
  <si>
    <t>F11</t>
  </si>
  <si>
    <t>GA750-C</t>
  </si>
  <si>
    <t>GA875-C</t>
  </si>
  <si>
    <t>F33</t>
  </si>
  <si>
    <t>IL10014</t>
  </si>
  <si>
    <t>L1/2</t>
  </si>
  <si>
    <t>L3/4</t>
  </si>
  <si>
    <t>L1</t>
  </si>
  <si>
    <t xml:space="preserve">L2 </t>
  </si>
  <si>
    <t>L2-1/2</t>
  </si>
  <si>
    <t>L3</t>
  </si>
  <si>
    <t>L4</t>
  </si>
  <si>
    <t>LH50005</t>
  </si>
  <si>
    <t xml:space="preserve">                                                                            </t>
  </si>
  <si>
    <t>LH50010</t>
  </si>
  <si>
    <t>LH50027</t>
  </si>
  <si>
    <t>M1212003</t>
  </si>
  <si>
    <t>M20017</t>
  </si>
  <si>
    <t>M20045</t>
  </si>
  <si>
    <t>M2525050</t>
  </si>
  <si>
    <r>
      <t>M2525081</t>
    </r>
    <r>
      <rPr>
        <sz val="8"/>
        <color rgb="FF0033CC"/>
        <rFont val="Arial"/>
        <family val="2"/>
      </rPr>
      <t>(1/2)</t>
    </r>
  </si>
  <si>
    <t>M2525083-0</t>
  </si>
  <si>
    <t>M30003</t>
  </si>
  <si>
    <t>M30005</t>
  </si>
  <si>
    <t>M30009</t>
  </si>
  <si>
    <t>M30011</t>
  </si>
  <si>
    <t>M30017</t>
  </si>
  <si>
    <t>NON STND 2"</t>
  </si>
  <si>
    <t>F13</t>
  </si>
  <si>
    <t>M30029-P</t>
  </si>
  <si>
    <t>change to 333/hr</t>
  </si>
  <si>
    <t>M30030-P</t>
  </si>
  <si>
    <t>F88</t>
  </si>
  <si>
    <t>M30045</t>
  </si>
  <si>
    <t>M31045</t>
  </si>
  <si>
    <t>F75-2014</t>
  </si>
  <si>
    <t>M20059</t>
  </si>
  <si>
    <t>F75</t>
  </si>
  <si>
    <t>M30059</t>
  </si>
  <si>
    <t>M30072</t>
  </si>
  <si>
    <t>A2/ 414 pcs/ hr</t>
  </si>
  <si>
    <t>M30073</t>
  </si>
  <si>
    <t>M30076</t>
  </si>
  <si>
    <t>M30088</t>
  </si>
  <si>
    <t>M31029</t>
  </si>
  <si>
    <t>MPC20003</t>
  </si>
  <si>
    <t>A19002-0028</t>
  </si>
  <si>
    <r>
      <t>MPC40001</t>
    </r>
    <r>
      <rPr>
        <sz val="8"/>
        <color rgb="FF0033CC"/>
        <rFont val="Arial"/>
        <family val="2"/>
      </rPr>
      <t>(1/2)</t>
    </r>
  </si>
  <si>
    <t>CNC</t>
  </si>
  <si>
    <t>ND3809</t>
  </si>
  <si>
    <r>
      <t>ND6215</t>
    </r>
    <r>
      <rPr>
        <sz val="8"/>
        <color rgb="FF0033CC"/>
        <rFont val="Arial"/>
        <family val="2"/>
      </rPr>
      <t>(1/2)</t>
    </r>
  </si>
  <si>
    <t>NC2505</t>
  </si>
  <si>
    <t>NK2501</t>
  </si>
  <si>
    <t>A8 only</t>
  </si>
  <si>
    <t>NK2509</t>
  </si>
  <si>
    <t>F21</t>
  </si>
  <si>
    <t>NK5001</t>
  </si>
  <si>
    <t>NK5020</t>
  </si>
  <si>
    <t>#A7</t>
  </si>
  <si>
    <t>A9 only</t>
  </si>
  <si>
    <t>NL2511</t>
  </si>
  <si>
    <t>NL2515</t>
  </si>
  <si>
    <t>NP3005</t>
  </si>
  <si>
    <r>
      <t>P1010001</t>
    </r>
    <r>
      <rPr>
        <sz val="8"/>
        <color rgb="FF0033CC"/>
        <rFont val="Arial"/>
        <family val="2"/>
      </rPr>
      <t>(1/4)</t>
    </r>
  </si>
  <si>
    <t>P1212005</t>
  </si>
  <si>
    <r>
      <t>P2575B21</t>
    </r>
    <r>
      <rPr>
        <sz val="8"/>
        <color rgb="FF0033CC"/>
        <rFont val="Arial"/>
        <family val="2"/>
      </rPr>
      <t>(1/4)</t>
    </r>
  </si>
  <si>
    <r>
      <t>P3850001</t>
    </r>
    <r>
      <rPr>
        <sz val="8"/>
        <color rgb="FF0033CC"/>
        <rFont val="Arial"/>
        <family val="2"/>
      </rPr>
      <t>(1/4)</t>
    </r>
  </si>
  <si>
    <r>
      <t>P3850B21</t>
    </r>
    <r>
      <rPr>
        <sz val="8"/>
        <color rgb="FF0033CC"/>
        <rFont val="Arial"/>
        <family val="2"/>
      </rPr>
      <t>(1/4)</t>
    </r>
  </si>
  <si>
    <r>
      <t>P5050001</t>
    </r>
    <r>
      <rPr>
        <sz val="8"/>
        <color rgb="FF0033CC"/>
        <rFont val="Arial"/>
        <family val="2"/>
      </rPr>
      <t>(1/4)</t>
    </r>
  </si>
  <si>
    <r>
      <t>P5050B21</t>
    </r>
    <r>
      <rPr>
        <sz val="8"/>
        <color rgb="FF0033CC"/>
        <rFont val="Arial"/>
        <family val="2"/>
      </rPr>
      <t>(1/4)</t>
    </r>
  </si>
  <si>
    <r>
      <t>P7510001</t>
    </r>
    <r>
      <rPr>
        <sz val="8"/>
        <color rgb="FF0033CC"/>
        <rFont val="Arial"/>
        <family val="2"/>
      </rPr>
      <t>(1/4)</t>
    </r>
  </si>
  <si>
    <r>
      <t>P7575001</t>
    </r>
    <r>
      <rPr>
        <sz val="8"/>
        <color rgb="FF0033CC"/>
        <rFont val="Arial"/>
        <family val="2"/>
      </rPr>
      <t>(1/4)</t>
    </r>
  </si>
  <si>
    <r>
      <t>P7575002</t>
    </r>
    <r>
      <rPr>
        <sz val="8"/>
        <color rgb="FF0033CC"/>
        <rFont val="Arial"/>
        <family val="2"/>
      </rPr>
      <t>(1/4)</t>
    </r>
  </si>
  <si>
    <r>
      <t>P7575030</t>
    </r>
    <r>
      <rPr>
        <sz val="8"/>
        <color rgb="FF0033CC"/>
        <rFont val="Arial"/>
        <family val="2"/>
      </rPr>
      <t>(1/4)</t>
    </r>
  </si>
  <si>
    <r>
      <t>P7575B31</t>
    </r>
    <r>
      <rPr>
        <sz val="8"/>
        <color rgb="FF0033CC"/>
        <rFont val="Arial"/>
        <family val="2"/>
      </rPr>
      <t>(1/4)</t>
    </r>
  </si>
  <si>
    <r>
      <t>P7575B71-P</t>
    </r>
    <r>
      <rPr>
        <sz val="8"/>
        <color rgb="FF0033CC"/>
        <rFont val="Arial"/>
        <family val="2"/>
      </rPr>
      <t>(1/4)</t>
    </r>
  </si>
  <si>
    <t>PJ-P032-C</t>
  </si>
  <si>
    <t>A06031-0016</t>
  </si>
  <si>
    <t>#D5</t>
  </si>
  <si>
    <r>
      <t xml:space="preserve">PCV10002 </t>
    </r>
    <r>
      <rPr>
        <b/>
        <sz val="8"/>
        <color theme="3"/>
        <rFont val="Arial"/>
        <family val="2"/>
      </rPr>
      <t>(1/2)</t>
    </r>
  </si>
  <si>
    <t>PCV10009</t>
  </si>
  <si>
    <t>F99</t>
  </si>
  <si>
    <t>PR2561</t>
  </si>
  <si>
    <t>PR7602</t>
  </si>
  <si>
    <t>or S5</t>
  </si>
  <si>
    <t>PWN00100-B</t>
  </si>
  <si>
    <t>PWN00400-B</t>
  </si>
  <si>
    <t>PWN2005</t>
  </si>
  <si>
    <t>PWN2020-1</t>
  </si>
  <si>
    <t>PWN2028-B</t>
  </si>
  <si>
    <t>PWN4004</t>
  </si>
  <si>
    <t>PWN4016A</t>
  </si>
  <si>
    <t>PWN4016</t>
  </si>
  <si>
    <t>F38</t>
  </si>
  <si>
    <t>PWN65400</t>
  </si>
  <si>
    <t>PWN65400-A</t>
  </si>
  <si>
    <t>A09301-0016</t>
  </si>
  <si>
    <t>PWR1201</t>
  </si>
  <si>
    <t>RCF007</t>
  </si>
  <si>
    <t>R421-12BK</t>
  </si>
  <si>
    <t>R421-2-5BK</t>
  </si>
  <si>
    <t>R421-2BK</t>
  </si>
  <si>
    <t>R421-6BK</t>
  </si>
  <si>
    <t>R421-6BK-LF</t>
  </si>
  <si>
    <t>R421-8BK</t>
  </si>
  <si>
    <t>R421-8BK-LF</t>
  </si>
  <si>
    <t>f20</t>
  </si>
  <si>
    <t>R434-0</t>
  </si>
  <si>
    <t>R434-1</t>
  </si>
  <si>
    <t>R434-3</t>
  </si>
  <si>
    <t>R434-11</t>
  </si>
  <si>
    <t>R434-13</t>
  </si>
  <si>
    <t>R434-15</t>
  </si>
  <si>
    <t>R434-17</t>
  </si>
  <si>
    <t>R434-5</t>
  </si>
  <si>
    <t>R434-7</t>
  </si>
  <si>
    <t>R434-9</t>
  </si>
  <si>
    <t>R435-1</t>
  </si>
  <si>
    <t>R435-2</t>
  </si>
  <si>
    <t>R435-3</t>
  </si>
  <si>
    <t>R435-4</t>
  </si>
  <si>
    <t>R435-5</t>
  </si>
  <si>
    <t>R435-6</t>
  </si>
  <si>
    <t>R435-8</t>
  </si>
  <si>
    <t>RMB003</t>
  </si>
  <si>
    <r>
      <t>RS191-2</t>
    </r>
    <r>
      <rPr>
        <sz val="8"/>
        <color rgb="FF0033CC"/>
        <rFont val="Arial"/>
        <family val="2"/>
      </rPr>
      <t>(1/2)</t>
    </r>
  </si>
  <si>
    <r>
      <t>S119S119001</t>
    </r>
    <r>
      <rPr>
        <sz val="8"/>
        <color rgb="FF0033CC"/>
        <rFont val="Arial"/>
        <family val="2"/>
      </rPr>
      <t>(1/2)</t>
    </r>
  </si>
  <si>
    <t>from cnc</t>
  </si>
  <si>
    <r>
      <t>S119S119002</t>
    </r>
    <r>
      <rPr>
        <sz val="8"/>
        <color rgb="FF0033CC"/>
        <rFont val="Arial"/>
        <family val="2"/>
      </rPr>
      <t>(1/2)</t>
    </r>
  </si>
  <si>
    <r>
      <t>S119S119003</t>
    </r>
    <r>
      <rPr>
        <sz val="8"/>
        <color rgb="FF0033CC"/>
        <rFont val="Arial"/>
        <family val="2"/>
      </rPr>
      <t>(1/2)</t>
    </r>
  </si>
  <si>
    <r>
      <t>S144S144003</t>
    </r>
    <r>
      <rPr>
        <sz val="8"/>
        <color rgb="FF0033CC"/>
        <rFont val="Arial"/>
        <family val="2"/>
      </rPr>
      <t>(1/2)</t>
    </r>
  </si>
  <si>
    <r>
      <t>S169S169001</t>
    </r>
    <r>
      <rPr>
        <sz val="8"/>
        <color rgb="FF0033CC"/>
        <rFont val="Arial"/>
        <family val="2"/>
      </rPr>
      <t>(1/3)</t>
    </r>
  </si>
  <si>
    <r>
      <t>S169S169002</t>
    </r>
    <r>
      <rPr>
        <sz val="8"/>
        <color rgb="FF0033CC"/>
        <rFont val="Arial"/>
        <family val="2"/>
      </rPr>
      <t>(1/3)</t>
    </r>
  </si>
  <si>
    <r>
      <t>S169S169003</t>
    </r>
    <r>
      <rPr>
        <sz val="8"/>
        <color rgb="FF0033CC"/>
        <rFont val="Arial"/>
        <family val="2"/>
      </rPr>
      <t>(1/2)</t>
    </r>
  </si>
  <si>
    <t>A02001-0052</t>
  </si>
  <si>
    <r>
      <t>S20S20001</t>
    </r>
    <r>
      <rPr>
        <sz val="8"/>
        <color rgb="FF0033CC"/>
        <rFont val="Arial"/>
        <family val="2"/>
      </rPr>
      <t>(1/3)</t>
    </r>
  </si>
  <si>
    <r>
      <t>S20S20002</t>
    </r>
    <r>
      <rPr>
        <sz val="8"/>
        <color rgb="FF0033CC"/>
        <rFont val="Arial"/>
        <family val="2"/>
      </rPr>
      <t>(1/3)</t>
    </r>
  </si>
  <si>
    <r>
      <t>S20S20003</t>
    </r>
    <r>
      <rPr>
        <sz val="8"/>
        <color rgb="FF0033CC"/>
        <rFont val="Arial"/>
        <family val="2"/>
      </rPr>
      <t>(1/2)</t>
    </r>
  </si>
  <si>
    <t>SA2511</t>
  </si>
  <si>
    <t>F14-4</t>
  </si>
  <si>
    <t>tooling</t>
  </si>
  <si>
    <t>F14-1</t>
  </si>
  <si>
    <t>F14-2</t>
  </si>
  <si>
    <t>F14-3</t>
  </si>
  <si>
    <t>SB7505</t>
  </si>
  <si>
    <t>F3-1 (or 3)</t>
  </si>
  <si>
    <r>
      <t>SF5001</t>
    </r>
    <r>
      <rPr>
        <sz val="8"/>
        <color rgb="FF0033CC"/>
        <rFont val="Arial"/>
        <family val="2"/>
      </rPr>
      <t>(1/4)</t>
    </r>
  </si>
  <si>
    <t>F3-2</t>
  </si>
  <si>
    <r>
      <t>SF5002</t>
    </r>
    <r>
      <rPr>
        <sz val="8"/>
        <color rgb="FF0033CC"/>
        <rFont val="Arial"/>
        <family val="2"/>
      </rPr>
      <t>(1/4)</t>
    </r>
  </si>
  <si>
    <t>F3-3 (or 1)</t>
  </si>
  <si>
    <r>
      <t>SF1601</t>
    </r>
    <r>
      <rPr>
        <sz val="8"/>
        <color rgb="FF0033CC"/>
        <rFont val="Arial"/>
        <family val="2"/>
      </rPr>
      <t>(1/4)</t>
    </r>
  </si>
  <si>
    <r>
      <t>SF5051</t>
    </r>
    <r>
      <rPr>
        <sz val="8"/>
        <color rgb="FF0033CC"/>
        <rFont val="Arial"/>
        <family val="2"/>
      </rPr>
      <t>(1/3)</t>
    </r>
  </si>
  <si>
    <t>same as SF1601-20</t>
  </si>
  <si>
    <t>1"357 pc/ 1 1/4"388pc</t>
  </si>
  <si>
    <r>
      <t>SH2501</t>
    </r>
    <r>
      <rPr>
        <sz val="8"/>
        <color rgb="FF0033CC"/>
        <rFont val="Arial"/>
        <family val="2"/>
      </rPr>
      <t>(1/2)</t>
    </r>
  </si>
  <si>
    <t>F3-4</t>
  </si>
  <si>
    <r>
      <t>SN5001</t>
    </r>
    <r>
      <rPr>
        <sz val="8"/>
        <color rgb="FF0033CC"/>
        <rFont val="Arial"/>
        <family val="2"/>
      </rPr>
      <t>(1/4)</t>
    </r>
  </si>
  <si>
    <t>SP2511</t>
  </si>
  <si>
    <t>SP2515</t>
  </si>
  <si>
    <t>ST1607</t>
  </si>
  <si>
    <t>ST1609</t>
  </si>
  <si>
    <t>ST1610</t>
  </si>
  <si>
    <t>prefer S3</t>
  </si>
  <si>
    <t>ST2A02</t>
  </si>
  <si>
    <t>ST2A03-10</t>
  </si>
  <si>
    <r>
      <t>SV2A07</t>
    </r>
    <r>
      <rPr>
        <sz val="8"/>
        <color rgb="FF0033CC"/>
        <rFont val="Arial"/>
        <family val="2"/>
      </rPr>
      <t>(1/2)</t>
    </r>
  </si>
  <si>
    <t>SV2A15-1</t>
  </si>
  <si>
    <t>SW1005</t>
  </si>
  <si>
    <t>SW1010</t>
  </si>
  <si>
    <r>
      <t>SW1015</t>
    </r>
    <r>
      <rPr>
        <sz val="8"/>
        <color rgb="FF0033CC"/>
        <rFont val="Arial"/>
        <family val="2"/>
      </rPr>
      <t>(1/2)</t>
    </r>
  </si>
  <si>
    <t>F15-1</t>
  </si>
  <si>
    <t>F15-2</t>
  </si>
  <si>
    <t>F15-4</t>
  </si>
  <si>
    <r>
      <t>SW1201</t>
    </r>
    <r>
      <rPr>
        <sz val="8"/>
        <color rgb="FF0033CC"/>
        <rFont val="Arial"/>
        <family val="2"/>
      </rPr>
      <t>(1/4)</t>
    </r>
  </si>
  <si>
    <t>F15-3</t>
  </si>
  <si>
    <r>
      <t>SW1250</t>
    </r>
    <r>
      <rPr>
        <sz val="8"/>
        <color rgb="FF0033CC"/>
        <rFont val="Arial"/>
        <family val="2"/>
      </rPr>
      <t>(1/4)</t>
    </r>
  </si>
  <si>
    <t>we ran on CNC…..not sure this is correct</t>
  </si>
  <si>
    <r>
      <t>SW3301</t>
    </r>
    <r>
      <rPr>
        <sz val="8"/>
        <color rgb="FF0033CC"/>
        <rFont val="Arial"/>
        <family val="2"/>
      </rPr>
      <t>(1/4)</t>
    </r>
  </si>
  <si>
    <r>
      <t>TC0202</t>
    </r>
    <r>
      <rPr>
        <sz val="8"/>
        <color rgb="FF0033CC"/>
        <rFont val="Arial"/>
        <family val="2"/>
      </rPr>
      <t>(1/2)</t>
    </r>
  </si>
  <si>
    <t>A9-B&amp;S</t>
  </si>
  <si>
    <t>TC0203</t>
  </si>
  <si>
    <r>
      <t>TC0207</t>
    </r>
    <r>
      <rPr>
        <sz val="8"/>
        <color rgb="FF0033CC"/>
        <rFont val="Arial"/>
        <family val="2"/>
      </rPr>
      <t>(1/2)</t>
    </r>
  </si>
  <si>
    <t>TC0213</t>
  </si>
  <si>
    <t>TC0214</t>
  </si>
  <si>
    <t>TC1206</t>
  </si>
  <si>
    <t>TC1210</t>
  </si>
  <si>
    <t>A8 Only</t>
  </si>
  <si>
    <r>
      <t>TC1280</t>
    </r>
    <r>
      <rPr>
        <sz val="8"/>
        <color rgb="FF0033CC"/>
        <rFont val="Arial"/>
        <family val="2"/>
      </rPr>
      <t>(1/2)</t>
    </r>
  </si>
  <si>
    <t>A5 Only</t>
  </si>
  <si>
    <r>
      <t>TC1284</t>
    </r>
    <r>
      <rPr>
        <sz val="8"/>
        <color rgb="FF0033CC"/>
        <rFont val="Arial"/>
        <family val="2"/>
      </rPr>
      <t>(1/2)</t>
    </r>
  </si>
  <si>
    <t>TC1602</t>
  </si>
  <si>
    <t>TC1603</t>
  </si>
  <si>
    <t xml:space="preserve">          TP300-0A325</t>
  </si>
  <si>
    <t xml:space="preserve">          TP303-0A325</t>
  </si>
  <si>
    <t>TRV1201</t>
  </si>
  <si>
    <t>TRV2523</t>
  </si>
  <si>
    <t>TRV3820</t>
  </si>
  <si>
    <t>TRV3821</t>
  </si>
  <si>
    <t>A19102-0022</t>
  </si>
  <si>
    <t>TRV5020</t>
  </si>
  <si>
    <t>TRV5021</t>
  </si>
  <si>
    <t>A09002-0028</t>
  </si>
  <si>
    <t>TRV5026</t>
  </si>
  <si>
    <t>ULV30003</t>
  </si>
  <si>
    <t>ULV30004</t>
  </si>
  <si>
    <r>
      <t>VC10001</t>
    </r>
    <r>
      <rPr>
        <sz val="8"/>
        <color rgb="FF0033CC"/>
        <rFont val="Arial"/>
        <family val="2"/>
      </rPr>
      <t>(1/3)</t>
    </r>
  </si>
  <si>
    <r>
      <t>VC10071-P</t>
    </r>
    <r>
      <rPr>
        <sz val="8"/>
        <color rgb="FF0033CC"/>
        <rFont val="Arial"/>
        <family val="2"/>
      </rPr>
      <t>(1/3)</t>
    </r>
  </si>
  <si>
    <t>PARTS IN PLANNING / OBSOLETE / OLD PURCHASED</t>
  </si>
  <si>
    <t>101467-7</t>
  </si>
  <si>
    <t>101626-1</t>
  </si>
  <si>
    <t>101627-1</t>
  </si>
  <si>
    <t>102095-1</t>
  </si>
  <si>
    <t>102095-1U</t>
  </si>
  <si>
    <t>102525-1</t>
  </si>
  <si>
    <t>103464-6</t>
  </si>
  <si>
    <t>103772-1</t>
  </si>
  <si>
    <t>103772U-1</t>
  </si>
  <si>
    <t>103772-2</t>
  </si>
  <si>
    <t>2nd OP</t>
  </si>
  <si>
    <t>103795-1</t>
  </si>
  <si>
    <t>103820-1</t>
  </si>
  <si>
    <t>104115-2</t>
  </si>
  <si>
    <t>105140-2</t>
  </si>
  <si>
    <t>105140-2U</t>
  </si>
  <si>
    <t>105991-4</t>
  </si>
  <si>
    <t>105991U-4</t>
  </si>
  <si>
    <t>106272-4</t>
  </si>
  <si>
    <t>106272-8</t>
  </si>
  <si>
    <t>106273-3</t>
  </si>
  <si>
    <t>106272-9</t>
  </si>
  <si>
    <t>14-0248-C</t>
  </si>
  <si>
    <t>143303-01-C</t>
  </si>
  <si>
    <t>OBSOLETE</t>
  </si>
  <si>
    <t>17727- C</t>
  </si>
  <si>
    <t>A3192-2</t>
  </si>
  <si>
    <t>A3558-2</t>
  </si>
  <si>
    <t>B18</t>
  </si>
  <si>
    <t>A3558-3</t>
  </si>
  <si>
    <t>A3938-1</t>
  </si>
  <si>
    <t>A5186</t>
  </si>
  <si>
    <t>C5038008</t>
  </si>
  <si>
    <t>#D4 MUST</t>
  </si>
  <si>
    <t>CY10807</t>
  </si>
  <si>
    <t>D22975-C</t>
  </si>
  <si>
    <t>D28804-C</t>
  </si>
  <si>
    <t>DC2501</t>
  </si>
  <si>
    <t>DC2504</t>
  </si>
  <si>
    <t>DC2512</t>
  </si>
  <si>
    <t>DC5002-10</t>
  </si>
  <si>
    <t>DT2501</t>
  </si>
  <si>
    <t>DT2502</t>
  </si>
  <si>
    <t>#A3</t>
  </si>
  <si>
    <t>ESV2501</t>
  </si>
  <si>
    <t>FT10802-3</t>
  </si>
  <si>
    <t>H2099-C</t>
  </si>
  <si>
    <t>IC50001-20</t>
  </si>
  <si>
    <t>M20003</t>
  </si>
  <si>
    <t>M30070-0</t>
  </si>
  <si>
    <t>M40092</t>
  </si>
  <si>
    <t>NK2201</t>
  </si>
  <si>
    <t>#A4</t>
  </si>
  <si>
    <t>P5050001-10</t>
  </si>
  <si>
    <t xml:space="preserve">P5050001-20    </t>
  </si>
  <si>
    <t>RS211-1</t>
  </si>
  <si>
    <t>SA2510</t>
  </si>
  <si>
    <t>2013/f89</t>
  </si>
  <si>
    <t>TC0211-10</t>
  </si>
  <si>
    <t xml:space="preserve">hydro </t>
  </si>
  <si>
    <r>
      <rPr>
        <b/>
        <sz val="11"/>
        <color rgb="FFFF0000"/>
        <rFont val="Arial"/>
        <family val="2"/>
      </rPr>
      <t>2014</t>
    </r>
    <r>
      <rPr>
        <b/>
        <sz val="11"/>
        <color theme="1"/>
        <rFont val="Arial"/>
        <family val="2"/>
      </rPr>
      <t>/F89</t>
    </r>
  </si>
  <si>
    <t>TC0216-20</t>
  </si>
  <si>
    <t>TRV2520</t>
  </si>
  <si>
    <t>#A9</t>
  </si>
  <si>
    <t>TRV5025</t>
  </si>
  <si>
    <t xml:space="preserve">#A2 </t>
  </si>
  <si>
    <t>ULV30004-1</t>
  </si>
  <si>
    <t>ULV30004-2</t>
  </si>
  <si>
    <t>Order QTY</t>
  </si>
  <si>
    <t>A6 only</t>
  </si>
  <si>
    <t>A2 Only</t>
  </si>
  <si>
    <t xml:space="preserve">Hydromat Production Schedule </t>
  </si>
  <si>
    <t xml:space="preserve">                                                                                                                                                                                 </t>
  </si>
  <si>
    <t>ORIG</t>
  </si>
  <si>
    <t>Number</t>
  </si>
  <si>
    <t>START</t>
  </si>
  <si>
    <t>DUE</t>
  </si>
  <si>
    <t>Routings</t>
  </si>
  <si>
    <t>DATE</t>
  </si>
  <si>
    <t>Hyd Shifts Behind</t>
  </si>
  <si>
    <t>Hyd 2wk Shifts</t>
  </si>
  <si>
    <t>C5050071-10</t>
  </si>
  <si>
    <t>C5050071</t>
  </si>
  <si>
    <t>C5050072</t>
  </si>
  <si>
    <t>QBE</t>
  </si>
  <si>
    <t xml:space="preserve">C5050B2L2-10 </t>
  </si>
  <si>
    <t>C5050B2L2</t>
  </si>
  <si>
    <t>C5050B2L3-10</t>
  </si>
  <si>
    <t>C5050B7L1</t>
  </si>
  <si>
    <t>C5050B7L2</t>
  </si>
  <si>
    <t>C5050B2L6-00</t>
  </si>
  <si>
    <t>C3850B22</t>
  </si>
  <si>
    <t>C3850B71</t>
  </si>
  <si>
    <t>C3850B72</t>
  </si>
  <si>
    <t>C3850B72-5</t>
  </si>
  <si>
    <t>C7575B22</t>
  </si>
  <si>
    <t>S5650B72</t>
  </si>
  <si>
    <t>P7575002</t>
  </si>
  <si>
    <t>P7575B21</t>
  </si>
  <si>
    <t>P7575B31</t>
  </si>
  <si>
    <t>IC75001</t>
  </si>
  <si>
    <t>P7575B71</t>
  </si>
  <si>
    <t>P7575B71-00</t>
  </si>
  <si>
    <t>P5050B21</t>
  </si>
  <si>
    <t>P5050B25</t>
  </si>
  <si>
    <r>
      <t>IF5050B24</t>
    </r>
    <r>
      <rPr>
        <sz val="8"/>
        <color rgb="FF0033CC"/>
        <rFont val="Arial"/>
        <family val="2"/>
      </rPr>
      <t>(1/2)</t>
    </r>
  </si>
  <si>
    <t>IF7575B22</t>
  </si>
  <si>
    <t>IF7575B27</t>
  </si>
  <si>
    <t>IF7575B26</t>
  </si>
  <si>
    <t>M3800B24</t>
  </si>
  <si>
    <t>PWN2078</t>
  </si>
  <si>
    <t>PWN2079</t>
  </si>
  <si>
    <t>L2</t>
  </si>
  <si>
    <t>134-132-2</t>
  </si>
  <si>
    <t>RCF003</t>
  </si>
  <si>
    <t>RCF002</t>
  </si>
  <si>
    <t>RCF202</t>
  </si>
  <si>
    <t>A02031-7944</t>
  </si>
  <si>
    <t>CY10114-M</t>
  </si>
  <si>
    <t>RSC1001</t>
  </si>
  <si>
    <t>RSC1004</t>
  </si>
  <si>
    <t>AP3801</t>
  </si>
  <si>
    <t xml:space="preserve">AP2501 </t>
  </si>
  <si>
    <t>AP5001</t>
  </si>
  <si>
    <t>IC50001</t>
  </si>
  <si>
    <t xml:space="preserve">new </t>
  </si>
  <si>
    <t>SF5051</t>
  </si>
  <si>
    <t>Moved from CNC</t>
  </si>
  <si>
    <t>TC1280</t>
  </si>
  <si>
    <t>CY12401</t>
  </si>
  <si>
    <t>CY20001</t>
  </si>
  <si>
    <t>CY10201-0</t>
  </si>
  <si>
    <t>CY11901-0</t>
  </si>
  <si>
    <t>CY30015</t>
  </si>
  <si>
    <t>CY30009</t>
  </si>
  <si>
    <t>CY11701</t>
  </si>
  <si>
    <t>CY11702</t>
  </si>
  <si>
    <t>A19131-0038</t>
  </si>
  <si>
    <t>CY11711</t>
  </si>
  <si>
    <t>CY10035</t>
  </si>
  <si>
    <t>CY10021</t>
  </si>
  <si>
    <t>CY10025</t>
  </si>
  <si>
    <t>A09331-0032</t>
  </si>
  <si>
    <t>CY20020</t>
  </si>
  <si>
    <t>CY12201</t>
  </si>
  <si>
    <t>CY10620</t>
  </si>
  <si>
    <t>CY30001</t>
  </si>
  <si>
    <t>L5</t>
  </si>
  <si>
    <t>run 5/23</t>
  </si>
  <si>
    <t xml:space="preserve">   427926 Ship Dates</t>
  </si>
  <si>
    <t>S1</t>
  </si>
  <si>
    <t>SP2505</t>
  </si>
  <si>
    <t>SP1201-1</t>
  </si>
  <si>
    <t>SP2550</t>
  </si>
  <si>
    <t>SA1201</t>
  </si>
  <si>
    <t>ST2A01F</t>
  </si>
  <si>
    <t>ST2A01B</t>
  </si>
  <si>
    <t>ST2A01G</t>
  </si>
  <si>
    <t>S2</t>
  </si>
  <si>
    <t>SP2509</t>
  </si>
  <si>
    <t>Collet</t>
  </si>
  <si>
    <t>S3</t>
  </si>
  <si>
    <t>EB2555</t>
  </si>
  <si>
    <t>A09332-0028</t>
  </si>
  <si>
    <t>CY10101</t>
  </si>
  <si>
    <t>EB2550</t>
  </si>
  <si>
    <t>S4</t>
  </si>
  <si>
    <t>SA2509</t>
  </si>
  <si>
    <t>S5</t>
  </si>
  <si>
    <t>PWN2007C-B</t>
  </si>
  <si>
    <t>PWN2009-B</t>
  </si>
  <si>
    <t>PWN2027-B</t>
  </si>
  <si>
    <t>PWN25035-H</t>
  </si>
  <si>
    <t>PWN15032-HT</t>
  </si>
  <si>
    <t>PWN15045-H</t>
  </si>
  <si>
    <t>PWN25029-H</t>
  </si>
  <si>
    <t>S6</t>
  </si>
  <si>
    <t>A3942-5</t>
  </si>
  <si>
    <t>PWN40040-H</t>
  </si>
  <si>
    <t>12 S&amp;O</t>
  </si>
  <si>
    <t>THIS MONTH</t>
  </si>
  <si>
    <t>APRIL</t>
  </si>
  <si>
    <t>NEXT MONTH</t>
  </si>
  <si>
    <t xml:space="preserve">Total Shifts Scheduled </t>
  </si>
  <si>
    <t>MAY</t>
  </si>
  <si>
    <t>Staff Needed</t>
  </si>
  <si>
    <t>0027-15-C</t>
  </si>
  <si>
    <t>FF1</t>
  </si>
  <si>
    <t>0027-13-C</t>
  </si>
  <si>
    <t>0027-17-C</t>
  </si>
  <si>
    <r>
      <t>0012-85-C</t>
    </r>
    <r>
      <rPr>
        <sz val="8"/>
        <color rgb="FF0033CC"/>
        <rFont val="Arial"/>
        <family val="2"/>
      </rPr>
      <t>(1/2)</t>
    </r>
  </si>
  <si>
    <t>L3/L2</t>
  </si>
  <si>
    <t>FF2</t>
  </si>
  <si>
    <r>
      <t>0010-92-C-P</t>
    </r>
    <r>
      <rPr>
        <sz val="8"/>
        <rFont val="Arial"/>
        <family val="2"/>
      </rPr>
      <t>(1/2)</t>
    </r>
  </si>
  <si>
    <r>
      <t>0014-01-C-P</t>
    </r>
    <r>
      <rPr>
        <sz val="8"/>
        <rFont val="Arial"/>
        <family val="2"/>
      </rPr>
      <t>(1/2)</t>
    </r>
  </si>
  <si>
    <r>
      <t>0045-30-C</t>
    </r>
    <r>
      <rPr>
        <sz val="8"/>
        <rFont val="Arial"/>
        <family val="2"/>
      </rPr>
      <t>(1/2)</t>
    </r>
  </si>
  <si>
    <r>
      <t>0017-89-C-P</t>
    </r>
    <r>
      <rPr>
        <sz val="8"/>
        <rFont val="Arial"/>
        <family val="2"/>
      </rPr>
      <t>(1/2)</t>
    </r>
  </si>
  <si>
    <t>104114-4</t>
  </si>
  <si>
    <t>F37</t>
  </si>
  <si>
    <t>collet</t>
  </si>
  <si>
    <t>104114-3</t>
  </si>
  <si>
    <t xml:space="preserve">collet </t>
  </si>
  <si>
    <t>104114-2</t>
  </si>
  <si>
    <t>104114-1</t>
  </si>
  <si>
    <t>106-70-2</t>
  </si>
  <si>
    <t>106-103-2</t>
  </si>
  <si>
    <t>106-118-2</t>
  </si>
  <si>
    <t>106-129-2</t>
  </si>
  <si>
    <t>106148-2</t>
  </si>
  <si>
    <t>106238-1-10</t>
  </si>
  <si>
    <t>143001-01-C</t>
  </si>
  <si>
    <t>143002-01-C</t>
  </si>
  <si>
    <t>143123-1-C</t>
  </si>
  <si>
    <t>143124-1-C</t>
  </si>
  <si>
    <t>143125-1-C</t>
  </si>
  <si>
    <t>143171-1-C</t>
  </si>
  <si>
    <t>143172-1-C</t>
  </si>
  <si>
    <t>143173-1-C</t>
  </si>
  <si>
    <t>143341-01-C</t>
  </si>
  <si>
    <t>143342-1-C</t>
  </si>
  <si>
    <t>143356-01-C</t>
  </si>
  <si>
    <t>143358-01-C</t>
  </si>
  <si>
    <t>21256A</t>
  </si>
  <si>
    <t>301782-1-C</t>
  </si>
  <si>
    <t>301868-1-C</t>
  </si>
  <si>
    <r>
      <t>428062</t>
    </r>
    <r>
      <rPr>
        <sz val="8"/>
        <color rgb="FF0033CC"/>
        <rFont val="Arial"/>
        <family val="2"/>
      </rPr>
      <t>(2/3)</t>
    </r>
  </si>
  <si>
    <r>
      <t>428435</t>
    </r>
    <r>
      <rPr>
        <sz val="8"/>
        <color rgb="FF0033CC"/>
        <rFont val="Arial"/>
        <family val="2"/>
      </rPr>
      <t>(2/3)</t>
    </r>
  </si>
  <si>
    <t>5010165-C</t>
  </si>
  <si>
    <t>60-13011-C</t>
  </si>
  <si>
    <t>60-13055-C</t>
  </si>
  <si>
    <t>678557001-C</t>
  </si>
  <si>
    <t>A06022-0018</t>
  </si>
  <si>
    <t>80008836-C</t>
  </si>
  <si>
    <t>S6 Only</t>
  </si>
  <si>
    <t>A4/L2</t>
  </si>
  <si>
    <t>ACM01-10</t>
  </si>
  <si>
    <t>Run with AP2504</t>
  </si>
  <si>
    <t>F3</t>
  </si>
  <si>
    <t>Run with AP2502</t>
  </si>
  <si>
    <t xml:space="preserve">new part </t>
  </si>
  <si>
    <t>run with IC50001</t>
  </si>
  <si>
    <t>run with AP5001</t>
  </si>
  <si>
    <t>B38B38002</t>
  </si>
  <si>
    <t>C3150B74</t>
  </si>
  <si>
    <t>C3850B21</t>
  </si>
  <si>
    <t>C3850B72-P</t>
  </si>
  <si>
    <t>C5050B2L1</t>
  </si>
  <si>
    <t>C5050B2L1-10</t>
  </si>
  <si>
    <t>C5050B2L2-10</t>
  </si>
  <si>
    <t>C5050B21</t>
  </si>
  <si>
    <t>CJ1801</t>
  </si>
  <si>
    <t>CJ3873</t>
  </si>
  <si>
    <t>CJ3804</t>
  </si>
  <si>
    <t>F43</t>
  </si>
  <si>
    <t>CY10030</t>
  </si>
  <si>
    <t>CY10114</t>
  </si>
  <si>
    <t>CY10120</t>
  </si>
  <si>
    <t>CY10220</t>
  </si>
  <si>
    <t>CY10604-0</t>
  </si>
  <si>
    <t>Obsolete</t>
  </si>
  <si>
    <t>CY11601-0</t>
  </si>
  <si>
    <t>CY11601-10</t>
  </si>
  <si>
    <t>CY11602-0</t>
  </si>
  <si>
    <t>CY13501</t>
  </si>
  <si>
    <t>Gasco 6262</t>
  </si>
  <si>
    <t>CY14001</t>
  </si>
  <si>
    <t>No BOM</t>
  </si>
  <si>
    <t>L3/L4</t>
  </si>
  <si>
    <t>CY20030</t>
  </si>
  <si>
    <t>CY30010</t>
  </si>
  <si>
    <t>CY90020</t>
  </si>
  <si>
    <t>CY90030</t>
  </si>
  <si>
    <t>NOT STND</t>
  </si>
  <si>
    <t>EB2552</t>
  </si>
  <si>
    <t>EB2553</t>
  </si>
  <si>
    <t>EC3850</t>
  </si>
  <si>
    <t>EC3851</t>
  </si>
  <si>
    <t>EC5051</t>
  </si>
  <si>
    <t>EC5053</t>
  </si>
  <si>
    <t>EC5050</t>
  </si>
  <si>
    <t>EC5054</t>
  </si>
  <si>
    <t xml:space="preserve">EC5055 </t>
  </si>
  <si>
    <r>
      <t>EC5055</t>
    </r>
    <r>
      <rPr>
        <sz val="8"/>
        <color rgb="FF0033CC"/>
        <rFont val="Arial"/>
        <family val="2"/>
      </rPr>
      <t>(1/2)</t>
    </r>
  </si>
  <si>
    <t>S4,5,6</t>
  </si>
  <si>
    <t>FSN5030</t>
  </si>
  <si>
    <t>FSN5040</t>
  </si>
  <si>
    <t>FSN5050</t>
  </si>
  <si>
    <t>FSN5060</t>
  </si>
  <si>
    <t>FSN8030</t>
  </si>
  <si>
    <t>FSN9540</t>
  </si>
  <si>
    <t xml:space="preserve">              collet loading </t>
  </si>
  <si>
    <t>FT10870</t>
  </si>
  <si>
    <t>A01032-0032</t>
  </si>
  <si>
    <t>FT11801</t>
  </si>
  <si>
    <t>F109</t>
  </si>
  <si>
    <t>FT11901</t>
  </si>
  <si>
    <t>FT12570</t>
  </si>
  <si>
    <t>FT13070</t>
  </si>
  <si>
    <t>OMSI</t>
  </si>
  <si>
    <t>F57</t>
  </si>
  <si>
    <t>F27</t>
  </si>
  <si>
    <r>
      <t>IF5050B26</t>
    </r>
    <r>
      <rPr>
        <sz val="8"/>
        <color rgb="FF0033CC"/>
        <rFont val="Arial"/>
        <family val="2"/>
      </rPr>
      <t>(1/2)</t>
    </r>
  </si>
  <si>
    <t>M1212002</t>
  </si>
  <si>
    <t>M30091</t>
  </si>
  <si>
    <t>M31071</t>
  </si>
  <si>
    <t>MPC20002-10</t>
  </si>
  <si>
    <t>A09231-0024</t>
  </si>
  <si>
    <t>cnc</t>
  </si>
  <si>
    <t>ND3801</t>
  </si>
  <si>
    <t>F58</t>
  </si>
  <si>
    <t>P5050B24</t>
  </si>
  <si>
    <t>F48</t>
  </si>
  <si>
    <t>P7575001-10</t>
  </si>
  <si>
    <t>PPV10001</t>
  </si>
  <si>
    <t>S4,S6</t>
  </si>
  <si>
    <t>PWN1016</t>
  </si>
  <si>
    <t>PWN00100-L</t>
  </si>
  <si>
    <t>PWN00400-L</t>
  </si>
  <si>
    <t>PWNXXXXX-B</t>
  </si>
  <si>
    <t>PWNXXXXX-H</t>
  </si>
  <si>
    <t>PWNXXXXX-HT</t>
  </si>
  <si>
    <t>PWNXXXXX-HS-10</t>
  </si>
  <si>
    <t>PWNXXXXX-BC</t>
  </si>
  <si>
    <t>PWN16040-H</t>
  </si>
  <si>
    <t>A06032-0018</t>
  </si>
  <si>
    <t>PWN16040BSP-H</t>
  </si>
  <si>
    <t>PWN17015-H</t>
  </si>
  <si>
    <t>PWN17020-H</t>
  </si>
  <si>
    <t>PWN17022-H</t>
  </si>
  <si>
    <t>PWN17027-H</t>
  </si>
  <si>
    <t>PWN18011-B</t>
  </si>
  <si>
    <t>PWN18015-H</t>
  </si>
  <si>
    <t>A06032-0012</t>
  </si>
  <si>
    <t>PWN18016-H</t>
  </si>
  <si>
    <t>PWN2004</t>
  </si>
  <si>
    <t>S4/S6</t>
  </si>
  <si>
    <t>PWN2007B-B</t>
  </si>
  <si>
    <t>PWN2007D-B</t>
  </si>
  <si>
    <t>PWN2007C-H</t>
  </si>
  <si>
    <t>A06061-0012</t>
  </si>
  <si>
    <t>PWN2007E-B</t>
  </si>
  <si>
    <t>PWN2008B-B</t>
  </si>
  <si>
    <t>PWN2008C-H</t>
  </si>
  <si>
    <t>PWN2008D-B</t>
  </si>
  <si>
    <t>PWN2009A-B</t>
  </si>
  <si>
    <t>PWN2009B-B</t>
  </si>
  <si>
    <t>PWN2009B-H</t>
  </si>
  <si>
    <t>PWN2009C-B</t>
  </si>
  <si>
    <t>PWN2088-H</t>
  </si>
  <si>
    <t>PWN2007A-H</t>
  </si>
  <si>
    <t>PWN2007B-H</t>
  </si>
  <si>
    <t>PWN2007-H</t>
  </si>
  <si>
    <t>PWN2008A-B</t>
  </si>
  <si>
    <t>PWN2008A-H</t>
  </si>
  <si>
    <t>PWN2008-H</t>
  </si>
  <si>
    <t>PWN2008C-B</t>
  </si>
  <si>
    <t>PWN2009A-H</t>
  </si>
  <si>
    <t>PWN2009-H</t>
  </si>
  <si>
    <t>PWN2010</t>
  </si>
  <si>
    <t>PWN2018</t>
  </si>
  <si>
    <t>PWN2019</t>
  </si>
  <si>
    <t>PWN2024</t>
  </si>
  <si>
    <t>A09032-0022</t>
  </si>
  <si>
    <t>never run in busy season</t>
  </si>
  <si>
    <t>L3/L1</t>
  </si>
  <si>
    <t>PWN2076</t>
  </si>
  <si>
    <t>PWN2083</t>
  </si>
  <si>
    <t>L1/L3</t>
  </si>
  <si>
    <t>PWN4003-B</t>
  </si>
  <si>
    <t>PWN400X</t>
  </si>
  <si>
    <t>TEMP MATERIAL CODE</t>
  </si>
  <si>
    <t>PWN60040-0EA</t>
  </si>
  <si>
    <t>RSC1003</t>
  </si>
  <si>
    <t>RSC1002</t>
  </si>
  <si>
    <t>F8</t>
  </si>
  <si>
    <t>RSC1005</t>
  </si>
  <si>
    <t>RSC1006</t>
  </si>
  <si>
    <t>S3/S5</t>
  </si>
  <si>
    <t>RSC1016</t>
  </si>
  <si>
    <t>S68S14001-L</t>
  </si>
  <si>
    <t>SA2501</t>
  </si>
  <si>
    <t>SA3801</t>
  </si>
  <si>
    <t>SF1601</t>
  </si>
  <si>
    <t>S1/S2</t>
  </si>
  <si>
    <t>SP2502</t>
  </si>
  <si>
    <t>runs w/ SP2501 only</t>
  </si>
  <si>
    <t>SP3806</t>
  </si>
  <si>
    <t>NONSTND</t>
  </si>
  <si>
    <t>runs w/ SP5063 only</t>
  </si>
  <si>
    <t>SP5056</t>
  </si>
  <si>
    <t>SP5057</t>
  </si>
  <si>
    <t>SP5063</t>
  </si>
  <si>
    <t>SP5060</t>
  </si>
  <si>
    <t>SP5062</t>
  </si>
  <si>
    <t>runs w/ SP5055 only</t>
  </si>
  <si>
    <t>ST1601-10</t>
  </si>
  <si>
    <t>A02032-8019</t>
  </si>
  <si>
    <t>ST1960-C</t>
  </si>
  <si>
    <t>ST1A01</t>
  </si>
  <si>
    <t>ST3A01</t>
  </si>
  <si>
    <t>ST3A01B</t>
  </si>
  <si>
    <t>F133</t>
  </si>
  <si>
    <t>TC1609</t>
  </si>
  <si>
    <t>F25</t>
  </si>
  <si>
    <t>TC1610</t>
  </si>
  <si>
    <t>L1/L2/L4</t>
  </si>
  <si>
    <t>Notes</t>
  </si>
  <si>
    <t>Larry Hawkins</t>
  </si>
  <si>
    <t>Cycle time Verified</t>
  </si>
  <si>
    <r>
      <t xml:space="preserve">FT10101 </t>
    </r>
    <r>
      <rPr>
        <b/>
        <sz val="8"/>
        <color theme="4" tint="-0.499984740745262"/>
        <rFont val="Arial"/>
        <family val="2"/>
      </rPr>
      <t>(1/3)</t>
    </r>
  </si>
  <si>
    <r>
      <t xml:space="preserve">FT10101 </t>
    </r>
    <r>
      <rPr>
        <b/>
        <sz val="8"/>
        <color theme="4" tint="-0.499984740745262"/>
        <rFont val="Arial"/>
        <family val="2"/>
      </rPr>
      <t>(2/3)</t>
    </r>
  </si>
  <si>
    <r>
      <t xml:space="preserve">FT10101 </t>
    </r>
    <r>
      <rPr>
        <b/>
        <sz val="8"/>
        <color theme="4" tint="-0.499984740745262"/>
        <rFont val="Arial"/>
        <family val="2"/>
      </rPr>
      <t>(3/3)</t>
    </r>
  </si>
  <si>
    <r>
      <t xml:space="preserve">FT10101 </t>
    </r>
    <r>
      <rPr>
        <sz val="8"/>
        <color theme="4" tint="-0.499984740745262"/>
        <rFont val="Arial"/>
        <family val="2"/>
      </rPr>
      <t>(1/3)</t>
    </r>
  </si>
  <si>
    <r>
      <t xml:space="preserve">FT10101 </t>
    </r>
    <r>
      <rPr>
        <sz val="8"/>
        <color theme="4" tint="-0.499984740745262"/>
        <rFont val="Arial"/>
        <family val="2"/>
      </rPr>
      <t>(2/3)</t>
    </r>
  </si>
  <si>
    <t>Color Codes</t>
  </si>
  <si>
    <t>Material in House</t>
  </si>
  <si>
    <t>Material 1 week</t>
  </si>
  <si>
    <t>Material partial in house</t>
  </si>
  <si>
    <t>Vefication that BOM matches P/N Secondary schedule Only</t>
  </si>
  <si>
    <t>Needs Machine Analysis Completed</t>
  </si>
  <si>
    <t>RDF001</t>
  </si>
  <si>
    <t>RCF402</t>
  </si>
  <si>
    <t>A02031-0035</t>
  </si>
  <si>
    <t>RCF103</t>
  </si>
  <si>
    <t>RCF104</t>
  </si>
  <si>
    <t>RCF303</t>
  </si>
  <si>
    <t>RCF304</t>
  </si>
  <si>
    <t>RCF305</t>
  </si>
  <si>
    <t>RCF201</t>
  </si>
  <si>
    <t>Needs Reviewed</t>
  </si>
  <si>
    <t>A06101-0032</t>
  </si>
  <si>
    <t>MPC10002-SS</t>
  </si>
  <si>
    <t>MPC10004-SS</t>
  </si>
  <si>
    <r>
      <t xml:space="preserve">P1212001-10 </t>
    </r>
    <r>
      <rPr>
        <b/>
        <sz val="8"/>
        <color theme="4" tint="-0.499984740745262"/>
        <rFont val="Arial"/>
        <family val="2"/>
      </rPr>
      <t>(1/2)</t>
    </r>
  </si>
  <si>
    <r>
      <t xml:space="preserve">P1212001-10 </t>
    </r>
    <r>
      <rPr>
        <b/>
        <sz val="8"/>
        <color theme="4" tint="-0.499984740745262"/>
        <rFont val="Arial"/>
        <family val="2"/>
      </rPr>
      <t>(2/2)</t>
    </r>
  </si>
  <si>
    <r>
      <t xml:space="preserve">P1212001-10 </t>
    </r>
    <r>
      <rPr>
        <sz val="8"/>
        <color theme="4" tint="-0.499984740745262"/>
        <rFont val="Arial"/>
        <family val="2"/>
      </rPr>
      <t>(1/2)</t>
    </r>
  </si>
  <si>
    <r>
      <t xml:space="preserve">S144S144003 </t>
    </r>
    <r>
      <rPr>
        <b/>
        <sz val="8"/>
        <color theme="4" tint="-0.499984740745262"/>
        <rFont val="Arial"/>
        <family val="2"/>
      </rPr>
      <t>(2/2)</t>
    </r>
  </si>
  <si>
    <r>
      <t xml:space="preserve">S144S144003 </t>
    </r>
    <r>
      <rPr>
        <sz val="8"/>
        <color theme="4" tint="-0.499984740745262"/>
        <rFont val="Arial"/>
        <family val="2"/>
      </rPr>
      <t>(1/2)</t>
    </r>
  </si>
  <si>
    <t>From A6</t>
  </si>
  <si>
    <t xml:space="preserve">106212-1 </t>
  </si>
  <si>
    <t xml:space="preserve">106212-3 </t>
  </si>
  <si>
    <t>281701-25-5/16</t>
  </si>
  <si>
    <r>
      <t xml:space="preserve">G300-3SS </t>
    </r>
    <r>
      <rPr>
        <b/>
        <sz val="8"/>
        <color theme="4" tint="-0.499984740745262"/>
        <rFont val="Arial"/>
        <family val="2"/>
      </rPr>
      <t>(1/2)</t>
    </r>
  </si>
  <si>
    <r>
      <t xml:space="preserve">G300-3SS </t>
    </r>
    <r>
      <rPr>
        <b/>
        <sz val="8"/>
        <color theme="4" tint="-0.499984740745262"/>
        <rFont val="Arial"/>
        <family val="2"/>
      </rPr>
      <t>(2/2)</t>
    </r>
  </si>
  <si>
    <r>
      <t xml:space="preserve">G300-3SS </t>
    </r>
    <r>
      <rPr>
        <sz val="8"/>
        <color theme="4" tint="-0.499984740745262"/>
        <rFont val="Arial"/>
        <family val="2"/>
      </rPr>
      <t>(1/2)</t>
    </r>
  </si>
  <si>
    <t>EH38001</t>
  </si>
  <si>
    <t>rework</t>
  </si>
  <si>
    <t xml:space="preserve">  613717</t>
  </si>
  <si>
    <t>Top Holes</t>
  </si>
  <si>
    <t>RCF316</t>
  </si>
  <si>
    <t>RCF216</t>
  </si>
  <si>
    <t>f21</t>
  </si>
  <si>
    <r>
      <t xml:space="preserve">B3222-3 </t>
    </r>
    <r>
      <rPr>
        <b/>
        <sz val="8"/>
        <color theme="4" tint="-0.499984740745262"/>
        <rFont val="Arial"/>
        <family val="2"/>
      </rPr>
      <t>(1/2)</t>
    </r>
  </si>
  <si>
    <r>
      <t xml:space="preserve">B3222-3 </t>
    </r>
    <r>
      <rPr>
        <b/>
        <sz val="8"/>
        <color theme="4" tint="-0.499984740745262"/>
        <rFont val="Arial"/>
        <family val="2"/>
      </rPr>
      <t>(2/2)</t>
    </r>
  </si>
  <si>
    <r>
      <t xml:space="preserve">B3222-3 </t>
    </r>
    <r>
      <rPr>
        <sz val="8"/>
        <color theme="4" tint="-0.499984740745262"/>
        <rFont val="Arial"/>
        <family val="2"/>
      </rPr>
      <t>(1/2)</t>
    </r>
  </si>
  <si>
    <t>2803-10-5/16-0</t>
  </si>
  <si>
    <t>1307-A-BLNK</t>
  </si>
  <si>
    <t>C5050B7L1-00</t>
  </si>
  <si>
    <t>Material 2 weeks</t>
  </si>
  <si>
    <t>1307-39-5/32-7/8</t>
  </si>
  <si>
    <t>1307-40-5/32-7/8</t>
  </si>
  <si>
    <t>engineering to run</t>
  </si>
  <si>
    <t>per Steve Salmons</t>
  </si>
  <si>
    <t>2813B-8-5/16-0</t>
  </si>
  <si>
    <t>RCF015-13</t>
  </si>
  <si>
    <t>Haas CNC Mill VF3 or VF4</t>
  </si>
  <si>
    <t>Ganesh or Genos</t>
  </si>
  <si>
    <r>
      <t>R450-1-10</t>
    </r>
    <r>
      <rPr>
        <b/>
        <sz val="8"/>
        <color theme="4" tint="-0.499984740745262"/>
        <rFont val="Arial"/>
        <family val="2"/>
      </rPr>
      <t>(1/2)</t>
    </r>
  </si>
  <si>
    <r>
      <t>R450-1-10</t>
    </r>
    <r>
      <rPr>
        <b/>
        <sz val="8"/>
        <color theme="4" tint="-0.499984740745262"/>
        <rFont val="Arial"/>
        <family val="2"/>
      </rPr>
      <t>(2/2)</t>
    </r>
  </si>
  <si>
    <r>
      <t>R450-1-10</t>
    </r>
    <r>
      <rPr>
        <sz val="8"/>
        <color theme="4" tint="-0.499984740745262"/>
        <rFont val="Arial"/>
        <family val="2"/>
      </rPr>
      <t>(1/2)</t>
    </r>
  </si>
  <si>
    <t>VRGSS12501(A)</t>
  </si>
  <si>
    <r>
      <t xml:space="preserve">VRGSS12501 </t>
    </r>
    <r>
      <rPr>
        <sz val="8"/>
        <color theme="4" tint="-0.499984740745262"/>
        <rFont val="Arial"/>
        <family val="2"/>
      </rPr>
      <t>(2/3)</t>
    </r>
  </si>
  <si>
    <r>
      <t xml:space="preserve">VRGSS12501 </t>
    </r>
    <r>
      <rPr>
        <sz val="8"/>
        <color theme="4" tint="-0.499984740745262"/>
        <rFont val="Arial"/>
        <family val="2"/>
      </rPr>
      <t>(1/3)</t>
    </r>
  </si>
  <si>
    <t>A06202-0020</t>
  </si>
  <si>
    <r>
      <t xml:space="preserve">VRGSS02501 </t>
    </r>
    <r>
      <rPr>
        <b/>
        <sz val="8"/>
        <color theme="4" tint="-0.499984740745262"/>
        <rFont val="Arial"/>
        <family val="2"/>
      </rPr>
      <t>(1/2)</t>
    </r>
  </si>
  <si>
    <r>
      <t xml:space="preserve">VRGSS02501 </t>
    </r>
    <r>
      <rPr>
        <b/>
        <sz val="8"/>
        <color theme="4" tint="-0.499984740745262"/>
        <rFont val="Arial"/>
        <family val="2"/>
      </rPr>
      <t>(2/2)</t>
    </r>
  </si>
  <si>
    <r>
      <t xml:space="preserve">VRGSS02501 </t>
    </r>
    <r>
      <rPr>
        <sz val="8"/>
        <color theme="4" tint="-0.499984740745262"/>
        <rFont val="Arial"/>
        <family val="2"/>
      </rPr>
      <t>(1/2)</t>
    </r>
  </si>
  <si>
    <t>5/8 Hex 316</t>
  </si>
  <si>
    <r>
      <t xml:space="preserve">G150-2B </t>
    </r>
    <r>
      <rPr>
        <b/>
        <sz val="8"/>
        <color theme="4" tint="-0.499984740745262"/>
        <rFont val="Arial"/>
        <family val="2"/>
      </rPr>
      <t>(1/2)</t>
    </r>
  </si>
  <si>
    <r>
      <t xml:space="preserve">G150-2B </t>
    </r>
    <r>
      <rPr>
        <b/>
        <sz val="8"/>
        <color theme="4" tint="-0.499984740745262"/>
        <rFont val="Arial"/>
        <family val="2"/>
      </rPr>
      <t>(2/2)</t>
    </r>
  </si>
  <si>
    <r>
      <t xml:space="preserve">G150-2B </t>
    </r>
    <r>
      <rPr>
        <sz val="8"/>
        <color theme="4" tint="-0.499984740745262"/>
        <rFont val="Arial"/>
        <family val="2"/>
      </rPr>
      <t>(1/2)</t>
    </r>
  </si>
  <si>
    <t>280701-25-5/16</t>
  </si>
  <si>
    <t>VRG30008</t>
  </si>
  <si>
    <t xml:space="preserve">P1012001-00 </t>
  </si>
  <si>
    <t>P1012001-10</t>
  </si>
  <si>
    <t>P1012001-02</t>
  </si>
  <si>
    <t>needs 2nd op CNC</t>
  </si>
  <si>
    <t>5-3-A-BLNK</t>
  </si>
  <si>
    <t>LB3000 or H2</t>
  </si>
  <si>
    <t>SF4-3-A-BLNK</t>
  </si>
  <si>
    <r>
      <t xml:space="preserve">IC38001 </t>
    </r>
    <r>
      <rPr>
        <b/>
        <sz val="8"/>
        <color theme="4" tint="-0.499984740745262"/>
        <rFont val="Arial"/>
        <family val="2"/>
      </rPr>
      <t>(1/3)</t>
    </r>
  </si>
  <si>
    <r>
      <t xml:space="preserve">IC38001 </t>
    </r>
    <r>
      <rPr>
        <b/>
        <sz val="8"/>
        <color theme="4" tint="-0.499984740745262"/>
        <rFont val="Arial"/>
        <family val="2"/>
      </rPr>
      <t>(2/3)</t>
    </r>
  </si>
  <si>
    <r>
      <t xml:space="preserve">IC38001 </t>
    </r>
    <r>
      <rPr>
        <b/>
        <sz val="8"/>
        <color theme="4" tint="-0.499984740745262"/>
        <rFont val="Arial"/>
        <family val="2"/>
      </rPr>
      <t>(3/3)</t>
    </r>
  </si>
  <si>
    <r>
      <t xml:space="preserve">IC38001 </t>
    </r>
    <r>
      <rPr>
        <sz val="8"/>
        <color theme="4" tint="-0.499984740745262"/>
        <rFont val="Arial"/>
        <family val="2"/>
      </rPr>
      <t>(1/3)</t>
    </r>
  </si>
  <si>
    <r>
      <t xml:space="preserve">FT13801 </t>
    </r>
    <r>
      <rPr>
        <b/>
        <sz val="8"/>
        <color theme="4" tint="-0.499984740745262"/>
        <rFont val="Arial"/>
        <family val="2"/>
      </rPr>
      <t>(1/2)</t>
    </r>
  </si>
  <si>
    <r>
      <t xml:space="preserve">FT13801 </t>
    </r>
    <r>
      <rPr>
        <b/>
        <sz val="8"/>
        <color theme="4" tint="-0.499984740745262"/>
        <rFont val="Arial"/>
        <family val="2"/>
      </rPr>
      <t>(2/2)</t>
    </r>
  </si>
  <si>
    <r>
      <t xml:space="preserve">FT13801 </t>
    </r>
    <r>
      <rPr>
        <sz val="8"/>
        <color theme="4" tint="-0.499984740745262"/>
        <rFont val="Arial"/>
        <family val="2"/>
      </rPr>
      <t>(1/2)</t>
    </r>
  </si>
  <si>
    <t>From H3</t>
  </si>
  <si>
    <t>H2 or LB3000</t>
  </si>
  <si>
    <t>PWN00030-H</t>
  </si>
  <si>
    <t>PWN00032-HT</t>
  </si>
  <si>
    <t>PWN15030-H</t>
  </si>
  <si>
    <t>PWN15033-H</t>
  </si>
  <si>
    <t>PWN15040-H</t>
  </si>
  <si>
    <t>PWN25032-HT</t>
  </si>
  <si>
    <t>PWN40029-H</t>
  </si>
  <si>
    <t>PWN40030-H</t>
  </si>
  <si>
    <t>M2525091</t>
  </si>
  <si>
    <t>From B/S Ultramatic</t>
  </si>
  <si>
    <t>From VF3</t>
  </si>
  <si>
    <t>RDF002</t>
  </si>
  <si>
    <t>SF9-2.5-C-BLNK</t>
  </si>
  <si>
    <r>
      <t xml:space="preserve">C7510001-10 </t>
    </r>
    <r>
      <rPr>
        <b/>
        <sz val="8"/>
        <color theme="4" tint="-0.499984740745262"/>
        <rFont val="Arial"/>
        <family val="2"/>
      </rPr>
      <t>(1/2)</t>
    </r>
  </si>
  <si>
    <r>
      <t xml:space="preserve">C7510001-10 </t>
    </r>
    <r>
      <rPr>
        <b/>
        <sz val="8"/>
        <color theme="4" tint="-0.499984740745262"/>
        <rFont val="Arial"/>
        <family val="2"/>
      </rPr>
      <t>(2/2)</t>
    </r>
  </si>
  <si>
    <r>
      <t xml:space="preserve">C7510001-10 </t>
    </r>
    <r>
      <rPr>
        <sz val="8"/>
        <color theme="4" tint="-0.499984740745262"/>
        <rFont val="Arial"/>
        <family val="2"/>
      </rPr>
      <t>(1/2)</t>
    </r>
  </si>
  <si>
    <t>H3 or H1</t>
  </si>
  <si>
    <t>Cobra or H1</t>
  </si>
  <si>
    <t>280701-15-3/8</t>
  </si>
  <si>
    <r>
      <t>P7515001-10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(1/2)</t>
    </r>
  </si>
  <si>
    <r>
      <t>P7515001-10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</si>
  <si>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>P7515001-10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</si>
  <si>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t>P7515001</t>
  </si>
  <si>
    <t xml:space="preserve">P7515001-10 </t>
  </si>
  <si>
    <t>9-8-A-BLNK</t>
  </si>
  <si>
    <t>9-8-B-BLNK</t>
  </si>
  <si>
    <t>9-8-C-BLNK</t>
  </si>
  <si>
    <t>T42 or Cobra</t>
  </si>
  <si>
    <r>
      <t xml:space="preserve">VRG30001 </t>
    </r>
    <r>
      <rPr>
        <b/>
        <sz val="8"/>
        <color theme="4" tint="-0.499984740745262"/>
        <rFont val="Arial"/>
        <family val="2"/>
      </rPr>
      <t>(1/3)</t>
    </r>
  </si>
  <si>
    <r>
      <t xml:space="preserve">VRG30001 </t>
    </r>
    <r>
      <rPr>
        <b/>
        <sz val="8"/>
        <color theme="4" tint="-0.499984740745262"/>
        <rFont val="Arial"/>
        <family val="2"/>
      </rPr>
      <t>(2/3)</t>
    </r>
  </si>
  <si>
    <r>
      <t xml:space="preserve">VRG30001 </t>
    </r>
    <r>
      <rPr>
        <b/>
        <sz val="8"/>
        <color theme="4" tint="-0.499984740745262"/>
        <rFont val="Arial"/>
        <family val="2"/>
      </rPr>
      <t>(3/3)</t>
    </r>
  </si>
  <si>
    <r>
      <t xml:space="preserve">VRG30001 </t>
    </r>
    <r>
      <rPr>
        <sz val="8"/>
        <color theme="4" tint="-0.499984740745262"/>
        <rFont val="Arial"/>
        <family val="2"/>
      </rPr>
      <t>(1/3)</t>
    </r>
  </si>
  <si>
    <r>
      <t xml:space="preserve">G100-8SS </t>
    </r>
    <r>
      <rPr>
        <b/>
        <sz val="8"/>
        <color theme="4" tint="-0.499984740745262"/>
        <rFont val="Arial"/>
        <family val="2"/>
      </rPr>
      <t>(1/2)</t>
    </r>
  </si>
  <si>
    <r>
      <t xml:space="preserve">G100-8SS </t>
    </r>
    <r>
      <rPr>
        <b/>
        <sz val="8"/>
        <color theme="4" tint="-0.499984740745262"/>
        <rFont val="Arial"/>
        <family val="2"/>
      </rPr>
      <t>(2/2)</t>
    </r>
  </si>
  <si>
    <r>
      <t xml:space="preserve">G100-8SS </t>
    </r>
    <r>
      <rPr>
        <sz val="8"/>
        <color theme="4" tint="-0.499984740745262"/>
        <rFont val="Arial"/>
        <family val="2"/>
      </rPr>
      <t>(1/2)</t>
    </r>
  </si>
  <si>
    <r>
      <t xml:space="preserve">104856-2 </t>
    </r>
    <r>
      <rPr>
        <b/>
        <sz val="8"/>
        <color theme="4" tint="-0.499984740745262"/>
        <rFont val="Arial"/>
        <family val="2"/>
      </rPr>
      <t>(1/4)</t>
    </r>
  </si>
  <si>
    <r>
      <t xml:space="preserve">G200-8SS </t>
    </r>
    <r>
      <rPr>
        <b/>
        <sz val="8"/>
        <color theme="4" tint="-0.499984740745262"/>
        <rFont val="Arial"/>
        <family val="2"/>
      </rPr>
      <t>(1/2)</t>
    </r>
  </si>
  <si>
    <r>
      <t xml:space="preserve">G200-8SS </t>
    </r>
    <r>
      <rPr>
        <b/>
        <sz val="8"/>
        <color theme="4" tint="-0.499984740745262"/>
        <rFont val="Arial"/>
        <family val="2"/>
      </rPr>
      <t>(2/2)</t>
    </r>
  </si>
  <si>
    <r>
      <t xml:space="preserve">G200-8SS </t>
    </r>
    <r>
      <rPr>
        <sz val="8"/>
        <color theme="4" tint="-0.499984740745262"/>
        <rFont val="Arial"/>
        <family val="2"/>
      </rPr>
      <t>(1/2)</t>
    </r>
  </si>
  <si>
    <r>
      <t>AP7501</t>
    </r>
    <r>
      <rPr>
        <sz val="8"/>
        <color rgb="FF0033CC"/>
        <rFont val="Arial"/>
        <family val="2"/>
      </rPr>
      <t>(3/3)</t>
    </r>
  </si>
  <si>
    <t xml:space="preserve">  616497</t>
  </si>
  <si>
    <t xml:space="preserve">job out </t>
  </si>
  <si>
    <t>ER3</t>
  </si>
  <si>
    <t>ER4</t>
  </si>
  <si>
    <t>612376</t>
  </si>
  <si>
    <r>
      <t xml:space="preserve">LH50011 </t>
    </r>
    <r>
      <rPr>
        <b/>
        <sz val="8"/>
        <color theme="4" tint="-0.499984740745262"/>
        <rFont val="Arial"/>
        <family val="2"/>
      </rPr>
      <t>(2/2)</t>
    </r>
  </si>
  <si>
    <r>
      <t xml:space="preserve">LH50011 </t>
    </r>
    <r>
      <rPr>
        <sz val="8"/>
        <color theme="4" tint="-0.499984740745262"/>
        <rFont val="Arial"/>
        <family val="2"/>
      </rPr>
      <t>(1/2)</t>
    </r>
  </si>
  <si>
    <t>hold</t>
  </si>
  <si>
    <r>
      <t>CY11101</t>
    </r>
    <r>
      <rPr>
        <sz val="8"/>
        <color rgb="FF0033CC"/>
        <rFont val="Arial"/>
        <family val="2"/>
      </rPr>
      <t>(2/2)</t>
    </r>
  </si>
  <si>
    <t>281701-24-1/4</t>
  </si>
  <si>
    <t>Tooling</t>
  </si>
  <si>
    <t>PWN25030-H</t>
  </si>
  <si>
    <t>PWN25033-H</t>
  </si>
  <si>
    <t>PWN25060-H</t>
  </si>
  <si>
    <t>verify tooling</t>
  </si>
  <si>
    <t>non Stnd</t>
  </si>
  <si>
    <r>
      <t>SB5001</t>
    </r>
    <r>
      <rPr>
        <sz val="8"/>
        <color rgb="FF0033CC"/>
        <rFont val="Arial"/>
        <family val="2"/>
      </rPr>
      <t>(1/2)</t>
    </r>
  </si>
  <si>
    <r>
      <t>SB2201</t>
    </r>
    <r>
      <rPr>
        <sz val="8"/>
        <color rgb="FF0033CC"/>
        <rFont val="Arial"/>
        <family val="2"/>
      </rPr>
      <t>(1/3)</t>
    </r>
  </si>
  <si>
    <r>
      <t>SB7501</t>
    </r>
    <r>
      <rPr>
        <sz val="8"/>
        <color rgb="FF0033CC"/>
        <rFont val="Arial"/>
        <family val="2"/>
      </rPr>
      <t>(1/2)</t>
    </r>
  </si>
  <si>
    <r>
      <t xml:space="preserve">SB2201 </t>
    </r>
    <r>
      <rPr>
        <b/>
        <sz val="8"/>
        <color theme="4" tint="-0.499984740745262"/>
        <rFont val="Arial"/>
        <family val="2"/>
      </rPr>
      <t>(2/3)</t>
    </r>
  </si>
  <si>
    <r>
      <t xml:space="preserve">SB2201 </t>
    </r>
    <r>
      <rPr>
        <sz val="8"/>
        <color theme="4" tint="-0.499984740745262"/>
        <rFont val="Arial"/>
        <family val="2"/>
      </rPr>
      <t>(1/3)</t>
    </r>
  </si>
  <si>
    <r>
      <t xml:space="preserve">SB2201 </t>
    </r>
    <r>
      <rPr>
        <b/>
        <sz val="8"/>
        <color theme="4" tint="-0.499984740745262"/>
        <rFont val="Arial"/>
        <family val="2"/>
      </rPr>
      <t>(3/5)</t>
    </r>
  </si>
  <si>
    <r>
      <t xml:space="preserve">SB2201 </t>
    </r>
    <r>
      <rPr>
        <b/>
        <sz val="8"/>
        <color theme="4" tint="-0.499984740745262"/>
        <rFont val="Arial"/>
        <family val="2"/>
      </rPr>
      <t>(4/5)</t>
    </r>
  </si>
  <si>
    <r>
      <t xml:space="preserve">SB2201 </t>
    </r>
    <r>
      <rPr>
        <b/>
        <sz val="8"/>
        <color theme="4" tint="-0.499984740745262"/>
        <rFont val="Arial"/>
        <family val="2"/>
      </rPr>
      <t>(5/5)</t>
    </r>
  </si>
  <si>
    <r>
      <t xml:space="preserve">SB2201 </t>
    </r>
    <r>
      <rPr>
        <sz val="8"/>
        <color theme="4" tint="-0.499984740745262"/>
        <rFont val="Arial"/>
        <family val="2"/>
      </rPr>
      <t>(4/5)</t>
    </r>
  </si>
  <si>
    <r>
      <t xml:space="preserve">SB2201 </t>
    </r>
    <r>
      <rPr>
        <sz val="8"/>
        <color theme="4" tint="-0.499984740745262"/>
        <rFont val="Arial"/>
        <family val="2"/>
      </rPr>
      <t>(2/3)</t>
    </r>
  </si>
  <si>
    <r>
      <t xml:space="preserve">SB2201 </t>
    </r>
    <r>
      <rPr>
        <sz val="8"/>
        <color theme="4" tint="-0.499984740745262"/>
        <rFont val="Arial"/>
        <family val="2"/>
      </rPr>
      <t>(3/5)</t>
    </r>
  </si>
  <si>
    <r>
      <t xml:space="preserve">SB2201 </t>
    </r>
    <r>
      <rPr>
        <b/>
        <sz val="8"/>
        <color theme="4" tint="-0.499984740745262"/>
        <rFont val="Arial"/>
        <family val="2"/>
      </rPr>
      <t>(2/5)</t>
    </r>
  </si>
  <si>
    <r>
      <t xml:space="preserve">SB2201 </t>
    </r>
    <r>
      <rPr>
        <b/>
        <sz val="8"/>
        <color theme="4" tint="-0.499984740745262"/>
        <rFont val="Arial"/>
        <family val="2"/>
      </rPr>
      <t>(3/3)</t>
    </r>
  </si>
  <si>
    <r>
      <t xml:space="preserve">SB5001 </t>
    </r>
    <r>
      <rPr>
        <b/>
        <sz val="8"/>
        <color theme="4" tint="-0.499984740745262"/>
        <rFont val="Arial"/>
        <family val="2"/>
      </rPr>
      <t>(2/2)</t>
    </r>
  </si>
  <si>
    <r>
      <t>SB5050</t>
    </r>
    <r>
      <rPr>
        <sz val="8"/>
        <color rgb="FF0033CC"/>
        <rFont val="Arial"/>
        <family val="2"/>
      </rPr>
      <t>(1/2)</t>
    </r>
  </si>
  <si>
    <r>
      <t xml:space="preserve">SB5001 </t>
    </r>
    <r>
      <rPr>
        <b/>
        <sz val="8"/>
        <color theme="4" tint="-0.499984740745262"/>
        <rFont val="Arial"/>
        <family val="2"/>
      </rPr>
      <t>(2/4)</t>
    </r>
  </si>
  <si>
    <r>
      <t xml:space="preserve">SB5001 </t>
    </r>
    <r>
      <rPr>
        <b/>
        <sz val="8"/>
        <color theme="4" tint="-0.499984740745262"/>
        <rFont val="Arial"/>
        <family val="2"/>
      </rPr>
      <t>(3/4)</t>
    </r>
  </si>
  <si>
    <r>
      <t xml:space="preserve">SB5001 </t>
    </r>
    <r>
      <rPr>
        <b/>
        <sz val="8"/>
        <color theme="4" tint="-0.499984740745262"/>
        <rFont val="Arial"/>
        <family val="2"/>
      </rPr>
      <t>(4/4)</t>
    </r>
  </si>
  <si>
    <r>
      <t xml:space="preserve">SB5001 </t>
    </r>
    <r>
      <rPr>
        <sz val="8"/>
        <color theme="4" tint="-0.499984740745262"/>
        <rFont val="Arial"/>
        <family val="2"/>
      </rPr>
      <t>(1/2)</t>
    </r>
  </si>
  <si>
    <r>
      <t xml:space="preserve">SB7501 </t>
    </r>
    <r>
      <rPr>
        <b/>
        <sz val="8"/>
        <color theme="4" tint="-0.499984740745262"/>
        <rFont val="Arial"/>
        <family val="2"/>
      </rPr>
      <t>(2/2)</t>
    </r>
  </si>
  <si>
    <r>
      <t xml:space="preserve">SB7501 </t>
    </r>
    <r>
      <rPr>
        <b/>
        <sz val="8"/>
        <color theme="4" tint="-0.499984740745262"/>
        <rFont val="Arial"/>
        <family val="2"/>
      </rPr>
      <t>(2/4)</t>
    </r>
  </si>
  <si>
    <r>
      <t xml:space="preserve">SB7501 </t>
    </r>
    <r>
      <rPr>
        <b/>
        <sz val="8"/>
        <color theme="4" tint="-0.499984740745262"/>
        <rFont val="Arial"/>
        <family val="2"/>
      </rPr>
      <t>(3/4)</t>
    </r>
  </si>
  <si>
    <r>
      <t xml:space="preserve">SB7501 </t>
    </r>
    <r>
      <rPr>
        <b/>
        <sz val="8"/>
        <color theme="4" tint="-0.499984740745262"/>
        <rFont val="Arial"/>
        <family val="2"/>
      </rPr>
      <t>(4/4)</t>
    </r>
  </si>
  <si>
    <r>
      <t xml:space="preserve">SB7501 </t>
    </r>
    <r>
      <rPr>
        <sz val="8"/>
        <color theme="4" tint="-0.499984740745262"/>
        <rFont val="Arial"/>
        <family val="2"/>
      </rPr>
      <t>(1/2)</t>
    </r>
  </si>
  <si>
    <r>
      <t xml:space="preserve">SB7501 </t>
    </r>
    <r>
      <rPr>
        <sz val="8"/>
        <color theme="4" tint="-0.499984740745262"/>
        <rFont val="Arial"/>
        <family val="2"/>
      </rPr>
      <t>(2/4)</t>
    </r>
  </si>
  <si>
    <r>
      <t xml:space="preserve">SB7501 </t>
    </r>
    <r>
      <rPr>
        <sz val="8"/>
        <color theme="4" tint="-0.499984740745262"/>
        <rFont val="Arial"/>
        <family val="2"/>
      </rPr>
      <t>(3/4)</t>
    </r>
  </si>
  <si>
    <r>
      <t xml:space="preserve">42395 </t>
    </r>
    <r>
      <rPr>
        <b/>
        <sz val="8"/>
        <color theme="4" tint="-0.499984740745262"/>
        <rFont val="Arial"/>
        <family val="2"/>
      </rPr>
      <t>(2/2)</t>
    </r>
  </si>
  <si>
    <r>
      <t>42412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(2/2)</t>
    </r>
  </si>
  <si>
    <r>
      <t xml:space="preserve">200195 </t>
    </r>
    <r>
      <rPr>
        <b/>
        <sz val="8"/>
        <color theme="4" tint="-0.499984740745262"/>
        <rFont val="Arial"/>
        <family val="2"/>
      </rPr>
      <t>(1/3)</t>
    </r>
  </si>
  <si>
    <r>
      <t xml:space="preserve">200195 </t>
    </r>
    <r>
      <rPr>
        <b/>
        <sz val="8"/>
        <color theme="4" tint="-0.499984740745262"/>
        <rFont val="Arial"/>
        <family val="2"/>
      </rPr>
      <t>(2/3)</t>
    </r>
  </si>
  <si>
    <r>
      <t xml:space="preserve">200195 </t>
    </r>
    <r>
      <rPr>
        <b/>
        <sz val="8"/>
        <color theme="4" tint="-0.499984740745262"/>
        <rFont val="Arial"/>
        <family val="2"/>
      </rPr>
      <t>(3/3)</t>
    </r>
  </si>
  <si>
    <r>
      <t xml:space="preserve">300322 </t>
    </r>
    <r>
      <rPr>
        <b/>
        <sz val="8"/>
        <color theme="4" tint="-0.499984740745262"/>
        <rFont val="Arial"/>
        <family val="2"/>
      </rPr>
      <t>(1/2)</t>
    </r>
  </si>
  <si>
    <r>
      <t xml:space="preserve">300322 </t>
    </r>
    <r>
      <rPr>
        <b/>
        <sz val="8"/>
        <color theme="4" tint="-0.499984740745262"/>
        <rFont val="Arial"/>
        <family val="2"/>
      </rPr>
      <t>(2/2)</t>
    </r>
  </si>
  <si>
    <r>
      <t xml:space="preserve">427178 </t>
    </r>
    <r>
      <rPr>
        <b/>
        <sz val="8"/>
        <color theme="4" tint="-0.499984740745262"/>
        <rFont val="Arial"/>
        <family val="2"/>
      </rPr>
      <t>(2/2)</t>
    </r>
  </si>
  <si>
    <r>
      <t xml:space="preserve">79390 </t>
    </r>
    <r>
      <rPr>
        <sz val="8"/>
        <color theme="4" tint="-0.499984740745262"/>
        <rFont val="Arial"/>
        <family val="2"/>
      </rPr>
      <t>(1/2)</t>
    </r>
  </si>
  <si>
    <r>
      <t xml:space="preserve">200195 </t>
    </r>
    <r>
      <rPr>
        <sz val="8"/>
        <color theme="4" tint="-0.499984740745262"/>
        <rFont val="Arial"/>
        <family val="2"/>
      </rPr>
      <t>(1/3)</t>
    </r>
  </si>
  <si>
    <r>
      <t xml:space="preserve">200195 </t>
    </r>
    <r>
      <rPr>
        <sz val="8"/>
        <color theme="4" tint="-0.499984740745262"/>
        <rFont val="Arial"/>
        <family val="2"/>
      </rPr>
      <t>(2/3)</t>
    </r>
  </si>
  <si>
    <r>
      <t xml:space="preserve">300322 </t>
    </r>
    <r>
      <rPr>
        <sz val="8"/>
        <color theme="4" tint="-0.499984740745262"/>
        <rFont val="Arial"/>
        <family val="2"/>
      </rPr>
      <t>(1/2)</t>
    </r>
  </si>
  <si>
    <r>
      <t>427178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</si>
  <si>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>42395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(1/2)</t>
    </r>
  </si>
  <si>
    <r>
      <t xml:space="preserve">42412 </t>
    </r>
    <r>
      <rPr>
        <sz val="8"/>
        <color theme="4" tint="-0.499984740745262"/>
        <rFont val="Arial"/>
        <family val="2"/>
      </rPr>
      <t>(1/2)</t>
    </r>
  </si>
  <si>
    <r>
      <t xml:space="preserve">A4035-1 </t>
    </r>
    <r>
      <rPr>
        <b/>
        <sz val="8"/>
        <color theme="4" tint="-0.499984740745262"/>
        <rFont val="Arial"/>
        <family val="2"/>
      </rPr>
      <t>(1/2)</t>
    </r>
  </si>
  <si>
    <r>
      <t xml:space="preserve">A4035-1 </t>
    </r>
    <r>
      <rPr>
        <b/>
        <sz val="8"/>
        <color theme="4" tint="-0.499984740745262"/>
        <rFont val="Arial"/>
        <family val="2"/>
      </rPr>
      <t>(2/2)</t>
    </r>
  </si>
  <si>
    <r>
      <t xml:space="preserve">A4035-1 </t>
    </r>
    <r>
      <rPr>
        <sz val="8"/>
        <color theme="4" tint="-0.499984740745262"/>
        <rFont val="Arial"/>
        <family val="2"/>
      </rPr>
      <t>(1/2)</t>
    </r>
  </si>
  <si>
    <r>
      <t>101467-19</t>
    </r>
    <r>
      <rPr>
        <sz val="8"/>
        <color theme="1"/>
        <rFont val="Arial"/>
        <family val="2"/>
      </rPr>
      <t>(3/3)</t>
    </r>
  </si>
  <si>
    <t xml:space="preserve">  617663</t>
  </si>
  <si>
    <r>
      <t>SB7550</t>
    </r>
    <r>
      <rPr>
        <sz val="8"/>
        <color rgb="FF0033CC"/>
        <rFont val="Arial"/>
        <family val="2"/>
      </rPr>
      <t>(1/2)</t>
    </r>
  </si>
  <si>
    <r>
      <t xml:space="preserve">SB7550 </t>
    </r>
    <r>
      <rPr>
        <b/>
        <sz val="8"/>
        <color theme="4" tint="-0.499984740745262"/>
        <rFont val="Arial"/>
        <family val="2"/>
      </rPr>
      <t>(2/2)</t>
    </r>
  </si>
  <si>
    <r>
      <t xml:space="preserve">SB7550 </t>
    </r>
    <r>
      <rPr>
        <sz val="8"/>
        <color theme="4" tint="-0.499984740745262"/>
        <rFont val="Arial"/>
        <family val="2"/>
      </rPr>
      <t>(1/2)</t>
    </r>
  </si>
  <si>
    <t xml:space="preserve">  618034</t>
  </si>
  <si>
    <t>618041</t>
  </si>
  <si>
    <t>setup 8/3 run 8/7</t>
  </si>
  <si>
    <t xml:space="preserve">  618477</t>
  </si>
  <si>
    <t xml:space="preserve">  618482</t>
  </si>
  <si>
    <t xml:space="preserve">  618483</t>
  </si>
  <si>
    <t xml:space="preserve">  618550</t>
  </si>
  <si>
    <t>618551</t>
  </si>
  <si>
    <t>R451-12 (1/2)</t>
  </si>
  <si>
    <t>R451-12 (2/2)</t>
  </si>
  <si>
    <t>R451-8 (1/2)</t>
  </si>
  <si>
    <t>R451-8 (2/2)</t>
  </si>
  <si>
    <t>617848</t>
  </si>
  <si>
    <t xml:space="preserve">  618560</t>
  </si>
  <si>
    <t xml:space="preserve">  618568</t>
  </si>
  <si>
    <t xml:space="preserve">  618640</t>
  </si>
  <si>
    <t xml:space="preserve">  618646</t>
  </si>
  <si>
    <t xml:space="preserve">  618865</t>
  </si>
  <si>
    <t>5-4-12</t>
  </si>
  <si>
    <r>
      <t xml:space="preserve">R436-12 </t>
    </r>
    <r>
      <rPr>
        <b/>
        <sz val="8"/>
        <color theme="4" tint="-0.499984740745262"/>
        <rFont val="Arial"/>
        <family val="2"/>
      </rPr>
      <t>(1/2)</t>
    </r>
  </si>
  <si>
    <r>
      <t xml:space="preserve">R436-12 </t>
    </r>
    <r>
      <rPr>
        <b/>
        <sz val="8"/>
        <color theme="4" tint="-0.499984740745262"/>
        <rFont val="Arial"/>
        <family val="2"/>
      </rPr>
      <t>(2/2)</t>
    </r>
  </si>
  <si>
    <r>
      <t xml:space="preserve">R436-12 </t>
    </r>
    <r>
      <rPr>
        <sz val="8"/>
        <color theme="4" tint="-0.499984740745262"/>
        <rFont val="Arial"/>
        <family val="2"/>
      </rPr>
      <t>(1/2)</t>
    </r>
  </si>
  <si>
    <t>9-8-3</t>
  </si>
  <si>
    <t>9-8-4</t>
  </si>
  <si>
    <t>9-8-5</t>
  </si>
  <si>
    <t>9-8-6</t>
  </si>
  <si>
    <t>9-8-7</t>
  </si>
  <si>
    <t>9-8-8</t>
  </si>
  <si>
    <t>9-8-9</t>
  </si>
  <si>
    <t>9-8-10</t>
  </si>
  <si>
    <t>9-8-11</t>
  </si>
  <si>
    <t xml:space="preserve">TRV2523 </t>
  </si>
  <si>
    <t>280701-22-3/16</t>
  </si>
  <si>
    <t xml:space="preserve">  619289</t>
  </si>
  <si>
    <t xml:space="preserve">  619288</t>
  </si>
  <si>
    <t xml:space="preserve">  619338</t>
  </si>
  <si>
    <r>
      <t xml:space="preserve">G200-13BSS </t>
    </r>
    <r>
      <rPr>
        <b/>
        <sz val="8"/>
        <color theme="4" tint="-0.499984740745262"/>
        <rFont val="Arial"/>
        <family val="2"/>
      </rPr>
      <t>(1/2)</t>
    </r>
  </si>
  <si>
    <r>
      <t xml:space="preserve">G200-13BSS </t>
    </r>
    <r>
      <rPr>
        <b/>
        <sz val="8"/>
        <color theme="4" tint="-0.499984740745262"/>
        <rFont val="Arial"/>
        <family val="2"/>
      </rPr>
      <t>(2/2)</t>
    </r>
  </si>
  <si>
    <r>
      <t xml:space="preserve">G200-13BSS </t>
    </r>
    <r>
      <rPr>
        <sz val="8"/>
        <color theme="4" tint="-0.499984740745262"/>
        <rFont val="Arial"/>
        <family val="2"/>
      </rPr>
      <t>(1/2)</t>
    </r>
  </si>
  <si>
    <r>
      <t xml:space="preserve">G200-13B </t>
    </r>
    <r>
      <rPr>
        <b/>
        <sz val="8"/>
        <color theme="4" tint="-0.499984740745262"/>
        <rFont val="Arial"/>
        <family val="2"/>
      </rPr>
      <t>(1/2)</t>
    </r>
  </si>
  <si>
    <r>
      <t xml:space="preserve">G200-13B </t>
    </r>
    <r>
      <rPr>
        <b/>
        <sz val="8"/>
        <color theme="4" tint="-0.499984740745262"/>
        <rFont val="Arial"/>
        <family val="2"/>
      </rPr>
      <t>(2/2)</t>
    </r>
  </si>
  <si>
    <r>
      <t xml:space="preserve">G200-13B </t>
    </r>
    <r>
      <rPr>
        <sz val="8"/>
        <color theme="4" tint="-0.499984740745262"/>
        <rFont val="Arial"/>
        <family val="2"/>
      </rPr>
      <t>(1/2)</t>
    </r>
  </si>
  <si>
    <t>RCF015-17</t>
  </si>
  <si>
    <t>Ganesh/ Genos</t>
  </si>
  <si>
    <t>Ganesh/Genos</t>
  </si>
  <si>
    <t xml:space="preserve">SN5001 </t>
  </si>
  <si>
    <t>2203-3-5/16-0</t>
  </si>
  <si>
    <t>L#</t>
  </si>
  <si>
    <t>H1/H4</t>
  </si>
  <si>
    <r>
      <t xml:space="preserve">A24010 </t>
    </r>
    <r>
      <rPr>
        <b/>
        <sz val="8"/>
        <color theme="4" tint="-0.499984740745262"/>
        <rFont val="Arial"/>
        <family val="2"/>
      </rPr>
      <t>(1/2)</t>
    </r>
  </si>
  <si>
    <r>
      <t xml:space="preserve">A24010 </t>
    </r>
    <r>
      <rPr>
        <b/>
        <sz val="8"/>
        <color theme="4" tint="-0.499984740745262"/>
        <rFont val="Arial"/>
        <family val="2"/>
      </rPr>
      <t>(2/2)</t>
    </r>
  </si>
  <si>
    <r>
      <t xml:space="preserve">A24010 </t>
    </r>
    <r>
      <rPr>
        <sz val="8"/>
        <color theme="4" tint="-0.499984740745262"/>
        <rFont val="Arial"/>
        <family val="2"/>
      </rPr>
      <t>(1/2)</t>
    </r>
  </si>
  <si>
    <t>from B/S 18</t>
  </si>
  <si>
    <t>setup 8/13 run 8/16</t>
  </si>
  <si>
    <t>setup 8/8 run 8/15</t>
  </si>
  <si>
    <t>setup 8/14 ru n 8/15</t>
  </si>
  <si>
    <r>
      <t>ASC-7</t>
    </r>
    <r>
      <rPr>
        <b/>
        <sz val="8"/>
        <color theme="4" tint="-0.499984740745262"/>
        <rFont val="Arial"/>
        <family val="2"/>
      </rPr>
      <t xml:space="preserve"> (1/2)</t>
    </r>
  </si>
  <si>
    <r>
      <t>ASC-7</t>
    </r>
    <r>
      <rPr>
        <b/>
        <sz val="8"/>
        <color theme="4" tint="-0.499984740745262"/>
        <rFont val="Arial"/>
        <family val="2"/>
      </rPr>
      <t xml:space="preserve"> (2/2)</t>
    </r>
  </si>
  <si>
    <r>
      <t>ASC-7</t>
    </r>
    <r>
      <rPr>
        <sz val="8"/>
        <color theme="4" tint="-0.499984740745262"/>
        <rFont val="Arial"/>
        <family val="2"/>
      </rPr>
      <t xml:space="preserve"> (1/2)</t>
    </r>
  </si>
  <si>
    <t>1305-38-1/4</t>
  </si>
  <si>
    <t>A5/A7 Only</t>
  </si>
  <si>
    <t xml:space="preserve">  619731</t>
  </si>
  <si>
    <t xml:space="preserve">  619779</t>
  </si>
  <si>
    <t xml:space="preserve">  619781</t>
  </si>
  <si>
    <t xml:space="preserve">  619782</t>
  </si>
  <si>
    <t xml:space="preserve">  619783</t>
  </si>
  <si>
    <t>run 8/20</t>
  </si>
  <si>
    <t xml:space="preserve"> 618023</t>
  </si>
  <si>
    <t>setup 8/17 on hold</t>
  </si>
  <si>
    <t>running 8/21</t>
  </si>
  <si>
    <t xml:space="preserve">  619982</t>
  </si>
  <si>
    <t xml:space="preserve">  619986</t>
  </si>
  <si>
    <t xml:space="preserve">  619989</t>
  </si>
  <si>
    <t xml:space="preserve">  619993</t>
  </si>
  <si>
    <r>
      <t xml:space="preserve">P1515001-10 </t>
    </r>
    <r>
      <rPr>
        <b/>
        <sz val="8"/>
        <color theme="4" tint="-0.499984740745262"/>
        <rFont val="Arial"/>
        <family val="2"/>
      </rPr>
      <t>(1/2)</t>
    </r>
  </si>
  <si>
    <r>
      <t xml:space="preserve">P1515001-10 </t>
    </r>
    <r>
      <rPr>
        <sz val="8"/>
        <color theme="4" tint="-0.499984740745262"/>
        <rFont val="Arial"/>
        <family val="2"/>
      </rPr>
      <t>(1/2)</t>
    </r>
  </si>
  <si>
    <r>
      <t xml:space="preserve">P1515001-10 </t>
    </r>
    <r>
      <rPr>
        <b/>
        <sz val="8"/>
        <color theme="4" tint="-0.499984740745262"/>
        <rFont val="Arial"/>
        <family val="2"/>
      </rPr>
      <t>(2/2)</t>
    </r>
  </si>
  <si>
    <t>PWN15027-H</t>
  </si>
  <si>
    <t>PWN15035-H</t>
  </si>
  <si>
    <t xml:space="preserve">  620027</t>
  </si>
  <si>
    <t xml:space="preserve">  620028</t>
  </si>
  <si>
    <t>Backup--Now Purchased</t>
  </si>
  <si>
    <t>tooling eta 9/20</t>
  </si>
  <si>
    <t xml:space="preserve">RCF007-P </t>
  </si>
  <si>
    <t>Rework</t>
  </si>
  <si>
    <t xml:space="preserve">  620193</t>
  </si>
  <si>
    <t>RCF015-X</t>
  </si>
  <si>
    <t>R&amp;D</t>
  </si>
  <si>
    <t>Material is on A9</t>
  </si>
  <si>
    <t>RCF015-10</t>
  </si>
  <si>
    <t>RCF015-19</t>
  </si>
  <si>
    <t>RCF015-24</t>
  </si>
  <si>
    <t xml:space="preserve">  620231</t>
  </si>
  <si>
    <t xml:space="preserve">  620232</t>
  </si>
  <si>
    <t>from B/S with Lipe</t>
  </si>
  <si>
    <t xml:space="preserve">R433-12 </t>
  </si>
  <si>
    <t>R452-12</t>
  </si>
  <si>
    <r>
      <t xml:space="preserve">RCF003 </t>
    </r>
    <r>
      <rPr>
        <b/>
        <sz val="8"/>
        <color theme="4" tint="-0.499984740745262"/>
        <rFont val="Arial"/>
        <family val="2"/>
      </rPr>
      <t>(1/2)</t>
    </r>
  </si>
  <si>
    <r>
      <t xml:space="preserve">RCF003 </t>
    </r>
    <r>
      <rPr>
        <b/>
        <sz val="8"/>
        <color theme="4" tint="-0.499984740745262"/>
        <rFont val="Arial"/>
        <family val="2"/>
      </rPr>
      <t>(/2)</t>
    </r>
  </si>
  <si>
    <r>
      <t xml:space="preserve">RCF003 </t>
    </r>
    <r>
      <rPr>
        <sz val="8"/>
        <color theme="4" tint="-0.499984740745262"/>
        <rFont val="Arial"/>
        <family val="2"/>
      </rPr>
      <t>(1/2)</t>
    </r>
  </si>
  <si>
    <t xml:space="preserve">  620305</t>
  </si>
  <si>
    <t>RDF901</t>
  </si>
  <si>
    <t xml:space="preserve">  620366</t>
  </si>
  <si>
    <t>Balance of Previous</t>
  </si>
  <si>
    <t>Need tooling</t>
  </si>
  <si>
    <t>running 8/24</t>
  </si>
  <si>
    <t>setup 8/23, run 8/24 3rd shift</t>
  </si>
  <si>
    <t xml:space="preserve">  620404</t>
  </si>
  <si>
    <t xml:space="preserve">  620447</t>
  </si>
  <si>
    <r>
      <t xml:space="preserve">G50-10SS </t>
    </r>
    <r>
      <rPr>
        <b/>
        <sz val="8"/>
        <color theme="4" tint="-0.499984740745262"/>
        <rFont val="Arial"/>
        <family val="2"/>
      </rPr>
      <t>(1/2)</t>
    </r>
  </si>
  <si>
    <r>
      <t xml:space="preserve">G50-10SS </t>
    </r>
    <r>
      <rPr>
        <b/>
        <sz val="8"/>
        <color theme="4" tint="-0.499984740745262"/>
        <rFont val="Arial"/>
        <family val="2"/>
      </rPr>
      <t>(2/2)</t>
    </r>
  </si>
  <si>
    <r>
      <t xml:space="preserve">G50-10SS </t>
    </r>
    <r>
      <rPr>
        <sz val="8"/>
        <color theme="4" tint="-0.499984740745262"/>
        <rFont val="Arial"/>
        <family val="2"/>
      </rPr>
      <t>(1/2)</t>
    </r>
  </si>
  <si>
    <r>
      <t xml:space="preserve">G50-10 </t>
    </r>
    <r>
      <rPr>
        <b/>
        <sz val="8"/>
        <color theme="4" tint="-0.499984740745262"/>
        <rFont val="Arial"/>
        <family val="2"/>
      </rPr>
      <t>(1/2)</t>
    </r>
  </si>
  <si>
    <r>
      <t xml:space="preserve">G50-10 </t>
    </r>
    <r>
      <rPr>
        <b/>
        <sz val="8"/>
        <color theme="4" tint="-0.499984740745262"/>
        <rFont val="Arial"/>
        <family val="2"/>
      </rPr>
      <t>(2/2)</t>
    </r>
  </si>
  <si>
    <r>
      <t xml:space="preserve">G50-10 </t>
    </r>
    <r>
      <rPr>
        <sz val="8"/>
        <color theme="4" tint="-0.499984740745262"/>
        <rFont val="Arial"/>
        <family val="2"/>
      </rPr>
      <t>(1/2)</t>
    </r>
  </si>
  <si>
    <r>
      <t xml:space="preserve">79390 </t>
    </r>
    <r>
      <rPr>
        <b/>
        <sz val="8"/>
        <color theme="4" tint="-0.499984740745262"/>
        <rFont val="Arial"/>
        <family val="2"/>
      </rPr>
      <t>(2/2)</t>
    </r>
  </si>
  <si>
    <t>Bridgeport CNC/VF3</t>
  </si>
  <si>
    <r>
      <t xml:space="preserve">CHAT01 </t>
    </r>
    <r>
      <rPr>
        <b/>
        <sz val="8"/>
        <color theme="4" tint="-0.499984740745262"/>
        <rFont val="Arial"/>
        <family val="2"/>
      </rPr>
      <t>(1/2)</t>
    </r>
  </si>
  <si>
    <r>
      <t xml:space="preserve">CHAT01 </t>
    </r>
    <r>
      <rPr>
        <sz val="8"/>
        <color theme="4" tint="-0.499984740745262"/>
        <rFont val="Arial"/>
        <family val="2"/>
      </rPr>
      <t>(1/2)</t>
    </r>
  </si>
  <si>
    <r>
      <t xml:space="preserve">209-64BK </t>
    </r>
    <r>
      <rPr>
        <sz val="8"/>
        <color theme="4" tint="-0.499984740745262"/>
        <rFont val="Arial"/>
        <family val="2"/>
      </rPr>
      <t>(2/2)</t>
    </r>
  </si>
  <si>
    <t xml:space="preserve">  620550</t>
  </si>
  <si>
    <r>
      <t xml:space="preserve">37081528-C </t>
    </r>
    <r>
      <rPr>
        <b/>
        <sz val="8"/>
        <color theme="4" tint="-0.499984740745262"/>
        <rFont val="Arial"/>
        <family val="2"/>
      </rPr>
      <t>(1/2)</t>
    </r>
  </si>
  <si>
    <r>
      <t xml:space="preserve">37081528-C </t>
    </r>
    <r>
      <rPr>
        <b/>
        <sz val="8"/>
        <color theme="4" tint="-0.499984740745262"/>
        <rFont val="Arial"/>
        <family val="2"/>
      </rPr>
      <t>(2/2)</t>
    </r>
  </si>
  <si>
    <r>
      <t xml:space="preserve">37081528-C </t>
    </r>
    <r>
      <rPr>
        <sz val="8"/>
        <color theme="4" tint="-0.499984740745262"/>
        <rFont val="Arial"/>
        <family val="2"/>
      </rPr>
      <t>(1/2)</t>
    </r>
  </si>
  <si>
    <t xml:space="preserve">  620554</t>
  </si>
  <si>
    <t>H1 or Genos</t>
  </si>
  <si>
    <t>H1 or M1</t>
  </si>
  <si>
    <t>M1 or H1</t>
  </si>
  <si>
    <t>H1, M1 or Genos</t>
  </si>
  <si>
    <r>
      <t xml:space="preserve">A24001 </t>
    </r>
    <r>
      <rPr>
        <b/>
        <sz val="8"/>
        <color theme="4" tint="-0.499984740745262"/>
        <rFont val="Arial"/>
        <family val="2"/>
      </rPr>
      <t>(1/2)</t>
    </r>
  </si>
  <si>
    <r>
      <t xml:space="preserve">A24001 </t>
    </r>
    <r>
      <rPr>
        <b/>
        <sz val="8"/>
        <color theme="4" tint="-0.499984740745262"/>
        <rFont val="Arial"/>
        <family val="2"/>
      </rPr>
      <t>(2/2)</t>
    </r>
  </si>
  <si>
    <r>
      <t xml:space="preserve">A24001 </t>
    </r>
    <r>
      <rPr>
        <sz val="8"/>
        <color theme="4" tint="-0.499984740745262"/>
        <rFont val="Arial"/>
        <family val="2"/>
      </rPr>
      <t>(1/2)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</si>
  <si>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(1/4)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</si>
  <si>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(2/4)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</si>
  <si>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(3/4)</t>
    </r>
  </si>
  <si>
    <r>
      <t>A3712-16</t>
    </r>
    <r>
      <rPr>
        <b/>
        <sz val="10"/>
        <color theme="4" tint="-0.499984740745262"/>
        <rFont val="Arial"/>
        <family val="2"/>
      </rPr>
      <t xml:space="preserve"> </t>
    </r>
    <r>
      <rPr>
        <b/>
        <sz val="8"/>
        <color theme="4" tint="-0.499984740745262"/>
        <rFont val="Arial"/>
        <family val="2"/>
      </rPr>
      <t>(4/4)</t>
    </r>
  </si>
  <si>
    <r>
      <t>A3712-16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(1/4)</t>
    </r>
  </si>
  <si>
    <r>
      <t>A3712-16</t>
    </r>
    <r>
      <rPr>
        <sz val="10"/>
        <color theme="4" tint="-0.499984740745262"/>
        <rFont val="Arial"/>
        <family val="2"/>
      </rPr>
      <t xml:space="preserve"> </t>
    </r>
    <r>
      <rPr>
        <sz val="8"/>
        <color theme="4" tint="-0.499984740745262"/>
        <rFont val="Arial"/>
        <family val="2"/>
      </rPr>
      <t>(2/4)</t>
    </r>
  </si>
  <si>
    <t>obsolete part</t>
  </si>
  <si>
    <r>
      <t xml:space="preserve">A5128-LF </t>
    </r>
    <r>
      <rPr>
        <b/>
        <sz val="8"/>
        <color theme="4" tint="-0.499984740745262"/>
        <rFont val="Arial"/>
        <family val="2"/>
      </rPr>
      <t>(1/2)</t>
    </r>
  </si>
  <si>
    <r>
      <t xml:space="preserve">A5128-LF </t>
    </r>
    <r>
      <rPr>
        <b/>
        <sz val="8"/>
        <color theme="4" tint="-0.499984740745262"/>
        <rFont val="Arial"/>
        <family val="2"/>
      </rPr>
      <t>(2/2)</t>
    </r>
  </si>
  <si>
    <r>
      <t xml:space="preserve">A5128-LF </t>
    </r>
    <r>
      <rPr>
        <sz val="8"/>
        <color theme="4" tint="-0.499984740745262"/>
        <rFont val="Arial"/>
        <family val="2"/>
      </rPr>
      <t>(1/2)</t>
    </r>
  </si>
  <si>
    <r>
      <t xml:space="preserve">A5129-LF </t>
    </r>
    <r>
      <rPr>
        <b/>
        <sz val="8"/>
        <color theme="4" tint="-0.499984740745262"/>
        <rFont val="Arial"/>
        <family val="2"/>
      </rPr>
      <t>(1/2)</t>
    </r>
  </si>
  <si>
    <r>
      <t xml:space="preserve">A5129-LF </t>
    </r>
    <r>
      <rPr>
        <sz val="8"/>
        <color theme="4" tint="-0.499984740745262"/>
        <rFont val="Arial"/>
        <family val="2"/>
      </rPr>
      <t>(1/2)</t>
    </r>
  </si>
  <si>
    <r>
      <t xml:space="preserve">A5129-LF </t>
    </r>
    <r>
      <rPr>
        <b/>
        <sz val="8"/>
        <color theme="4" tint="-0.499984740745262"/>
        <rFont val="Arial"/>
        <family val="2"/>
      </rPr>
      <t>(2/2)</t>
    </r>
  </si>
  <si>
    <r>
      <t xml:space="preserve">A5395-SR </t>
    </r>
    <r>
      <rPr>
        <b/>
        <sz val="8"/>
        <color theme="4" tint="-0.499984740745262"/>
        <rFont val="Arial"/>
        <family val="2"/>
      </rPr>
      <t>(1/3)</t>
    </r>
  </si>
  <si>
    <r>
      <t xml:space="preserve">A5395-SR </t>
    </r>
    <r>
      <rPr>
        <b/>
        <sz val="8"/>
        <color theme="4" tint="-0.499984740745262"/>
        <rFont val="Arial"/>
        <family val="2"/>
      </rPr>
      <t>(2/3)</t>
    </r>
  </si>
  <si>
    <r>
      <t xml:space="preserve">A5395-SR </t>
    </r>
    <r>
      <rPr>
        <b/>
        <sz val="8"/>
        <color theme="4" tint="-0.499984740745262"/>
        <rFont val="Arial"/>
        <family val="2"/>
      </rPr>
      <t>(3/3)</t>
    </r>
  </si>
  <si>
    <r>
      <t xml:space="preserve">A5395-SR </t>
    </r>
    <r>
      <rPr>
        <sz val="8"/>
        <color theme="4" tint="-0.499984740745262"/>
        <rFont val="Arial"/>
        <family val="2"/>
      </rPr>
      <t>(1/3)</t>
    </r>
  </si>
  <si>
    <r>
      <t xml:space="preserve">A5395-SR </t>
    </r>
    <r>
      <rPr>
        <sz val="8"/>
        <color theme="4" tint="-0.499984740745262"/>
        <rFont val="Arial"/>
        <family val="2"/>
      </rPr>
      <t>(2/3)</t>
    </r>
  </si>
  <si>
    <r>
      <t xml:space="preserve">AP2503 </t>
    </r>
    <r>
      <rPr>
        <sz val="8"/>
        <color theme="4" tint="-0.499984740745262"/>
        <rFont val="Arial"/>
        <family val="2"/>
      </rPr>
      <t>(1/2)</t>
    </r>
  </si>
  <si>
    <r>
      <t xml:space="preserve">AP5003 </t>
    </r>
    <r>
      <rPr>
        <sz val="8"/>
        <color theme="4" tint="-0.499984740745262"/>
        <rFont val="Arial"/>
        <family val="2"/>
      </rPr>
      <t>(1/2)</t>
    </r>
  </si>
  <si>
    <r>
      <t xml:space="preserve">AP2503 </t>
    </r>
    <r>
      <rPr>
        <b/>
        <sz val="8"/>
        <color theme="4" tint="-0.499984740745262"/>
        <rFont val="Arial"/>
        <family val="2"/>
      </rPr>
      <t>(2/2)</t>
    </r>
  </si>
  <si>
    <r>
      <t xml:space="preserve">ASC-5 </t>
    </r>
    <r>
      <rPr>
        <b/>
        <sz val="8"/>
        <color theme="4" tint="-0.499984740745262"/>
        <rFont val="Arial"/>
        <family val="2"/>
      </rPr>
      <t>(1/2)</t>
    </r>
  </si>
  <si>
    <r>
      <t xml:space="preserve">ASC-5 </t>
    </r>
    <r>
      <rPr>
        <b/>
        <sz val="8"/>
        <color theme="4" tint="-0.499984740745262"/>
        <rFont val="Arial"/>
        <family val="2"/>
      </rPr>
      <t>(2/2)</t>
    </r>
  </si>
  <si>
    <r>
      <t xml:space="preserve">ASC-5 </t>
    </r>
    <r>
      <rPr>
        <sz val="8"/>
        <color theme="4" tint="-0.499984740745262"/>
        <rFont val="Arial"/>
        <family val="2"/>
      </rPr>
      <t>(1/2)</t>
    </r>
  </si>
  <si>
    <r>
      <t xml:space="preserve">ASC-9 </t>
    </r>
    <r>
      <rPr>
        <b/>
        <sz val="8"/>
        <color theme="4" tint="-0.499984740745262"/>
        <rFont val="Arial"/>
        <family val="2"/>
      </rPr>
      <t>(1/2)</t>
    </r>
  </si>
  <si>
    <r>
      <t xml:space="preserve">ASC-9 </t>
    </r>
    <r>
      <rPr>
        <b/>
        <sz val="8"/>
        <color theme="4" tint="-0.499984740745262"/>
        <rFont val="Arial"/>
        <family val="2"/>
      </rPr>
      <t>(2/2)</t>
    </r>
  </si>
  <si>
    <r>
      <t xml:space="preserve">ASC-9 </t>
    </r>
    <r>
      <rPr>
        <sz val="8"/>
        <color theme="4" tint="-0.499984740745262"/>
        <rFont val="Arial"/>
        <family val="2"/>
      </rPr>
      <t>(1/2)</t>
    </r>
  </si>
  <si>
    <t>Purchased</t>
  </si>
  <si>
    <r>
      <t>B3132-1</t>
    </r>
    <r>
      <rPr>
        <b/>
        <sz val="8"/>
        <color theme="8"/>
        <rFont val="Arial"/>
        <family val="2"/>
      </rPr>
      <t>(1/2)</t>
    </r>
  </si>
  <si>
    <r>
      <t>B3132-1</t>
    </r>
    <r>
      <rPr>
        <b/>
        <sz val="8"/>
        <color theme="8"/>
        <rFont val="Arial"/>
        <family val="2"/>
      </rPr>
      <t>(2/2)</t>
    </r>
  </si>
  <si>
    <r>
      <t>B3132-1</t>
    </r>
    <r>
      <rPr>
        <sz val="8"/>
        <color theme="8"/>
        <rFont val="Arial"/>
        <family val="2"/>
      </rPr>
      <t>(1/2)</t>
    </r>
  </si>
  <si>
    <r>
      <t>B3687-5</t>
    </r>
    <r>
      <rPr>
        <sz val="8"/>
        <color rgb="FF0033CC"/>
        <rFont val="Arial"/>
        <family val="2"/>
      </rPr>
      <t>(2/3)</t>
    </r>
  </si>
  <si>
    <r>
      <t>B3687-5-LF</t>
    </r>
    <r>
      <rPr>
        <sz val="8"/>
        <color rgb="FF0033CC"/>
        <rFont val="Arial"/>
        <family val="2"/>
      </rPr>
      <t>(2/3)</t>
    </r>
  </si>
  <si>
    <t>C3000-1-2.78</t>
  </si>
  <si>
    <t xml:space="preserve">C3000-1-2.78U </t>
  </si>
  <si>
    <t xml:space="preserve">            run with C3838B22</t>
  </si>
  <si>
    <t xml:space="preserve">               run with AP3801</t>
  </si>
  <si>
    <t>Okuma-Cadet or H3</t>
  </si>
  <si>
    <r>
      <t xml:space="preserve">C3838B22 </t>
    </r>
    <r>
      <rPr>
        <b/>
        <sz val="8"/>
        <color theme="4" tint="-0.499984740745262"/>
        <rFont val="Arial"/>
        <family val="2"/>
      </rPr>
      <t>(1/3)</t>
    </r>
  </si>
  <si>
    <r>
      <t xml:space="preserve">C3838B22 </t>
    </r>
    <r>
      <rPr>
        <b/>
        <sz val="8"/>
        <color theme="4" tint="-0.499984740745262"/>
        <rFont val="Arial"/>
        <family val="2"/>
      </rPr>
      <t>(2/3)</t>
    </r>
  </si>
  <si>
    <r>
      <t xml:space="preserve">C3838B22 </t>
    </r>
    <r>
      <rPr>
        <b/>
        <sz val="8"/>
        <color theme="4" tint="-0.499984740745262"/>
        <rFont val="Arial"/>
        <family val="2"/>
      </rPr>
      <t>(3/3)</t>
    </r>
  </si>
  <si>
    <r>
      <t xml:space="preserve">C3838B22 </t>
    </r>
    <r>
      <rPr>
        <sz val="8"/>
        <color theme="4" tint="-0.499984740745262"/>
        <rFont val="Arial"/>
        <family val="2"/>
      </rPr>
      <t>(1/3)</t>
    </r>
  </si>
  <si>
    <r>
      <t xml:space="preserve">C3838B22 </t>
    </r>
    <r>
      <rPr>
        <sz val="8"/>
        <color theme="4" tint="-0.499984740745262"/>
        <rFont val="Arial"/>
        <family val="2"/>
      </rPr>
      <t>(2/3)</t>
    </r>
  </si>
  <si>
    <t>Cadet or Cobra</t>
  </si>
  <si>
    <r>
      <t xml:space="preserve">C3850001-10 </t>
    </r>
    <r>
      <rPr>
        <b/>
        <sz val="8"/>
        <color theme="4" tint="-0.499984740745262"/>
        <rFont val="Arial"/>
        <family val="2"/>
      </rPr>
      <t>(1/2)</t>
    </r>
  </si>
  <si>
    <r>
      <t xml:space="preserve">C3850001-10 </t>
    </r>
    <r>
      <rPr>
        <b/>
        <sz val="8"/>
        <color theme="4" tint="-0.499984740745262"/>
        <rFont val="Arial"/>
        <family val="2"/>
      </rPr>
      <t>(2/2)</t>
    </r>
  </si>
  <si>
    <r>
      <t xml:space="preserve">C3850001-10 </t>
    </r>
    <r>
      <rPr>
        <sz val="8"/>
        <color theme="4" tint="-0.499984740745262"/>
        <rFont val="Arial"/>
        <family val="2"/>
      </rPr>
      <t>(1/2)</t>
    </r>
  </si>
  <si>
    <t>M130</t>
  </si>
  <si>
    <t>VF3 or B/P CNC Mill</t>
  </si>
  <si>
    <r>
      <t xml:space="preserve">C5087B21-10 </t>
    </r>
    <r>
      <rPr>
        <b/>
        <sz val="8"/>
        <color theme="4" tint="-0.499984740745262"/>
        <rFont val="Arial"/>
        <family val="2"/>
      </rPr>
      <t>(1/2)</t>
    </r>
  </si>
  <si>
    <r>
      <t xml:space="preserve">C5087B21-10 </t>
    </r>
    <r>
      <rPr>
        <b/>
        <sz val="8"/>
        <color theme="4" tint="-0.499984740745262"/>
        <rFont val="Arial"/>
        <family val="2"/>
      </rPr>
      <t>(2/2)</t>
    </r>
  </si>
  <si>
    <r>
      <t xml:space="preserve">C5087B21 </t>
    </r>
    <r>
      <rPr>
        <b/>
        <sz val="8"/>
        <color theme="4" tint="-0.499984740745262"/>
        <rFont val="Arial"/>
        <family val="2"/>
      </rPr>
      <t>(1/2)</t>
    </r>
  </si>
  <si>
    <r>
      <t xml:space="preserve">C5087B21 </t>
    </r>
    <r>
      <rPr>
        <b/>
        <sz val="8"/>
        <color theme="4" tint="-0.499984740745262"/>
        <rFont val="Arial"/>
        <family val="2"/>
      </rPr>
      <t>(2/2)</t>
    </r>
  </si>
  <si>
    <r>
      <t xml:space="preserve">C5087B21 </t>
    </r>
    <r>
      <rPr>
        <sz val="8"/>
        <color theme="4" tint="-0.499984740745262"/>
        <rFont val="Arial"/>
        <family val="2"/>
      </rPr>
      <t>(1/2)</t>
    </r>
  </si>
  <si>
    <t xml:space="preserve">C5087B21-10 </t>
  </si>
  <si>
    <t>Alternate</t>
  </si>
  <si>
    <t>M30075</t>
  </si>
  <si>
    <t>waiting on tooling</t>
  </si>
  <si>
    <t xml:space="preserve">  620680</t>
  </si>
  <si>
    <t xml:space="preserve">  620683</t>
  </si>
  <si>
    <r>
      <t>B3687-5</t>
    </r>
    <r>
      <rPr>
        <b/>
        <sz val="8"/>
        <color rgb="FF0033CC"/>
        <rFont val="Arial"/>
        <family val="2"/>
      </rPr>
      <t>(2/3)</t>
    </r>
  </si>
  <si>
    <r>
      <t>B3687-5</t>
    </r>
    <r>
      <rPr>
        <b/>
        <sz val="8"/>
        <color rgb="FF0033CC"/>
        <rFont val="Arial"/>
        <family val="2"/>
      </rPr>
      <t>(3/3)</t>
    </r>
  </si>
  <si>
    <r>
      <t>B3687-5-LF</t>
    </r>
    <r>
      <rPr>
        <b/>
        <sz val="8"/>
        <color rgb="FF0033CC"/>
        <rFont val="Arial"/>
        <family val="2"/>
      </rPr>
      <t>(2/3)</t>
    </r>
  </si>
  <si>
    <r>
      <t>B3687-5-LF</t>
    </r>
    <r>
      <rPr>
        <b/>
        <sz val="8"/>
        <color rgb="FF0033CC"/>
        <rFont val="Arial"/>
        <family val="2"/>
      </rPr>
      <t>(3/3)</t>
    </r>
  </si>
  <si>
    <r>
      <t>BDV20015</t>
    </r>
    <r>
      <rPr>
        <b/>
        <sz val="8"/>
        <color rgb="FF0033CC"/>
        <rFont val="Arial"/>
        <family val="2"/>
      </rPr>
      <t>(2/2)</t>
    </r>
  </si>
  <si>
    <r>
      <t>BDV20016</t>
    </r>
    <r>
      <rPr>
        <b/>
        <sz val="8"/>
        <color rgb="FF0033CC"/>
        <rFont val="Arial"/>
        <family val="2"/>
      </rPr>
      <t>(2/2)</t>
    </r>
  </si>
  <si>
    <r>
      <t xml:space="preserve">AP5003 </t>
    </r>
    <r>
      <rPr>
        <b/>
        <sz val="8"/>
        <color theme="4" tint="-0.499984740745262"/>
        <rFont val="Arial"/>
        <family val="2"/>
      </rPr>
      <t>(2/2)</t>
    </r>
  </si>
  <si>
    <r>
      <t>B1001-1</t>
    </r>
    <r>
      <rPr>
        <b/>
        <sz val="8"/>
        <color rgb="FF0033CC"/>
        <rFont val="Arial"/>
        <family val="2"/>
      </rPr>
      <t>(2/2)</t>
    </r>
  </si>
  <si>
    <r>
      <t>B1001-1-LF</t>
    </r>
    <r>
      <rPr>
        <b/>
        <sz val="8"/>
        <color rgb="FF0033CC"/>
        <rFont val="Arial"/>
        <family val="2"/>
      </rPr>
      <t>(2/2)</t>
    </r>
  </si>
  <si>
    <r>
      <t xml:space="preserve">C7550001-10 </t>
    </r>
    <r>
      <rPr>
        <b/>
        <sz val="8"/>
        <color theme="4" tint="-0.499984740745262"/>
        <rFont val="Arial"/>
        <family val="2"/>
      </rPr>
      <t>(1/2)</t>
    </r>
  </si>
  <si>
    <r>
      <t xml:space="preserve">C7550001-10 </t>
    </r>
    <r>
      <rPr>
        <b/>
        <sz val="8"/>
        <color theme="4" tint="-0.499984740745262"/>
        <rFont val="Arial"/>
        <family val="2"/>
      </rPr>
      <t>(2/2)</t>
    </r>
  </si>
  <si>
    <r>
      <t xml:space="preserve">C7550001-10 </t>
    </r>
    <r>
      <rPr>
        <sz val="8"/>
        <color theme="4" tint="-0.499984740745262"/>
        <rFont val="Arial"/>
        <family val="2"/>
      </rPr>
      <t>(1/2)</t>
    </r>
  </si>
  <si>
    <r>
      <t xml:space="preserve">C7575001 </t>
    </r>
    <r>
      <rPr>
        <b/>
        <sz val="8"/>
        <color theme="4" tint="-0.499984740745262"/>
        <rFont val="Arial"/>
        <family val="2"/>
      </rPr>
      <t>(1/3)</t>
    </r>
  </si>
  <si>
    <r>
      <t xml:space="preserve">C7575001 </t>
    </r>
    <r>
      <rPr>
        <b/>
        <sz val="8"/>
        <color theme="4" tint="-0.499984740745262"/>
        <rFont val="Arial"/>
        <family val="2"/>
      </rPr>
      <t>(2/3)</t>
    </r>
  </si>
  <si>
    <r>
      <t xml:space="preserve">C7575001 </t>
    </r>
    <r>
      <rPr>
        <b/>
        <sz val="8"/>
        <color theme="4" tint="-0.499984740745262"/>
        <rFont val="Arial"/>
        <family val="2"/>
      </rPr>
      <t>(3/3)</t>
    </r>
  </si>
  <si>
    <r>
      <t xml:space="preserve">C7575001 </t>
    </r>
    <r>
      <rPr>
        <sz val="8"/>
        <color theme="4" tint="-0.499984740745262"/>
        <rFont val="Arial"/>
        <family val="2"/>
      </rPr>
      <t>(1/3)</t>
    </r>
  </si>
  <si>
    <r>
      <t xml:space="preserve">C7575001 </t>
    </r>
    <r>
      <rPr>
        <sz val="8"/>
        <color theme="4" tint="-0.499984740745262"/>
        <rFont val="Arial"/>
        <family val="2"/>
      </rPr>
      <t>(2/3)</t>
    </r>
  </si>
  <si>
    <r>
      <t xml:space="preserve">CHAT01 </t>
    </r>
    <r>
      <rPr>
        <b/>
        <sz val="8"/>
        <color theme="4" tint="-0.499984740745262"/>
        <rFont val="Arial"/>
        <family val="2"/>
      </rPr>
      <t>(2/2)</t>
    </r>
  </si>
  <si>
    <t>will be purchased</t>
  </si>
  <si>
    <r>
      <t xml:space="preserve">CY12001 </t>
    </r>
    <r>
      <rPr>
        <b/>
        <sz val="8"/>
        <color theme="4" tint="-0.499984740745262"/>
        <rFont val="Arial"/>
        <family val="2"/>
      </rPr>
      <t>(2/2)</t>
    </r>
  </si>
  <si>
    <r>
      <t xml:space="preserve">CY12001 </t>
    </r>
    <r>
      <rPr>
        <sz val="8"/>
        <color theme="4" tint="-0.499984740745262"/>
        <rFont val="Arial"/>
        <family val="2"/>
      </rPr>
      <t>(2/2)</t>
    </r>
  </si>
  <si>
    <r>
      <t xml:space="preserve">CY30001 </t>
    </r>
    <r>
      <rPr>
        <b/>
        <sz val="8"/>
        <color theme="4" tint="-0.499984740745262"/>
        <rFont val="Arial"/>
        <family val="2"/>
      </rPr>
      <t>(1/2)</t>
    </r>
  </si>
  <si>
    <r>
      <t xml:space="preserve">CY30001 </t>
    </r>
    <r>
      <rPr>
        <b/>
        <sz val="8"/>
        <color theme="4" tint="-0.499984740745262"/>
        <rFont val="Arial"/>
        <family val="2"/>
      </rPr>
      <t>(2/2)</t>
    </r>
  </si>
  <si>
    <r>
      <t xml:space="preserve">CY30001 </t>
    </r>
    <r>
      <rPr>
        <sz val="8"/>
        <color theme="4" tint="-0.499984740745262"/>
        <rFont val="Arial"/>
        <family val="2"/>
      </rPr>
      <t>(1/2)</t>
    </r>
  </si>
  <si>
    <r>
      <t xml:space="preserve">CY90001 </t>
    </r>
    <r>
      <rPr>
        <b/>
        <sz val="8"/>
        <color theme="4" tint="-0.499984740745262"/>
        <rFont val="Arial"/>
        <family val="2"/>
      </rPr>
      <t>(1/2)</t>
    </r>
  </si>
  <si>
    <r>
      <t xml:space="preserve">CY90001 </t>
    </r>
    <r>
      <rPr>
        <sz val="8"/>
        <color theme="4" tint="-0.499984740745262"/>
        <rFont val="Arial"/>
        <family val="2"/>
      </rPr>
      <t>(1/2)</t>
    </r>
  </si>
  <si>
    <r>
      <t xml:space="preserve">CY90001 </t>
    </r>
    <r>
      <rPr>
        <b/>
        <sz val="8"/>
        <color theme="4" tint="-0.499984740745262"/>
        <rFont val="Arial"/>
        <family val="2"/>
      </rPr>
      <t>(2/2)</t>
    </r>
  </si>
  <si>
    <r>
      <t xml:space="preserve">DM2203 </t>
    </r>
    <r>
      <rPr>
        <b/>
        <sz val="8"/>
        <color theme="4" tint="-0.499984740745262"/>
        <rFont val="Arial"/>
        <family val="2"/>
      </rPr>
      <t>(1/2)</t>
    </r>
  </si>
  <si>
    <r>
      <t xml:space="preserve">DM2203 </t>
    </r>
    <r>
      <rPr>
        <b/>
        <sz val="8"/>
        <color theme="4" tint="-0.499984740745262"/>
        <rFont val="Arial"/>
        <family val="2"/>
      </rPr>
      <t>(2/2)</t>
    </r>
  </si>
  <si>
    <r>
      <t xml:space="preserve">DM2203 </t>
    </r>
    <r>
      <rPr>
        <sz val="8"/>
        <color theme="4" tint="-0.499984740745262"/>
        <rFont val="Arial"/>
        <family val="2"/>
      </rPr>
      <t>(1/2)</t>
    </r>
  </si>
  <si>
    <r>
      <t xml:space="preserve">E5011 </t>
    </r>
    <r>
      <rPr>
        <b/>
        <sz val="8"/>
        <color theme="4" tint="-0.499984740745262"/>
        <rFont val="Arial"/>
        <family val="2"/>
      </rPr>
      <t>(2/2)</t>
    </r>
  </si>
  <si>
    <r>
      <t xml:space="preserve">E5011 </t>
    </r>
    <r>
      <rPr>
        <sz val="8"/>
        <color theme="4" tint="-0.499984740745262"/>
        <rFont val="Arial"/>
        <family val="2"/>
      </rPr>
      <t>(2/2)</t>
    </r>
  </si>
  <si>
    <t>be made as "NON-STD"</t>
  </si>
  <si>
    <t xml:space="preserve">All w/o's should </t>
  </si>
  <si>
    <t>616702</t>
  </si>
  <si>
    <r>
      <t xml:space="preserve">EC3150-00 </t>
    </r>
    <r>
      <rPr>
        <b/>
        <sz val="8"/>
        <color theme="4" tint="-0.499984740745262"/>
        <rFont val="Arial"/>
        <family val="2"/>
      </rPr>
      <t>(1/2)</t>
    </r>
  </si>
  <si>
    <r>
      <t xml:space="preserve">EC3150-00 </t>
    </r>
    <r>
      <rPr>
        <b/>
        <sz val="8"/>
        <color theme="4" tint="-0.499984740745262"/>
        <rFont val="Arial"/>
        <family val="2"/>
      </rPr>
      <t>(2/2)</t>
    </r>
  </si>
  <si>
    <r>
      <t xml:space="preserve">EC3150-00 </t>
    </r>
    <r>
      <rPr>
        <sz val="8"/>
        <color theme="4" tint="-0.499984740745262"/>
        <rFont val="Arial"/>
        <family val="2"/>
      </rPr>
      <t>(1/2)</t>
    </r>
  </si>
  <si>
    <r>
      <t xml:space="preserve">ESV3820 </t>
    </r>
    <r>
      <rPr>
        <b/>
        <sz val="8"/>
        <color theme="4" tint="-0.499984740745262"/>
        <rFont val="Arial"/>
        <family val="2"/>
      </rPr>
      <t>(2/2)</t>
    </r>
  </si>
  <si>
    <r>
      <t xml:space="preserve">ESV3820 </t>
    </r>
    <r>
      <rPr>
        <sz val="8"/>
        <color theme="4" tint="-0.499984740745262"/>
        <rFont val="Arial"/>
        <family val="2"/>
      </rPr>
      <t>(2/2)</t>
    </r>
  </si>
  <si>
    <r>
      <t>FS12-</t>
    </r>
    <r>
      <rPr>
        <sz val="8"/>
        <color rgb="FF0033CC"/>
        <rFont val="Arial"/>
        <family val="2"/>
      </rPr>
      <t>(1/2)</t>
    </r>
  </si>
  <si>
    <r>
      <t xml:space="preserve">FS12 </t>
    </r>
    <r>
      <rPr>
        <b/>
        <sz val="8"/>
        <color theme="4" tint="-0.499984740745262"/>
        <rFont val="Arial"/>
        <family val="2"/>
      </rPr>
      <t>(2/2)</t>
    </r>
  </si>
  <si>
    <r>
      <t xml:space="preserve">FS12 </t>
    </r>
    <r>
      <rPr>
        <sz val="8"/>
        <color theme="4" tint="-0.499984740745262"/>
        <rFont val="Arial"/>
        <family val="2"/>
      </rPr>
      <t>(1/2)</t>
    </r>
  </si>
  <si>
    <t>Cobra or T42</t>
  </si>
  <si>
    <r>
      <t xml:space="preserve">FS35 </t>
    </r>
    <r>
      <rPr>
        <b/>
        <sz val="8"/>
        <color theme="4" tint="-0.499984740745262"/>
        <rFont val="Arial"/>
        <family val="2"/>
      </rPr>
      <t>(1/2)</t>
    </r>
  </si>
  <si>
    <r>
      <t xml:space="preserve">FS35 </t>
    </r>
    <r>
      <rPr>
        <b/>
        <sz val="8"/>
        <color theme="4" tint="-0.499984740745262"/>
        <rFont val="Arial"/>
        <family val="2"/>
      </rPr>
      <t>(2/2)</t>
    </r>
  </si>
  <si>
    <r>
      <t xml:space="preserve">FS35 </t>
    </r>
    <r>
      <rPr>
        <sz val="8"/>
        <color theme="4" tint="-0.499984740745262"/>
        <rFont val="Arial"/>
        <family val="2"/>
      </rPr>
      <t>(1/2)</t>
    </r>
  </si>
  <si>
    <r>
      <t xml:space="preserve">FT111 </t>
    </r>
    <r>
      <rPr>
        <b/>
        <sz val="8"/>
        <color theme="4" tint="-0.499984740745262"/>
        <rFont val="Arial"/>
        <family val="2"/>
      </rPr>
      <t>(1/3)</t>
    </r>
  </si>
  <si>
    <r>
      <t xml:space="preserve">FT111 </t>
    </r>
    <r>
      <rPr>
        <b/>
        <sz val="8"/>
        <color theme="4" tint="-0.499984740745262"/>
        <rFont val="Arial"/>
        <family val="2"/>
      </rPr>
      <t>(3/3)</t>
    </r>
  </si>
  <si>
    <r>
      <t xml:space="preserve">FT111 </t>
    </r>
    <r>
      <rPr>
        <b/>
        <sz val="8"/>
        <color theme="4" tint="-0.499984740745262"/>
        <rFont val="Arial"/>
        <family val="2"/>
      </rPr>
      <t>(2/3)</t>
    </r>
  </si>
  <si>
    <r>
      <t xml:space="preserve">FT111 </t>
    </r>
    <r>
      <rPr>
        <sz val="8"/>
        <color theme="4" tint="-0.499984740745262"/>
        <rFont val="Arial"/>
        <family val="2"/>
      </rPr>
      <t>(1/3)</t>
    </r>
  </si>
  <si>
    <r>
      <t xml:space="preserve">FT111 </t>
    </r>
    <r>
      <rPr>
        <sz val="8"/>
        <color theme="4" tint="-0.499984740745262"/>
        <rFont val="Arial"/>
        <family val="2"/>
      </rPr>
      <t>(2/3)</t>
    </r>
  </si>
  <si>
    <t>Miyano 2 Jaw</t>
  </si>
  <si>
    <r>
      <t xml:space="preserve">G100-1A </t>
    </r>
    <r>
      <rPr>
        <b/>
        <sz val="8"/>
        <color theme="4" tint="-0.499984740745262"/>
        <rFont val="Arial"/>
        <family val="2"/>
      </rPr>
      <t>(1/3)</t>
    </r>
  </si>
  <si>
    <r>
      <t xml:space="preserve">G100-1A </t>
    </r>
    <r>
      <rPr>
        <b/>
        <sz val="8"/>
        <color theme="4" tint="-0.499984740745262"/>
        <rFont val="Arial"/>
        <family val="2"/>
      </rPr>
      <t>(2/3)</t>
    </r>
  </si>
  <si>
    <r>
      <t xml:space="preserve">G100-1A </t>
    </r>
    <r>
      <rPr>
        <b/>
        <sz val="8"/>
        <color theme="4" tint="-0.499984740745262"/>
        <rFont val="Arial"/>
        <family val="2"/>
      </rPr>
      <t>(3/3)</t>
    </r>
  </si>
  <si>
    <r>
      <t xml:space="preserve">G100-1A </t>
    </r>
    <r>
      <rPr>
        <sz val="8"/>
        <color theme="4" tint="-0.499984740745262"/>
        <rFont val="Arial"/>
        <family val="2"/>
      </rPr>
      <t>(1/3)</t>
    </r>
  </si>
  <si>
    <r>
      <t xml:space="preserve">G100-1A </t>
    </r>
    <r>
      <rPr>
        <sz val="8"/>
        <color theme="4" tint="-0.499984740745262"/>
        <rFont val="Arial"/>
        <family val="2"/>
      </rPr>
      <t>(2/3)</t>
    </r>
  </si>
  <si>
    <r>
      <t xml:space="preserve">G100-1ASS </t>
    </r>
    <r>
      <rPr>
        <b/>
        <sz val="8"/>
        <color theme="4" tint="-0.499984740745262"/>
        <rFont val="Arial"/>
        <family val="2"/>
      </rPr>
      <t>(1/3)</t>
    </r>
  </si>
  <si>
    <r>
      <t xml:space="preserve">G100-1ASS </t>
    </r>
    <r>
      <rPr>
        <b/>
        <sz val="8"/>
        <color theme="4" tint="-0.499984740745262"/>
        <rFont val="Arial"/>
        <family val="2"/>
      </rPr>
      <t>(2/3)</t>
    </r>
  </si>
  <si>
    <r>
      <t xml:space="preserve">G100-1ASS </t>
    </r>
    <r>
      <rPr>
        <b/>
        <sz val="8"/>
        <color theme="4" tint="-0.499984740745262"/>
        <rFont val="Arial"/>
        <family val="2"/>
      </rPr>
      <t>(3/3)</t>
    </r>
  </si>
  <si>
    <r>
      <t xml:space="preserve">G100-1ASS </t>
    </r>
    <r>
      <rPr>
        <sz val="8"/>
        <color theme="4" tint="-0.499984740745262"/>
        <rFont val="Arial"/>
        <family val="2"/>
      </rPr>
      <t>(1/3)</t>
    </r>
  </si>
  <si>
    <r>
      <t xml:space="preserve">G100-1ASS </t>
    </r>
    <r>
      <rPr>
        <sz val="8"/>
        <color theme="4" tint="-0.499984740745262"/>
        <rFont val="Arial"/>
        <family val="2"/>
      </rPr>
      <t>(2/3)</t>
    </r>
  </si>
  <si>
    <r>
      <t xml:space="preserve">G100-1G </t>
    </r>
    <r>
      <rPr>
        <b/>
        <sz val="8"/>
        <color theme="4" tint="-0.499984740745262"/>
        <rFont val="Arial"/>
        <family val="2"/>
      </rPr>
      <t>(1/3)</t>
    </r>
  </si>
  <si>
    <r>
      <t xml:space="preserve">G100-1G </t>
    </r>
    <r>
      <rPr>
        <b/>
        <sz val="8"/>
        <color theme="4" tint="-0.499984740745262"/>
        <rFont val="Arial"/>
        <family val="2"/>
      </rPr>
      <t>(2/3)</t>
    </r>
  </si>
  <si>
    <r>
      <t xml:space="preserve">G100-1G </t>
    </r>
    <r>
      <rPr>
        <b/>
        <sz val="8"/>
        <color theme="4" tint="-0.499984740745262"/>
        <rFont val="Arial"/>
        <family val="2"/>
      </rPr>
      <t>(3/3)</t>
    </r>
  </si>
  <si>
    <r>
      <t xml:space="preserve">G100-1G </t>
    </r>
    <r>
      <rPr>
        <sz val="8"/>
        <color theme="4" tint="-0.499984740745262"/>
        <rFont val="Arial"/>
        <family val="2"/>
      </rPr>
      <t>(1/3)</t>
    </r>
  </si>
  <si>
    <r>
      <t xml:space="preserve">G100-1G </t>
    </r>
    <r>
      <rPr>
        <sz val="8"/>
        <color theme="4" tint="-0.499984740745262"/>
        <rFont val="Arial"/>
        <family val="2"/>
      </rPr>
      <t>(2/3)</t>
    </r>
  </si>
  <si>
    <t>Miyano 3 Jaw</t>
  </si>
  <si>
    <r>
      <t xml:space="preserve">G100-1GSS </t>
    </r>
    <r>
      <rPr>
        <b/>
        <sz val="8"/>
        <color theme="4" tint="-0.499984740745262"/>
        <rFont val="Arial"/>
        <family val="2"/>
      </rPr>
      <t>(1/3)</t>
    </r>
  </si>
  <si>
    <r>
      <t xml:space="preserve">G100-1GSS </t>
    </r>
    <r>
      <rPr>
        <b/>
        <sz val="8"/>
        <color theme="4" tint="-0.499984740745262"/>
        <rFont val="Arial"/>
        <family val="2"/>
      </rPr>
      <t>(2/3)</t>
    </r>
  </si>
  <si>
    <r>
      <t xml:space="preserve">G100-1GSS </t>
    </r>
    <r>
      <rPr>
        <b/>
        <sz val="8"/>
        <color theme="4" tint="-0.499984740745262"/>
        <rFont val="Arial"/>
        <family val="2"/>
      </rPr>
      <t>(3/3)</t>
    </r>
  </si>
  <si>
    <r>
      <t xml:space="preserve">G100-1GSS </t>
    </r>
    <r>
      <rPr>
        <sz val="8"/>
        <color theme="4" tint="-0.499984740745262"/>
        <rFont val="Arial"/>
        <family val="2"/>
      </rPr>
      <t>(1/3)</t>
    </r>
  </si>
  <si>
    <r>
      <t xml:space="preserve">G100-1GSS </t>
    </r>
    <r>
      <rPr>
        <sz val="8"/>
        <color theme="4" tint="-0.499984740745262"/>
        <rFont val="Arial"/>
        <family val="2"/>
      </rPr>
      <t>(2/3)</t>
    </r>
  </si>
  <si>
    <r>
      <t xml:space="preserve">G100-2 </t>
    </r>
    <r>
      <rPr>
        <b/>
        <sz val="8"/>
        <color theme="4" tint="-0.499984740745262"/>
        <rFont val="Arial"/>
        <family val="2"/>
      </rPr>
      <t>(1/2)</t>
    </r>
  </si>
  <si>
    <r>
      <t xml:space="preserve">G100-2 </t>
    </r>
    <r>
      <rPr>
        <b/>
        <sz val="8"/>
        <color theme="4" tint="-0.499984740745262"/>
        <rFont val="Arial"/>
        <family val="2"/>
      </rPr>
      <t>(2/2)</t>
    </r>
  </si>
  <si>
    <r>
      <t xml:space="preserve">G100-2 </t>
    </r>
    <r>
      <rPr>
        <sz val="8"/>
        <color theme="4" tint="-0.499984740745262"/>
        <rFont val="Arial"/>
        <family val="2"/>
      </rPr>
      <t>(1/2)</t>
    </r>
  </si>
  <si>
    <r>
      <t xml:space="preserve">G100-2B </t>
    </r>
    <r>
      <rPr>
        <b/>
        <sz val="8"/>
        <color theme="4" tint="-0.499984740745262"/>
        <rFont val="Arial"/>
        <family val="2"/>
      </rPr>
      <t>(1/2)</t>
    </r>
  </si>
  <si>
    <r>
      <t xml:space="preserve">G100-2B </t>
    </r>
    <r>
      <rPr>
        <b/>
        <sz val="8"/>
        <color theme="4" tint="-0.499984740745262"/>
        <rFont val="Arial"/>
        <family val="2"/>
      </rPr>
      <t>(2/2)</t>
    </r>
  </si>
  <si>
    <r>
      <t xml:space="preserve">G100-2B </t>
    </r>
    <r>
      <rPr>
        <sz val="8"/>
        <color theme="4" tint="-0.499984740745262"/>
        <rFont val="Arial"/>
        <family val="2"/>
      </rPr>
      <t>(1/2)</t>
    </r>
  </si>
  <si>
    <r>
      <t xml:space="preserve">G100-2SC </t>
    </r>
    <r>
      <rPr>
        <b/>
        <sz val="8"/>
        <color theme="4" tint="-0.499984740745262"/>
        <rFont val="Arial"/>
        <family val="2"/>
      </rPr>
      <t>(1/2)</t>
    </r>
  </si>
  <si>
    <r>
      <t xml:space="preserve">G100-2SC </t>
    </r>
    <r>
      <rPr>
        <b/>
        <sz val="8"/>
        <color theme="4" tint="-0.499984740745262"/>
        <rFont val="Arial"/>
        <family val="2"/>
      </rPr>
      <t>(2/2)</t>
    </r>
  </si>
  <si>
    <r>
      <t xml:space="preserve">G100-2SC </t>
    </r>
    <r>
      <rPr>
        <sz val="8"/>
        <color theme="4" tint="-0.499984740745262"/>
        <rFont val="Arial"/>
        <family val="2"/>
      </rPr>
      <t>(1/2)</t>
    </r>
  </si>
  <si>
    <r>
      <t xml:space="preserve">G100-2SS </t>
    </r>
    <r>
      <rPr>
        <b/>
        <sz val="8"/>
        <color theme="4" tint="-0.499984740745262"/>
        <rFont val="Arial"/>
        <family val="2"/>
      </rPr>
      <t>(1/2)</t>
    </r>
  </si>
  <si>
    <r>
      <t xml:space="preserve">G100-2SS </t>
    </r>
    <r>
      <rPr>
        <b/>
        <sz val="8"/>
        <color theme="4" tint="-0.499984740745262"/>
        <rFont val="Arial"/>
        <family val="2"/>
      </rPr>
      <t>(2/2)</t>
    </r>
  </si>
  <si>
    <r>
      <t xml:space="preserve">G100-2SS </t>
    </r>
    <r>
      <rPr>
        <sz val="8"/>
        <color theme="4" tint="-0.499984740745262"/>
        <rFont val="Arial"/>
        <family val="2"/>
      </rPr>
      <t>(1/2)</t>
    </r>
  </si>
  <si>
    <t>C1 or C2</t>
  </si>
  <si>
    <r>
      <t xml:space="preserve">G125-10 </t>
    </r>
    <r>
      <rPr>
        <b/>
        <sz val="8"/>
        <color theme="4" tint="-0.499984740745262"/>
        <rFont val="Arial"/>
        <family val="2"/>
      </rPr>
      <t>(1/2)</t>
    </r>
  </si>
  <si>
    <r>
      <t xml:space="preserve">G125-10 </t>
    </r>
    <r>
      <rPr>
        <b/>
        <sz val="8"/>
        <color theme="4" tint="-0.499984740745262"/>
        <rFont val="Arial"/>
        <family val="2"/>
      </rPr>
      <t>(2/2)</t>
    </r>
  </si>
  <si>
    <r>
      <t xml:space="preserve">G125-10 </t>
    </r>
    <r>
      <rPr>
        <sz val="8"/>
        <color theme="4" tint="-0.499984740745262"/>
        <rFont val="Arial"/>
        <family val="2"/>
      </rPr>
      <t>(1/2)</t>
    </r>
  </si>
  <si>
    <r>
      <t xml:space="preserve">G125-10SS </t>
    </r>
    <r>
      <rPr>
        <b/>
        <sz val="8"/>
        <color theme="4" tint="-0.499984740745262"/>
        <rFont val="Arial"/>
        <family val="2"/>
      </rPr>
      <t>(1/2)</t>
    </r>
  </si>
  <si>
    <r>
      <t xml:space="preserve">G125-10SS </t>
    </r>
    <r>
      <rPr>
        <b/>
        <sz val="8"/>
        <color theme="4" tint="-0.499984740745262"/>
        <rFont val="Arial"/>
        <family val="2"/>
      </rPr>
      <t>(2/2)</t>
    </r>
  </si>
  <si>
    <r>
      <t xml:space="preserve">G125-10SS </t>
    </r>
    <r>
      <rPr>
        <sz val="8"/>
        <color theme="4" tint="-0.499984740745262"/>
        <rFont val="Arial"/>
        <family val="2"/>
      </rPr>
      <t>(1/2)</t>
    </r>
  </si>
  <si>
    <t>G125-10SS</t>
  </si>
  <si>
    <t>30486A</t>
  </si>
  <si>
    <t>Tooling 9/6</t>
  </si>
  <si>
    <t>tooling 9/12</t>
  </si>
  <si>
    <t>tooling 10/2</t>
  </si>
  <si>
    <t xml:space="preserve">  620879</t>
  </si>
  <si>
    <t>Miyano 3 Jaw Chucker</t>
  </si>
  <si>
    <t>Miyano 2 Jaw Chucker</t>
  </si>
  <si>
    <r>
      <t xml:space="preserve">G125-1A </t>
    </r>
    <r>
      <rPr>
        <b/>
        <sz val="8"/>
        <color theme="4" tint="-0.499984740745262"/>
        <rFont val="Arial"/>
        <family val="2"/>
      </rPr>
      <t>(1/3)</t>
    </r>
  </si>
  <si>
    <r>
      <t xml:space="preserve">G125-1A </t>
    </r>
    <r>
      <rPr>
        <b/>
        <sz val="8"/>
        <color theme="4" tint="-0.499984740745262"/>
        <rFont val="Arial"/>
        <family val="2"/>
      </rPr>
      <t>(2/3)</t>
    </r>
  </si>
  <si>
    <r>
      <t xml:space="preserve">G125-1A </t>
    </r>
    <r>
      <rPr>
        <b/>
        <sz val="8"/>
        <color theme="4" tint="-0.499984740745262"/>
        <rFont val="Arial"/>
        <family val="2"/>
      </rPr>
      <t>(3/3)</t>
    </r>
  </si>
  <si>
    <r>
      <t xml:space="preserve">G125-1A </t>
    </r>
    <r>
      <rPr>
        <sz val="8"/>
        <color theme="4" tint="-0.499984740745262"/>
        <rFont val="Arial"/>
        <family val="2"/>
      </rPr>
      <t>(1/3)</t>
    </r>
  </si>
  <si>
    <r>
      <t xml:space="preserve">G125-1A </t>
    </r>
    <r>
      <rPr>
        <sz val="8"/>
        <color theme="4" tint="-0.499984740745262"/>
        <rFont val="Arial"/>
        <family val="2"/>
      </rPr>
      <t>(2/3)</t>
    </r>
  </si>
  <si>
    <r>
      <t xml:space="preserve">G125-1G </t>
    </r>
    <r>
      <rPr>
        <b/>
        <sz val="8"/>
        <color theme="4" tint="-0.499984740745262"/>
        <rFont val="Arial"/>
        <family val="2"/>
      </rPr>
      <t>(1/3)</t>
    </r>
  </si>
  <si>
    <r>
      <t xml:space="preserve">G125-1G </t>
    </r>
    <r>
      <rPr>
        <b/>
        <sz val="8"/>
        <color theme="4" tint="-0.499984740745262"/>
        <rFont val="Arial"/>
        <family val="2"/>
      </rPr>
      <t>(2/3)</t>
    </r>
  </si>
  <si>
    <r>
      <t xml:space="preserve">G125-1G </t>
    </r>
    <r>
      <rPr>
        <b/>
        <sz val="8"/>
        <color theme="4" tint="-0.499984740745262"/>
        <rFont val="Arial"/>
        <family val="2"/>
      </rPr>
      <t>(3/3)</t>
    </r>
  </si>
  <si>
    <r>
      <t xml:space="preserve">G125-1G </t>
    </r>
    <r>
      <rPr>
        <sz val="8"/>
        <color theme="4" tint="-0.499984740745262"/>
        <rFont val="Arial"/>
        <family val="2"/>
      </rPr>
      <t>(1/3)</t>
    </r>
  </si>
  <si>
    <r>
      <t xml:space="preserve">G125-1G </t>
    </r>
    <r>
      <rPr>
        <sz val="8"/>
        <color theme="4" tint="-0.499984740745262"/>
        <rFont val="Arial"/>
        <family val="2"/>
      </rPr>
      <t>(2/3)</t>
    </r>
  </si>
  <si>
    <r>
      <t xml:space="preserve">G125-2 </t>
    </r>
    <r>
      <rPr>
        <b/>
        <sz val="8"/>
        <color theme="4" tint="-0.499984740745262"/>
        <rFont val="Arial"/>
        <family val="2"/>
      </rPr>
      <t>(1/2)</t>
    </r>
  </si>
  <si>
    <r>
      <t xml:space="preserve">G125-2 </t>
    </r>
    <r>
      <rPr>
        <b/>
        <sz val="8"/>
        <color theme="4" tint="-0.499984740745262"/>
        <rFont val="Arial"/>
        <family val="2"/>
      </rPr>
      <t>(2/2)</t>
    </r>
  </si>
  <si>
    <r>
      <t xml:space="preserve">G125-2 </t>
    </r>
    <r>
      <rPr>
        <sz val="8"/>
        <color theme="4" tint="-0.499984740745262"/>
        <rFont val="Arial"/>
        <family val="2"/>
      </rPr>
      <t>(1/2)</t>
    </r>
  </si>
  <si>
    <r>
      <t xml:space="preserve">G125-2B </t>
    </r>
    <r>
      <rPr>
        <b/>
        <sz val="8"/>
        <color theme="4" tint="-0.499984740745262"/>
        <rFont val="Arial"/>
        <family val="2"/>
      </rPr>
      <t>(1/2)</t>
    </r>
  </si>
  <si>
    <r>
      <t xml:space="preserve">G125-2B </t>
    </r>
    <r>
      <rPr>
        <b/>
        <sz val="8"/>
        <color theme="4" tint="-0.499984740745262"/>
        <rFont val="Arial"/>
        <family val="2"/>
      </rPr>
      <t>(2/2)</t>
    </r>
  </si>
  <si>
    <r>
      <t xml:space="preserve">G125-2B </t>
    </r>
    <r>
      <rPr>
        <sz val="8"/>
        <color theme="4" tint="-0.499984740745262"/>
        <rFont val="Arial"/>
        <family val="2"/>
      </rPr>
      <t>(1/2)</t>
    </r>
  </si>
  <si>
    <r>
      <t xml:space="preserve">G125-8 </t>
    </r>
    <r>
      <rPr>
        <b/>
        <sz val="8"/>
        <color theme="4" tint="-0.499984740745262"/>
        <rFont val="Arial"/>
        <family val="2"/>
      </rPr>
      <t>(1/2)</t>
    </r>
  </si>
  <si>
    <r>
      <t xml:space="preserve">G125-8 </t>
    </r>
    <r>
      <rPr>
        <b/>
        <sz val="8"/>
        <color theme="4" tint="-0.499984740745262"/>
        <rFont val="Arial"/>
        <family val="2"/>
      </rPr>
      <t>(2/2)</t>
    </r>
  </si>
  <si>
    <r>
      <t xml:space="preserve">G125-8 </t>
    </r>
    <r>
      <rPr>
        <sz val="8"/>
        <color theme="4" tint="-0.499984740745262"/>
        <rFont val="Arial"/>
        <family val="2"/>
      </rPr>
      <t>(1/2)</t>
    </r>
  </si>
  <si>
    <r>
      <t xml:space="preserve">G150-1A </t>
    </r>
    <r>
      <rPr>
        <b/>
        <sz val="8"/>
        <color theme="4" tint="-0.499984740745262"/>
        <rFont val="Arial"/>
        <family val="2"/>
      </rPr>
      <t>(1/3)</t>
    </r>
  </si>
  <si>
    <r>
      <t xml:space="preserve">G150-1A </t>
    </r>
    <r>
      <rPr>
        <b/>
        <sz val="8"/>
        <color theme="4" tint="-0.499984740745262"/>
        <rFont val="Arial"/>
        <family val="2"/>
      </rPr>
      <t>(2/3)</t>
    </r>
  </si>
  <si>
    <r>
      <t xml:space="preserve">G150-1A </t>
    </r>
    <r>
      <rPr>
        <b/>
        <sz val="8"/>
        <color theme="4" tint="-0.499984740745262"/>
        <rFont val="Arial"/>
        <family val="2"/>
      </rPr>
      <t>(3/3)</t>
    </r>
  </si>
  <si>
    <r>
      <t xml:space="preserve">G150-1A </t>
    </r>
    <r>
      <rPr>
        <sz val="8"/>
        <color theme="4" tint="-0.499984740745262"/>
        <rFont val="Arial"/>
        <family val="2"/>
      </rPr>
      <t>(1/3)</t>
    </r>
  </si>
  <si>
    <r>
      <t xml:space="preserve">G150-1A </t>
    </r>
    <r>
      <rPr>
        <sz val="8"/>
        <color theme="4" tint="-0.499984740745262"/>
        <rFont val="Arial"/>
        <family val="2"/>
      </rPr>
      <t>(2/3)</t>
    </r>
  </si>
  <si>
    <r>
      <t xml:space="preserve">G150-1ASS </t>
    </r>
    <r>
      <rPr>
        <b/>
        <sz val="8"/>
        <color theme="4" tint="-0.499984740745262"/>
        <rFont val="Arial"/>
        <family val="2"/>
      </rPr>
      <t>(1/3)</t>
    </r>
  </si>
  <si>
    <r>
      <t xml:space="preserve">G150-1ASS </t>
    </r>
    <r>
      <rPr>
        <b/>
        <sz val="8"/>
        <color theme="4" tint="-0.499984740745262"/>
        <rFont val="Arial"/>
        <family val="2"/>
      </rPr>
      <t>(2/3)</t>
    </r>
  </si>
  <si>
    <r>
      <t xml:space="preserve">G150-1ASS </t>
    </r>
    <r>
      <rPr>
        <b/>
        <sz val="8"/>
        <color theme="4" tint="-0.499984740745262"/>
        <rFont val="Arial"/>
        <family val="2"/>
      </rPr>
      <t>(3/3)</t>
    </r>
  </si>
  <si>
    <r>
      <t xml:space="preserve">G150-1ASS </t>
    </r>
    <r>
      <rPr>
        <sz val="8"/>
        <color theme="4" tint="-0.499984740745262"/>
        <rFont val="Arial"/>
        <family val="2"/>
      </rPr>
      <t>(1/3)</t>
    </r>
  </si>
  <si>
    <r>
      <t xml:space="preserve">G150-1ASS </t>
    </r>
    <r>
      <rPr>
        <sz val="8"/>
        <color theme="4" tint="-0.499984740745262"/>
        <rFont val="Arial"/>
        <family val="2"/>
      </rPr>
      <t>(2/3)</t>
    </r>
  </si>
  <si>
    <r>
      <t xml:space="preserve">G150-2BSS </t>
    </r>
    <r>
      <rPr>
        <b/>
        <sz val="8"/>
        <color theme="4" tint="-0.499984740745262"/>
        <rFont val="Arial"/>
        <family val="2"/>
      </rPr>
      <t>(1/2)</t>
    </r>
  </si>
  <si>
    <r>
      <t xml:space="preserve">G150-2BSS </t>
    </r>
    <r>
      <rPr>
        <sz val="8"/>
        <color theme="4" tint="-0.499984740745262"/>
        <rFont val="Arial"/>
        <family val="2"/>
      </rPr>
      <t>(1/2)</t>
    </r>
  </si>
  <si>
    <r>
      <t xml:space="preserve">G150-2BSS </t>
    </r>
    <r>
      <rPr>
        <b/>
        <sz val="8"/>
        <color theme="4" tint="-0.499984740745262"/>
        <rFont val="Arial"/>
        <family val="2"/>
      </rPr>
      <t>(2/2)</t>
    </r>
  </si>
  <si>
    <r>
      <t xml:space="preserve">G20A-13SS </t>
    </r>
    <r>
      <rPr>
        <b/>
        <sz val="8"/>
        <color theme="4" tint="-0.499984740745262"/>
        <rFont val="Arial"/>
        <family val="2"/>
      </rPr>
      <t>(1/2)</t>
    </r>
  </si>
  <si>
    <r>
      <t xml:space="preserve">G20A-13SS </t>
    </r>
    <r>
      <rPr>
        <b/>
        <sz val="8"/>
        <color theme="4" tint="-0.499984740745262"/>
        <rFont val="Arial"/>
        <family val="2"/>
      </rPr>
      <t>(2/2)</t>
    </r>
  </si>
  <si>
    <r>
      <t xml:space="preserve">G20A-13SS </t>
    </r>
    <r>
      <rPr>
        <sz val="8"/>
        <color theme="4" tint="-0.499984740745262"/>
        <rFont val="Arial"/>
        <family val="2"/>
      </rPr>
      <t>(1/2)</t>
    </r>
  </si>
  <si>
    <t>Cobra or Cadet</t>
  </si>
  <si>
    <r>
      <t xml:space="preserve">G200-10 </t>
    </r>
    <r>
      <rPr>
        <b/>
        <sz val="8"/>
        <color theme="4" tint="-0.499984740745262"/>
        <rFont val="Arial"/>
        <family val="2"/>
      </rPr>
      <t>(1/2)</t>
    </r>
  </si>
  <si>
    <r>
      <t xml:space="preserve">G200-10 </t>
    </r>
    <r>
      <rPr>
        <b/>
        <sz val="8"/>
        <color theme="4" tint="-0.499984740745262"/>
        <rFont val="Arial"/>
        <family val="2"/>
      </rPr>
      <t>(2/2)</t>
    </r>
  </si>
  <si>
    <r>
      <t xml:space="preserve">G200-10 </t>
    </r>
    <r>
      <rPr>
        <sz val="8"/>
        <color theme="4" tint="-0.499984740745262"/>
        <rFont val="Arial"/>
        <family val="2"/>
      </rPr>
      <t>(1/2)</t>
    </r>
  </si>
  <si>
    <r>
      <t xml:space="preserve">G200-10SS </t>
    </r>
    <r>
      <rPr>
        <b/>
        <sz val="8"/>
        <color theme="4" tint="-0.499984740745262"/>
        <rFont val="Arial"/>
        <family val="2"/>
      </rPr>
      <t>(1/2)</t>
    </r>
  </si>
  <si>
    <r>
      <t xml:space="preserve">G200-10SS </t>
    </r>
    <r>
      <rPr>
        <b/>
        <sz val="8"/>
        <color theme="4" tint="-0.499984740745262"/>
        <rFont val="Arial"/>
        <family val="2"/>
      </rPr>
      <t>(2/2)</t>
    </r>
  </si>
  <si>
    <r>
      <t xml:space="preserve">G200-10SS </t>
    </r>
    <r>
      <rPr>
        <sz val="8"/>
        <color theme="4" tint="-0.499984740745262"/>
        <rFont val="Arial"/>
        <family val="2"/>
      </rPr>
      <t>(1/2)</t>
    </r>
  </si>
  <si>
    <t>running 8/29</t>
  </si>
  <si>
    <r>
      <t xml:space="preserve">G200-1A </t>
    </r>
    <r>
      <rPr>
        <b/>
        <sz val="8"/>
        <color theme="4" tint="-0.499984740745262"/>
        <rFont val="Arial"/>
        <family val="2"/>
      </rPr>
      <t>(1/3)</t>
    </r>
  </si>
  <si>
    <r>
      <t xml:space="preserve">G200-1A </t>
    </r>
    <r>
      <rPr>
        <b/>
        <sz val="8"/>
        <color theme="4" tint="-0.499984740745262"/>
        <rFont val="Arial"/>
        <family val="2"/>
      </rPr>
      <t>(2/3)</t>
    </r>
  </si>
  <si>
    <r>
      <t xml:space="preserve">G200-1A </t>
    </r>
    <r>
      <rPr>
        <b/>
        <sz val="8"/>
        <color theme="4" tint="-0.499984740745262"/>
        <rFont val="Arial"/>
        <family val="2"/>
      </rPr>
      <t>(3/3)</t>
    </r>
  </si>
  <si>
    <r>
      <t xml:space="preserve">G200-1A </t>
    </r>
    <r>
      <rPr>
        <sz val="8"/>
        <color theme="4" tint="-0.499984740745262"/>
        <rFont val="Arial"/>
        <family val="2"/>
      </rPr>
      <t>(1/3)</t>
    </r>
  </si>
  <si>
    <r>
      <t xml:space="preserve">G200-1A </t>
    </r>
    <r>
      <rPr>
        <sz val="8"/>
        <color theme="4" tint="-0.499984740745262"/>
        <rFont val="Arial"/>
        <family val="2"/>
      </rPr>
      <t>(2/3)</t>
    </r>
  </si>
  <si>
    <r>
      <t xml:space="preserve">G200-1ASS </t>
    </r>
    <r>
      <rPr>
        <b/>
        <sz val="8"/>
        <color theme="4" tint="-0.499984740745262"/>
        <rFont val="Arial"/>
        <family val="2"/>
      </rPr>
      <t>(1/3)</t>
    </r>
  </si>
  <si>
    <r>
      <t xml:space="preserve">G200-1ASS </t>
    </r>
    <r>
      <rPr>
        <b/>
        <sz val="8"/>
        <color theme="4" tint="-0.499984740745262"/>
        <rFont val="Arial"/>
        <family val="2"/>
      </rPr>
      <t>(2/3)</t>
    </r>
  </si>
  <si>
    <r>
      <t xml:space="preserve">G200-1ASS </t>
    </r>
    <r>
      <rPr>
        <b/>
        <sz val="8"/>
        <color theme="4" tint="-0.499984740745262"/>
        <rFont val="Arial"/>
        <family val="2"/>
      </rPr>
      <t>(3/3)</t>
    </r>
  </si>
  <si>
    <r>
      <t xml:space="preserve">G200-1ASS </t>
    </r>
    <r>
      <rPr>
        <sz val="8"/>
        <color theme="4" tint="-0.499984740745262"/>
        <rFont val="Arial"/>
        <family val="2"/>
      </rPr>
      <t>(1/3)</t>
    </r>
  </si>
  <si>
    <r>
      <t xml:space="preserve">G200-1ASS </t>
    </r>
    <r>
      <rPr>
        <sz val="8"/>
        <color theme="4" tint="-0.499984740745262"/>
        <rFont val="Arial"/>
        <family val="2"/>
      </rPr>
      <t>(2/3)</t>
    </r>
  </si>
  <si>
    <r>
      <t xml:space="preserve">G200-1G </t>
    </r>
    <r>
      <rPr>
        <b/>
        <sz val="8"/>
        <color theme="4" tint="-0.499984740745262"/>
        <rFont val="Arial"/>
        <family val="2"/>
      </rPr>
      <t>(1/3)</t>
    </r>
  </si>
  <si>
    <r>
      <t xml:space="preserve">G200-1G </t>
    </r>
    <r>
      <rPr>
        <b/>
        <sz val="8"/>
        <color theme="4" tint="-0.499984740745262"/>
        <rFont val="Arial"/>
        <family val="2"/>
      </rPr>
      <t>(2/3)</t>
    </r>
  </si>
  <si>
    <r>
      <t xml:space="preserve">G200-1G </t>
    </r>
    <r>
      <rPr>
        <b/>
        <sz val="8"/>
        <color theme="4" tint="-0.499984740745262"/>
        <rFont val="Arial"/>
        <family val="2"/>
      </rPr>
      <t>(3/3)</t>
    </r>
  </si>
  <si>
    <r>
      <t xml:space="preserve">G200-1G </t>
    </r>
    <r>
      <rPr>
        <sz val="8"/>
        <color theme="4" tint="-0.499984740745262"/>
        <rFont val="Arial"/>
        <family val="2"/>
      </rPr>
      <t>(1/3)</t>
    </r>
  </si>
  <si>
    <r>
      <t xml:space="preserve">G200-1G </t>
    </r>
    <r>
      <rPr>
        <sz val="8"/>
        <color theme="4" tint="-0.499984740745262"/>
        <rFont val="Arial"/>
        <family val="2"/>
      </rPr>
      <t>(2/3)</t>
    </r>
  </si>
  <si>
    <r>
      <t xml:space="preserve">G200-1GSS </t>
    </r>
    <r>
      <rPr>
        <b/>
        <sz val="8"/>
        <color theme="4" tint="-0.499984740745262"/>
        <rFont val="Arial"/>
        <family val="2"/>
      </rPr>
      <t>(1/3)</t>
    </r>
  </si>
  <si>
    <r>
      <t xml:space="preserve">G200-1GSS </t>
    </r>
    <r>
      <rPr>
        <b/>
        <sz val="8"/>
        <color theme="4" tint="-0.499984740745262"/>
        <rFont val="Arial"/>
        <family val="2"/>
      </rPr>
      <t>(2/3)</t>
    </r>
  </si>
  <si>
    <r>
      <t xml:space="preserve">G200-1GSS </t>
    </r>
    <r>
      <rPr>
        <b/>
        <sz val="8"/>
        <color theme="4" tint="-0.499984740745262"/>
        <rFont val="Arial"/>
        <family val="2"/>
      </rPr>
      <t>(3/3)</t>
    </r>
  </si>
  <si>
    <r>
      <t xml:space="preserve">G200-1GSS </t>
    </r>
    <r>
      <rPr>
        <sz val="8"/>
        <color theme="4" tint="-0.499984740745262"/>
        <rFont val="Arial"/>
        <family val="2"/>
      </rPr>
      <t>(1/3)</t>
    </r>
  </si>
  <si>
    <r>
      <t xml:space="preserve">G200-1GSS </t>
    </r>
    <r>
      <rPr>
        <sz val="8"/>
        <color theme="4" tint="-0.499984740745262"/>
        <rFont val="Arial"/>
        <family val="2"/>
      </rPr>
      <t>(2/3)</t>
    </r>
  </si>
  <si>
    <r>
      <t xml:space="preserve">G200-2B </t>
    </r>
    <r>
      <rPr>
        <b/>
        <sz val="8"/>
        <color theme="4" tint="-0.499984740745262"/>
        <rFont val="Arial"/>
        <family val="2"/>
      </rPr>
      <t>(1/2)</t>
    </r>
  </si>
  <si>
    <r>
      <t xml:space="preserve">G200-2B </t>
    </r>
    <r>
      <rPr>
        <b/>
        <sz val="8"/>
        <color theme="4" tint="-0.499984740745262"/>
        <rFont val="Arial"/>
        <family val="2"/>
      </rPr>
      <t>(2/2)</t>
    </r>
  </si>
  <si>
    <r>
      <t xml:space="preserve">G200-2B </t>
    </r>
    <r>
      <rPr>
        <sz val="8"/>
        <color theme="4" tint="-0.499984740745262"/>
        <rFont val="Arial"/>
        <family val="2"/>
      </rPr>
      <t>(1/2)</t>
    </r>
  </si>
  <si>
    <r>
      <t xml:space="preserve">G200-2SC </t>
    </r>
    <r>
      <rPr>
        <b/>
        <sz val="8"/>
        <color theme="4" tint="-0.499984740745262"/>
        <rFont val="Arial"/>
        <family val="2"/>
      </rPr>
      <t>(1/2)</t>
    </r>
  </si>
  <si>
    <r>
      <t xml:space="preserve">G200-2SC </t>
    </r>
    <r>
      <rPr>
        <b/>
        <sz val="8"/>
        <color theme="4" tint="-0.499984740745262"/>
        <rFont val="Arial"/>
        <family val="2"/>
      </rPr>
      <t>(2/2)</t>
    </r>
  </si>
  <si>
    <r>
      <t xml:space="preserve">G200-2SC </t>
    </r>
    <r>
      <rPr>
        <sz val="8"/>
        <color theme="4" tint="-0.499984740745262"/>
        <rFont val="Arial"/>
        <family val="2"/>
      </rPr>
      <t>(1/2)</t>
    </r>
  </si>
  <si>
    <r>
      <t xml:space="preserve">G200-2SS </t>
    </r>
    <r>
      <rPr>
        <b/>
        <sz val="8"/>
        <color theme="4" tint="-0.499984740745262"/>
        <rFont val="Arial"/>
        <family val="2"/>
      </rPr>
      <t>(1/2)</t>
    </r>
  </si>
  <si>
    <r>
      <t>G200-2SS</t>
    </r>
    <r>
      <rPr>
        <b/>
        <sz val="8"/>
        <color theme="4" tint="-0.499984740745262"/>
        <rFont val="Arial"/>
        <family val="2"/>
      </rPr>
      <t>(2/2)</t>
    </r>
  </si>
  <si>
    <r>
      <t xml:space="preserve">G200-2SS </t>
    </r>
    <r>
      <rPr>
        <sz val="8"/>
        <color theme="4" tint="-0.499984740745262"/>
        <rFont val="Arial"/>
        <family val="2"/>
      </rPr>
      <t>(1/2)</t>
    </r>
  </si>
  <si>
    <r>
      <t xml:space="preserve">G200-3 </t>
    </r>
    <r>
      <rPr>
        <b/>
        <sz val="8"/>
        <color theme="4" tint="-0.499984740745262"/>
        <rFont val="Arial"/>
        <family val="2"/>
      </rPr>
      <t>(1/2)</t>
    </r>
  </si>
  <si>
    <r>
      <t xml:space="preserve">G200-3 </t>
    </r>
    <r>
      <rPr>
        <b/>
        <sz val="8"/>
        <color theme="4" tint="-0.499984740745262"/>
        <rFont val="Arial"/>
        <family val="2"/>
      </rPr>
      <t>(2/2)</t>
    </r>
  </si>
  <si>
    <r>
      <t xml:space="preserve">G200-3 </t>
    </r>
    <r>
      <rPr>
        <sz val="8"/>
        <color theme="4" tint="-0.499984740745262"/>
        <rFont val="Arial"/>
        <family val="2"/>
      </rPr>
      <t>(1/2)</t>
    </r>
  </si>
  <si>
    <r>
      <t xml:space="preserve">G200-3SS </t>
    </r>
    <r>
      <rPr>
        <b/>
        <sz val="8"/>
        <color theme="4" tint="-0.499984740745262"/>
        <rFont val="Arial"/>
        <family val="2"/>
      </rPr>
      <t>(1/2)</t>
    </r>
  </si>
  <si>
    <r>
      <t xml:space="preserve">G200-3SS </t>
    </r>
    <r>
      <rPr>
        <b/>
        <sz val="8"/>
        <color theme="4" tint="-0.499984740745262"/>
        <rFont val="Arial"/>
        <family val="2"/>
      </rPr>
      <t>(2/2)</t>
    </r>
  </si>
  <si>
    <r>
      <t>G200-3SS</t>
    </r>
    <r>
      <rPr>
        <sz val="8"/>
        <color theme="4" tint="-0.499984740745262"/>
        <rFont val="Arial"/>
        <family val="2"/>
      </rPr>
      <t>(1/2)</t>
    </r>
  </si>
  <si>
    <r>
      <t xml:space="preserve">G200-4HBSS </t>
    </r>
    <r>
      <rPr>
        <b/>
        <sz val="8"/>
        <color theme="4" tint="-0.499984740745262"/>
        <rFont val="Arial"/>
        <family val="2"/>
      </rPr>
      <t>(1/2)</t>
    </r>
  </si>
  <si>
    <r>
      <t xml:space="preserve">G200-4HBSS </t>
    </r>
    <r>
      <rPr>
        <b/>
        <sz val="8"/>
        <color theme="4" tint="-0.499984740745262"/>
        <rFont val="Arial"/>
        <family val="2"/>
      </rPr>
      <t>(2/2)</t>
    </r>
  </si>
  <si>
    <r>
      <t xml:space="preserve">G200-4HBSS </t>
    </r>
    <r>
      <rPr>
        <sz val="8"/>
        <color theme="4" tint="-0.499984740745262"/>
        <rFont val="Arial"/>
        <family val="2"/>
      </rPr>
      <t>(1/2)</t>
    </r>
  </si>
  <si>
    <r>
      <t xml:space="preserve">G200-4HSS </t>
    </r>
    <r>
      <rPr>
        <b/>
        <sz val="8"/>
        <color theme="4" tint="-0.499984740745262"/>
        <rFont val="Arial"/>
        <family val="2"/>
      </rPr>
      <t>(1/2)</t>
    </r>
  </si>
  <si>
    <r>
      <t xml:space="preserve">G200-4HSS </t>
    </r>
    <r>
      <rPr>
        <b/>
        <sz val="8"/>
        <color theme="4" tint="-0.499984740745262"/>
        <rFont val="Arial"/>
        <family val="2"/>
      </rPr>
      <t>(2/2)</t>
    </r>
  </si>
  <si>
    <r>
      <t xml:space="preserve">G200-4HSS </t>
    </r>
    <r>
      <rPr>
        <sz val="8"/>
        <color theme="4" tint="-0.499984740745262"/>
        <rFont val="Arial"/>
        <family val="2"/>
      </rPr>
      <t>(1/2)</t>
    </r>
  </si>
  <si>
    <r>
      <t xml:space="preserve">G200-8BSS </t>
    </r>
    <r>
      <rPr>
        <b/>
        <sz val="8"/>
        <color theme="4" tint="-0.499984740745262"/>
        <rFont val="Arial"/>
        <family val="2"/>
      </rPr>
      <t>(1/3)</t>
    </r>
  </si>
  <si>
    <r>
      <t xml:space="preserve">G200-8BSS </t>
    </r>
    <r>
      <rPr>
        <b/>
        <sz val="8"/>
        <color theme="4" tint="-0.499984740745262"/>
        <rFont val="Arial"/>
        <family val="2"/>
      </rPr>
      <t>(2/3)</t>
    </r>
  </si>
  <si>
    <r>
      <t xml:space="preserve">G200-8BSS </t>
    </r>
    <r>
      <rPr>
        <b/>
        <sz val="8"/>
        <color theme="4" tint="-0.499984740745262"/>
        <rFont val="Arial"/>
        <family val="2"/>
      </rPr>
      <t>(3/3)</t>
    </r>
  </si>
  <si>
    <r>
      <t xml:space="preserve">G200-8BSS </t>
    </r>
    <r>
      <rPr>
        <sz val="8"/>
        <color theme="4" tint="-0.499984740745262"/>
        <rFont val="Arial"/>
        <family val="2"/>
      </rPr>
      <t>(1/3)</t>
    </r>
  </si>
  <si>
    <r>
      <t xml:space="preserve">G200-8BSS </t>
    </r>
    <r>
      <rPr>
        <sz val="8"/>
        <color theme="4" tint="-0.499984740745262"/>
        <rFont val="Arial"/>
        <family val="2"/>
      </rPr>
      <t>(2/3)</t>
    </r>
  </si>
  <si>
    <r>
      <t xml:space="preserve">G300-15 </t>
    </r>
    <r>
      <rPr>
        <b/>
        <sz val="8"/>
        <color theme="4" tint="-0.499984740745262"/>
        <rFont val="Arial"/>
        <family val="2"/>
      </rPr>
      <t>(1/2)</t>
    </r>
  </si>
  <si>
    <r>
      <t xml:space="preserve">G300-15 </t>
    </r>
    <r>
      <rPr>
        <b/>
        <sz val="8"/>
        <color theme="4" tint="-0.499984740745262"/>
        <rFont val="Arial"/>
        <family val="2"/>
      </rPr>
      <t>(2/2)</t>
    </r>
  </si>
  <si>
    <r>
      <t xml:space="preserve">G300-15 </t>
    </r>
    <r>
      <rPr>
        <sz val="8"/>
        <color theme="4" tint="-0.499984740745262"/>
        <rFont val="Arial"/>
        <family val="2"/>
      </rPr>
      <t>(1/2)</t>
    </r>
  </si>
  <si>
    <r>
      <t xml:space="preserve">G300-1A </t>
    </r>
    <r>
      <rPr>
        <b/>
        <sz val="8"/>
        <color theme="4" tint="-0.499984740745262"/>
        <rFont val="Arial"/>
        <family val="2"/>
      </rPr>
      <t>(1/3)</t>
    </r>
  </si>
  <si>
    <r>
      <t xml:space="preserve">G300-1A </t>
    </r>
    <r>
      <rPr>
        <b/>
        <sz val="8"/>
        <color theme="4" tint="-0.499984740745262"/>
        <rFont val="Arial"/>
        <family val="2"/>
      </rPr>
      <t>(2/3)</t>
    </r>
  </si>
  <si>
    <r>
      <t xml:space="preserve">G300-1A </t>
    </r>
    <r>
      <rPr>
        <b/>
        <sz val="8"/>
        <color theme="4" tint="-0.499984740745262"/>
        <rFont val="Arial"/>
        <family val="2"/>
      </rPr>
      <t>(3/3)</t>
    </r>
  </si>
  <si>
    <r>
      <t xml:space="preserve">G300-1A </t>
    </r>
    <r>
      <rPr>
        <sz val="8"/>
        <color theme="4" tint="-0.499984740745262"/>
        <rFont val="Arial"/>
        <family val="2"/>
      </rPr>
      <t>(1/3)</t>
    </r>
  </si>
  <si>
    <r>
      <t xml:space="preserve">G300-1A </t>
    </r>
    <r>
      <rPr>
        <sz val="8"/>
        <color theme="4" tint="-0.499984740745262"/>
        <rFont val="Arial"/>
        <family val="2"/>
      </rPr>
      <t>(2/3)</t>
    </r>
  </si>
  <si>
    <t>setup 8/1 run 8/29</t>
  </si>
  <si>
    <t xml:space="preserve">  620941</t>
  </si>
  <si>
    <t>running 8/30</t>
  </si>
  <si>
    <t>`</t>
  </si>
  <si>
    <t>ready to run 8/30</t>
  </si>
  <si>
    <t>ready to run 8/27</t>
  </si>
  <si>
    <t>setup 8/22 run 8/30</t>
  </si>
  <si>
    <t xml:space="preserve">  621175</t>
  </si>
  <si>
    <t xml:space="preserve">  621177</t>
  </si>
  <si>
    <t>745# per day 2 shifts</t>
  </si>
  <si>
    <t xml:space="preserve">  621198</t>
  </si>
  <si>
    <t xml:space="preserve">  621200</t>
  </si>
  <si>
    <t>running 8/31</t>
  </si>
  <si>
    <t>job out 8/30</t>
  </si>
  <si>
    <t>job out  8/28</t>
  </si>
  <si>
    <t>ready to run 8/28</t>
  </si>
  <si>
    <t>Material on racks by S1</t>
  </si>
  <si>
    <t xml:space="preserve">  621203</t>
  </si>
  <si>
    <t xml:space="preserve">  621205</t>
  </si>
  <si>
    <t xml:space="preserve">  621207</t>
  </si>
  <si>
    <t xml:space="preserve">  621208</t>
  </si>
  <si>
    <t xml:space="preserve">  621211</t>
  </si>
  <si>
    <t xml:space="preserve">  621213</t>
  </si>
  <si>
    <t xml:space="preserve">A09332-0028 </t>
  </si>
  <si>
    <t>10k on 10/5</t>
  </si>
  <si>
    <t>pullo out</t>
  </si>
  <si>
    <t xml:space="preserve">     run 750pcs</t>
  </si>
  <si>
    <t xml:space="preserve">    Jeff Van Horn</t>
  </si>
  <si>
    <t>From H1</t>
  </si>
  <si>
    <t xml:space="preserve">     run 500pcs</t>
  </si>
  <si>
    <t>out 8/31</t>
  </si>
  <si>
    <r>
      <t>RSC1001--</t>
    </r>
    <r>
      <rPr>
        <b/>
        <sz val="10"/>
        <color rgb="FFFF0000"/>
        <rFont val="Arial"/>
        <family val="2"/>
      </rPr>
      <t>1</t>
    </r>
  </si>
  <si>
    <r>
      <t>RSC1004</t>
    </r>
    <r>
      <rPr>
        <b/>
        <sz val="10"/>
        <color rgb="FFFF0000"/>
        <rFont val="Arial"/>
        <family val="2"/>
      </rPr>
      <t>--2</t>
    </r>
  </si>
  <si>
    <r>
      <t>IF6275B25</t>
    </r>
    <r>
      <rPr>
        <b/>
        <sz val="10"/>
        <color rgb="FFFF0000"/>
        <rFont val="Arial"/>
        <family val="2"/>
      </rPr>
      <t>--3</t>
    </r>
  </si>
  <si>
    <t xml:space="preserve">Run 500pcs </t>
  </si>
  <si>
    <t>setup 8/31</t>
  </si>
  <si>
    <r>
      <t xml:space="preserve">G300-1ASS </t>
    </r>
    <r>
      <rPr>
        <b/>
        <sz val="8"/>
        <color theme="4" tint="-0.499984740745262"/>
        <rFont val="Arial"/>
        <family val="2"/>
      </rPr>
      <t>(1/2)</t>
    </r>
  </si>
  <si>
    <r>
      <t xml:space="preserve">G300-1ASS </t>
    </r>
    <r>
      <rPr>
        <b/>
        <sz val="8"/>
        <color theme="4" tint="-0.499984740745262"/>
        <rFont val="Arial"/>
        <family val="2"/>
      </rPr>
      <t>(2/2)</t>
    </r>
  </si>
  <si>
    <r>
      <t xml:space="preserve">G300-1ASS </t>
    </r>
    <r>
      <rPr>
        <sz val="8"/>
        <color theme="4" tint="-0.499984740745262"/>
        <rFont val="Arial"/>
        <family val="2"/>
      </rPr>
      <t>(1/2)</t>
    </r>
  </si>
  <si>
    <r>
      <t xml:space="preserve">G300-3 </t>
    </r>
    <r>
      <rPr>
        <b/>
        <sz val="8"/>
        <color theme="4" tint="-0.499984740745262"/>
        <rFont val="Arial"/>
        <family val="2"/>
      </rPr>
      <t>(1/2)</t>
    </r>
  </si>
  <si>
    <r>
      <t xml:space="preserve">G300-3 </t>
    </r>
    <r>
      <rPr>
        <b/>
        <sz val="8"/>
        <color theme="4" tint="-0.499984740745262"/>
        <rFont val="Arial"/>
        <family val="2"/>
      </rPr>
      <t>(2/2)</t>
    </r>
  </si>
  <si>
    <r>
      <t xml:space="preserve">G300-2 </t>
    </r>
    <r>
      <rPr>
        <b/>
        <sz val="8"/>
        <color theme="4" tint="-0.499984740745262"/>
        <rFont val="Arial"/>
        <family val="2"/>
      </rPr>
      <t>(1/2)</t>
    </r>
  </si>
  <si>
    <r>
      <t xml:space="preserve">G300-2 </t>
    </r>
    <r>
      <rPr>
        <b/>
        <sz val="8"/>
        <color theme="4" tint="-0.499984740745262"/>
        <rFont val="Arial"/>
        <family val="2"/>
      </rPr>
      <t>(2/2)</t>
    </r>
  </si>
  <si>
    <r>
      <t xml:space="preserve">G300-2 </t>
    </r>
    <r>
      <rPr>
        <sz val="8"/>
        <color theme="4" tint="-0.499984740745262"/>
        <rFont val="Arial"/>
        <family val="2"/>
      </rPr>
      <t>(1/2)</t>
    </r>
  </si>
  <si>
    <r>
      <t xml:space="preserve">G300-2BSS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</si>
  <si>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G300-2BSS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</si>
  <si>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G300-2BSS </t>
    </r>
    <r>
      <rPr>
        <sz val="8"/>
        <color theme="4" tint="-0.499984740745262"/>
        <rFont val="Arial"/>
        <family val="2"/>
      </rPr>
      <t>(1/2)</t>
    </r>
  </si>
  <si>
    <r>
      <t xml:space="preserve">G300-2SS </t>
    </r>
    <r>
      <rPr>
        <b/>
        <sz val="8"/>
        <color theme="4" tint="-0.499984740745262"/>
        <rFont val="Arial"/>
        <family val="2"/>
      </rPr>
      <t>(1/2)</t>
    </r>
  </si>
  <si>
    <r>
      <t xml:space="preserve">G300-2SS </t>
    </r>
    <r>
      <rPr>
        <b/>
        <sz val="8"/>
        <color theme="4" tint="-0.499984740745262"/>
        <rFont val="Arial"/>
        <family val="2"/>
      </rPr>
      <t>(2/2)</t>
    </r>
  </si>
  <si>
    <r>
      <t xml:space="preserve">G300-2SS </t>
    </r>
    <r>
      <rPr>
        <sz val="8"/>
        <color theme="4" tint="-0.499984740745262"/>
        <rFont val="Arial"/>
        <family val="2"/>
      </rPr>
      <t>(1/2)</t>
    </r>
  </si>
  <si>
    <r>
      <t xml:space="preserve">G300-3 </t>
    </r>
    <r>
      <rPr>
        <sz val="8"/>
        <color theme="4" tint="-0.499984740745262"/>
        <rFont val="Arial"/>
        <family val="2"/>
      </rPr>
      <t>(1/2)</t>
    </r>
  </si>
  <si>
    <r>
      <t xml:space="preserve">G300-3BSS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</si>
  <si>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G300-3BSS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</si>
  <si>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G300-3BSS </t>
    </r>
    <r>
      <rPr>
        <sz val="8"/>
        <color theme="4" tint="-0.499984740745262"/>
        <rFont val="Arial"/>
        <family val="2"/>
      </rPr>
      <t>(1/2)</t>
    </r>
  </si>
  <si>
    <r>
      <t>SP2505</t>
    </r>
    <r>
      <rPr>
        <b/>
        <sz val="10"/>
        <color rgb="FFFF0000"/>
        <rFont val="Arial"/>
        <family val="2"/>
      </rPr>
      <t>--1</t>
    </r>
  </si>
  <si>
    <r>
      <t>SP1201-1-</t>
    </r>
    <r>
      <rPr>
        <b/>
        <sz val="10"/>
        <color rgb="FFFF0000"/>
        <rFont val="Arial"/>
        <family val="2"/>
      </rPr>
      <t>-2</t>
    </r>
  </si>
  <si>
    <r>
      <t>ST2A01F-</t>
    </r>
    <r>
      <rPr>
        <b/>
        <sz val="10"/>
        <color rgb="FFFF0000"/>
        <rFont val="Arial"/>
        <family val="2"/>
      </rPr>
      <t>-3</t>
    </r>
  </si>
  <si>
    <r>
      <t>SA2501-</t>
    </r>
    <r>
      <rPr>
        <b/>
        <sz val="10"/>
        <color rgb="FFFF0000"/>
        <rFont val="Arial"/>
        <family val="2"/>
      </rPr>
      <t>4</t>
    </r>
  </si>
  <si>
    <r>
      <t>SA1201-</t>
    </r>
    <r>
      <rPr>
        <b/>
        <sz val="10"/>
        <color rgb="FFFF0000"/>
        <rFont val="Arial"/>
        <family val="2"/>
      </rPr>
      <t>-5</t>
    </r>
  </si>
  <si>
    <r>
      <t>SA3801-</t>
    </r>
    <r>
      <rPr>
        <b/>
        <sz val="10"/>
        <color rgb="FFFF0000"/>
        <rFont val="Arial"/>
        <family val="2"/>
      </rPr>
      <t>-6</t>
    </r>
  </si>
  <si>
    <r>
      <t>SP2501</t>
    </r>
    <r>
      <rPr>
        <b/>
        <sz val="10"/>
        <color rgb="FFFF0000"/>
        <rFont val="Arial"/>
        <family val="2"/>
      </rPr>
      <t>--8</t>
    </r>
  </si>
  <si>
    <t>setup 9/4</t>
  </si>
  <si>
    <t>pulled 9/4</t>
  </si>
  <si>
    <t>setup 8/31 run 9/4</t>
  </si>
  <si>
    <t>NON STD</t>
  </si>
  <si>
    <t>ER12</t>
  </si>
  <si>
    <t xml:space="preserve">  621457</t>
  </si>
  <si>
    <t>running 9/5</t>
  </si>
  <si>
    <t>job out 9/4</t>
  </si>
  <si>
    <t>running 9/4</t>
  </si>
  <si>
    <t>set up 9/5</t>
  </si>
  <si>
    <t>pulling out 9/5</t>
  </si>
  <si>
    <t>job out 8/31</t>
  </si>
  <si>
    <t>material on A4 setup 8/30 run 9/4</t>
  </si>
  <si>
    <t>setup 9/4 run 9/5</t>
  </si>
  <si>
    <t>setup 9/5</t>
  </si>
  <si>
    <t>setup 8/29 run 9/4</t>
  </si>
  <si>
    <t>C5A</t>
  </si>
  <si>
    <t>C6A</t>
  </si>
  <si>
    <t>C8A</t>
  </si>
  <si>
    <t>G15A</t>
  </si>
  <si>
    <t>J3</t>
  </si>
  <si>
    <t>JR2</t>
  </si>
  <si>
    <t>JR3/4</t>
  </si>
  <si>
    <t>job out 9/5</t>
  </si>
  <si>
    <r>
      <t>SP2506-</t>
    </r>
    <r>
      <rPr>
        <b/>
        <sz val="10"/>
        <color rgb="FFFF0000"/>
        <rFont val="Arial"/>
        <family val="2"/>
      </rPr>
      <t>-7</t>
    </r>
  </si>
  <si>
    <r>
      <t xml:space="preserve">G300-4BSS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</si>
  <si>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G300-4BSS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</si>
  <si>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G300-4BSS </t>
    </r>
    <r>
      <rPr>
        <sz val="8"/>
        <color theme="4" tint="-0.499984740745262"/>
        <rFont val="Arial"/>
        <family val="2"/>
      </rPr>
      <t>(1/2)</t>
    </r>
  </si>
  <si>
    <r>
      <t xml:space="preserve">G300-4SS </t>
    </r>
    <r>
      <rPr>
        <b/>
        <sz val="8"/>
        <color theme="4" tint="-0.499984740745262"/>
        <rFont val="Arial"/>
        <family val="2"/>
      </rPr>
      <t>(1/2)</t>
    </r>
  </si>
  <si>
    <r>
      <t xml:space="preserve">G300-4SS </t>
    </r>
    <r>
      <rPr>
        <b/>
        <sz val="8"/>
        <color theme="4" tint="-0.499984740745262"/>
        <rFont val="Arial"/>
        <family val="2"/>
      </rPr>
      <t>(2/2)</t>
    </r>
  </si>
  <si>
    <r>
      <t xml:space="preserve">G300-4SS </t>
    </r>
    <r>
      <rPr>
        <sz val="8"/>
        <color theme="4" tint="-0.499984740745262"/>
        <rFont val="Arial"/>
        <family val="2"/>
      </rPr>
      <t>(1/2)</t>
    </r>
  </si>
  <si>
    <r>
      <t xml:space="preserve">G300-8 </t>
    </r>
    <r>
      <rPr>
        <b/>
        <sz val="8"/>
        <color theme="4" tint="-0.499984740745262"/>
        <rFont val="Arial"/>
        <family val="2"/>
      </rPr>
      <t>(1/2)</t>
    </r>
  </si>
  <si>
    <r>
      <t xml:space="preserve">G300-8 </t>
    </r>
    <r>
      <rPr>
        <b/>
        <sz val="8"/>
        <color theme="4" tint="-0.499984740745262"/>
        <rFont val="Arial"/>
        <family val="2"/>
      </rPr>
      <t>(2/2)</t>
    </r>
  </si>
  <si>
    <r>
      <t xml:space="preserve">G300-8 </t>
    </r>
    <r>
      <rPr>
        <sz val="8"/>
        <color theme="4" tint="-0.499984740745262"/>
        <rFont val="Arial"/>
        <family val="2"/>
      </rPr>
      <t>(1/2)</t>
    </r>
  </si>
  <si>
    <r>
      <t xml:space="preserve">G300-8BSS </t>
    </r>
    <r>
      <rPr>
        <b/>
        <sz val="8"/>
        <color theme="4" tint="-0.499984740745262"/>
        <rFont val="Arial"/>
        <family val="2"/>
      </rPr>
      <t>(1/2)</t>
    </r>
  </si>
  <si>
    <r>
      <t xml:space="preserve">G300-8BSS </t>
    </r>
    <r>
      <rPr>
        <b/>
        <sz val="8"/>
        <color theme="4" tint="-0.499984740745262"/>
        <rFont val="Arial"/>
        <family val="2"/>
      </rPr>
      <t>(2/2)</t>
    </r>
  </si>
  <si>
    <r>
      <t xml:space="preserve">G300-8BSS </t>
    </r>
    <r>
      <rPr>
        <sz val="8"/>
        <color theme="4" tint="-0.499984740745262"/>
        <rFont val="Arial"/>
        <family val="2"/>
      </rPr>
      <t>(1/2)</t>
    </r>
  </si>
  <si>
    <r>
      <t xml:space="preserve">G50-13B </t>
    </r>
    <r>
      <rPr>
        <b/>
        <sz val="8"/>
        <color theme="4" tint="-0.499984740745262"/>
        <rFont val="Arial"/>
        <family val="2"/>
      </rPr>
      <t>(1/2)</t>
    </r>
  </si>
  <si>
    <r>
      <t xml:space="preserve">G50-13B </t>
    </r>
    <r>
      <rPr>
        <sz val="8"/>
        <color theme="4" tint="-0.499984740745262"/>
        <rFont val="Arial"/>
        <family val="2"/>
      </rPr>
      <t>(1/2)</t>
    </r>
  </si>
  <si>
    <r>
      <t xml:space="preserve">G50-13B </t>
    </r>
    <r>
      <rPr>
        <b/>
        <sz val="8"/>
        <color theme="4" tint="-0.499984740745262"/>
        <rFont val="Arial"/>
        <family val="2"/>
      </rPr>
      <t>(2/2)</t>
    </r>
  </si>
  <si>
    <r>
      <t xml:space="preserve">G50-13BSS </t>
    </r>
    <r>
      <rPr>
        <b/>
        <sz val="8"/>
        <color theme="4" tint="-0.499984740745262"/>
        <rFont val="Arial"/>
        <family val="2"/>
      </rPr>
      <t>(1/2)</t>
    </r>
  </si>
  <si>
    <r>
      <t xml:space="preserve">G50-13BSS </t>
    </r>
    <r>
      <rPr>
        <b/>
        <sz val="8"/>
        <color theme="4" tint="-0.499984740745262"/>
        <rFont val="Arial"/>
        <family val="2"/>
      </rPr>
      <t>(2/2)</t>
    </r>
  </si>
  <si>
    <r>
      <t xml:space="preserve">G50-13BSS </t>
    </r>
    <r>
      <rPr>
        <sz val="8"/>
        <color theme="4" tint="-0.499984740745262"/>
        <rFont val="Arial"/>
        <family val="2"/>
      </rPr>
      <t>(1/2)</t>
    </r>
  </si>
  <si>
    <t>no material</t>
  </si>
  <si>
    <t>running 9/6</t>
  </si>
  <si>
    <t xml:space="preserve">CRV7505 </t>
  </si>
  <si>
    <t>PWN00032-H</t>
  </si>
  <si>
    <t>PWN00025-H</t>
  </si>
  <si>
    <t>PWN00040-H</t>
  </si>
  <si>
    <t>PWN25045-H</t>
  </si>
  <si>
    <t>PWN40032-H</t>
  </si>
  <si>
    <t>PWN40035-H</t>
  </si>
  <si>
    <t>PWN40037-H</t>
  </si>
  <si>
    <t xml:space="preserve">     run 600pcs</t>
  </si>
  <si>
    <t>HOLD</t>
  </si>
  <si>
    <t>Setup 9/6</t>
  </si>
  <si>
    <r>
      <t>CY10030-ISO</t>
    </r>
    <r>
      <rPr>
        <b/>
        <sz val="10"/>
        <color rgb="FFFF0000"/>
        <rFont val="Arial"/>
        <family val="2"/>
      </rPr>
      <t>-1</t>
    </r>
  </si>
  <si>
    <r>
      <t>CY12201</t>
    </r>
    <r>
      <rPr>
        <b/>
        <sz val="10"/>
        <color rgb="FFFF0000"/>
        <rFont val="Arial"/>
        <family val="2"/>
      </rPr>
      <t>--2</t>
    </r>
  </si>
  <si>
    <r>
      <t>CY10620</t>
    </r>
    <r>
      <rPr>
        <b/>
        <sz val="10"/>
        <color rgb="FFFF0000"/>
        <rFont val="Arial"/>
        <family val="2"/>
      </rPr>
      <t>--3</t>
    </r>
  </si>
  <si>
    <t>setup 9/5 run 9/6</t>
  </si>
  <si>
    <t>out 9/5</t>
  </si>
  <si>
    <t>setup 9/6</t>
  </si>
  <si>
    <t>setup 9/4 run 9/6</t>
  </si>
  <si>
    <t>out 9/6</t>
  </si>
  <si>
    <t>setup 8/30 run 9/5</t>
  </si>
  <si>
    <t xml:space="preserve">  621884</t>
  </si>
  <si>
    <t>job out 9/5\6</t>
  </si>
  <si>
    <t>job out 9/6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</si>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</sst>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/d;@"/>
    <numFmt numFmtId="166" formatCode="0.000"/>
    <numFmt numFmtId="167" formatCode="0.0000"/>
    <numFmt numFmtId="168" formatCode="[$-409]mmm\-yy;@"/>
    <numFmt numFmtId="169" formatCode="m/d/yy;@"/>
    <numFmt numFmtId="170" formatCode="mm/dd/yy;@"/>
    <numFmt numFmtId="171" formatCode="0.0;[Red]0.0"/>
  </numFmts>
  <fonts count="2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rgb="FF00B0F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color rgb="FF0033CC"/>
      <name val="Arial"/>
      <family val="2"/>
    </font>
    <font>
      <sz val="10"/>
      <color theme="8"/>
      <name val="Arial"/>
      <family val="2"/>
    </font>
    <font>
      <u/>
      <sz val="10"/>
      <color theme="1"/>
      <name val="Arial"/>
      <family val="2"/>
    </font>
    <font>
      <u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rgb="FF0033CC"/>
      <name val="Arial"/>
      <family val="2"/>
    </font>
    <font>
      <sz val="10"/>
      <color rgb="FFF0A000"/>
      <name val="Arial"/>
      <family val="2"/>
    </font>
    <font>
      <b/>
      <sz val="10"/>
      <color rgb="FF002060"/>
      <name val="Arial"/>
      <family val="2"/>
    </font>
    <font>
      <sz val="10"/>
      <color rgb="FF00B0F0"/>
      <name val="Arial"/>
      <family val="2"/>
    </font>
    <font>
      <b/>
      <sz val="10"/>
      <color rgb="FF538ED5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theme="4" tint="-0.499984740745262"/>
      <name val="Arial"/>
      <family val="2"/>
    </font>
    <font>
      <b/>
      <sz val="8"/>
      <color theme="4" tint="-0.499984740745262"/>
      <name val="Arial"/>
      <family val="2"/>
    </font>
    <font>
      <b/>
      <sz val="8"/>
      <color theme="8"/>
      <name val="Arial"/>
      <family val="2"/>
    </font>
    <font>
      <sz val="8"/>
      <color theme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4" tint="-0.499984740745262"/>
      <name val="Arial"/>
      <family val="2"/>
    </font>
    <font>
      <b/>
      <sz val="8"/>
      <color theme="4" tint="-0.249977111117893"/>
      <name val="Arial"/>
      <family val="2"/>
    </font>
    <font>
      <b/>
      <sz val="8"/>
      <color rgb="FF0033CC"/>
      <name val="Arial"/>
      <family val="2"/>
    </font>
    <font>
      <sz val="10"/>
      <name val="Arial"/>
      <family val="2"/>
    </font>
    <font>
      <b/>
      <sz val="10"/>
      <color theme="4" tint="-0.249977111117893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theme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color theme="3"/>
      <name val="Arial"/>
      <family val="2"/>
    </font>
    <font>
      <sz val="10"/>
      <color theme="1"/>
      <name val="Arial"/>
      <family val="2"/>
    </font>
    <font>
      <sz val="8"/>
      <color theme="3"/>
      <name val="Arial"/>
      <family val="2"/>
    </font>
    <font>
      <b/>
      <sz val="9"/>
      <color theme="8"/>
      <name val="Arial"/>
      <family val="2"/>
    </font>
    <font>
      <b/>
      <sz val="10"/>
      <color theme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theme="8"/>
      <name val="Arial"/>
      <family val="2"/>
    </font>
    <font>
      <sz val="10"/>
      <color theme="1"/>
      <name val="Arial"/>
      <family val="2"/>
    </font>
    <font>
      <b/>
      <sz val="10"/>
      <color theme="4" tint="-0.49998474074526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4" tint="-0.249977111117893"/>
      <name val="Arial"/>
      <family val="2"/>
    </font>
    <font>
      <sz val="10"/>
      <color theme="1"/>
      <name val="Albertus Extra Bold"/>
      <family val="2"/>
    </font>
    <font>
      <b/>
      <sz val="10"/>
      <color theme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name val="Arial"/>
      <family val="2"/>
    </font>
    <font>
      <sz val="10"/>
      <color theme="1"/>
      <name val="Calibri"/>
      <family val="2"/>
      <scheme val="minor"/>
    </font>
    <font>
      <sz val="10"/>
      <color rgb="FF002060"/>
      <name val="Arial"/>
      <family val="2"/>
    </font>
    <font>
      <sz val="10"/>
      <color rgb="FFFF0000"/>
      <name val="Times New Roman"/>
      <family val="1"/>
    </font>
    <font>
      <b/>
      <sz val="10"/>
      <color indexed="57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rgb="FF002060"/>
      <name val="Arial"/>
      <family val="2"/>
    </font>
    <font>
      <b/>
      <sz val="9"/>
      <color theme="9" tint="-0.249977111117893"/>
      <name val="Arial"/>
      <family val="2"/>
    </font>
    <font>
      <b/>
      <sz val="10"/>
      <color indexed="10"/>
      <name val="Arial"/>
      <family val="2"/>
    </font>
    <font>
      <b/>
      <sz val="10"/>
      <color rgb="FF204D84"/>
      <name val="Arial"/>
      <family val="2"/>
    </font>
    <font>
      <b/>
      <u/>
      <sz val="10"/>
      <color rgb="FF204D84"/>
      <name val="Arial"/>
      <family val="2"/>
    </font>
    <font>
      <b/>
      <sz val="10"/>
      <color rgb="FFFF0000"/>
      <name val="Times New Roman"/>
      <family val="1"/>
    </font>
    <font>
      <b/>
      <u/>
      <sz val="10"/>
      <color rgb="FF00B0F0"/>
      <name val="Arial"/>
      <family val="2"/>
    </font>
    <font>
      <b/>
      <u/>
      <sz val="10"/>
      <color rgb="FF002060"/>
      <name val="Arial"/>
      <family val="2"/>
    </font>
    <font>
      <b/>
      <u/>
      <sz val="9"/>
      <name val="Arial"/>
      <family val="2"/>
    </font>
    <font>
      <b/>
      <u/>
      <sz val="10"/>
      <color indexed="10"/>
      <name val="Arial"/>
      <family val="2"/>
    </font>
    <font>
      <b/>
      <u/>
      <sz val="10"/>
      <color theme="4" tint="-0.499984740745262"/>
      <name val="Arial"/>
      <family val="2"/>
    </font>
    <font>
      <sz val="10"/>
      <color rgb="FF00B050"/>
      <name val="Arial"/>
      <family val="2"/>
    </font>
    <font>
      <b/>
      <u/>
      <sz val="8"/>
      <name val="Arial"/>
      <family val="2"/>
    </font>
    <font>
      <b/>
      <u/>
      <sz val="8"/>
      <color rgb="FFFF0000"/>
      <name val="Aharoni"/>
      <charset val="177"/>
    </font>
    <font>
      <b/>
      <u/>
      <sz val="8"/>
      <color indexed="10"/>
      <name val="Arial"/>
      <family val="2"/>
    </font>
    <font>
      <sz val="11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0"/>
      <color rgb="FF204D84"/>
      <name val="Arial"/>
      <family val="2"/>
    </font>
    <font>
      <b/>
      <u/>
      <sz val="11"/>
      <name val="Arial"/>
      <family val="2"/>
    </font>
    <font>
      <b/>
      <u/>
      <sz val="10"/>
      <color indexed="8"/>
      <name val="Arial"/>
      <family val="2"/>
    </font>
    <font>
      <b/>
      <sz val="11"/>
      <name val="Arial"/>
      <family val="2"/>
    </font>
    <font>
      <sz val="8"/>
      <color indexed="8"/>
      <name val="Arial"/>
      <family val="2"/>
    </font>
    <font>
      <b/>
      <sz val="11"/>
      <color rgb="FF7030A0"/>
      <name val="Arial"/>
      <family val="2"/>
    </font>
    <font>
      <b/>
      <sz val="11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sz val="10"/>
      <color indexed="12"/>
      <name val="Arial"/>
      <family val="2"/>
    </font>
    <font>
      <b/>
      <sz val="11"/>
      <color rgb="FFFF0000"/>
      <name val="Times New Roman"/>
      <family val="1"/>
    </font>
    <font>
      <sz val="10"/>
      <name val="Albertus Extra Bold"/>
      <family val="2"/>
    </font>
    <font>
      <b/>
      <u/>
      <sz val="12"/>
      <color rgb="FF00B0F0"/>
      <name val="Arial"/>
      <family val="2"/>
    </font>
    <font>
      <b/>
      <u/>
      <sz val="11"/>
      <color rgb="FFFF0000"/>
      <name val="Times New Roman"/>
      <family val="1"/>
    </font>
    <font>
      <b/>
      <sz val="10"/>
      <color theme="1"/>
      <name val="Albertus Extra Bold"/>
      <family val="2"/>
    </font>
    <font>
      <b/>
      <sz val="10"/>
      <color theme="3"/>
      <name val="Arial"/>
      <family val="2"/>
    </font>
    <font>
      <sz val="10"/>
      <color theme="8" tint="-0.249977111117893"/>
      <name val="Arial"/>
      <family val="2"/>
    </font>
    <font>
      <sz val="11"/>
      <color rgb="FFFF0000"/>
      <name val="Times New Roman"/>
      <family val="1"/>
    </font>
    <font>
      <sz val="12"/>
      <name val="Arial"/>
      <family val="2"/>
    </font>
    <font>
      <b/>
      <sz val="10"/>
      <color theme="8" tint="-0.249977111117893"/>
      <name val="Arial"/>
      <family val="2"/>
    </font>
    <font>
      <b/>
      <sz val="10"/>
      <color theme="2" tint="-0.749992370372631"/>
      <name val="Arial"/>
      <family val="2"/>
    </font>
    <font>
      <b/>
      <sz val="10"/>
      <color rgb="FF00B0F0"/>
      <name val="Calibri"/>
      <family val="2"/>
      <scheme val="minor"/>
    </font>
    <font>
      <b/>
      <strike/>
      <sz val="10"/>
      <color theme="3"/>
      <name val="Arial"/>
      <family val="2"/>
    </font>
    <font>
      <b/>
      <sz val="11"/>
      <name val="Times New Roman"/>
      <family val="1"/>
    </font>
    <font>
      <sz val="10"/>
      <color theme="3"/>
      <name val="Arial"/>
      <family val="2"/>
    </font>
    <font>
      <sz val="11"/>
      <name val="Calibri"/>
      <family val="2"/>
    </font>
    <font>
      <sz val="10"/>
      <color indexed="53"/>
      <name val="Arial"/>
      <family val="2"/>
    </font>
    <font>
      <sz val="12"/>
      <color theme="3"/>
      <name val="Arial"/>
      <family val="2"/>
    </font>
    <font>
      <b/>
      <u/>
      <sz val="6"/>
      <color indexed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b/>
      <sz val="12"/>
      <color rgb="FFFFFFCC"/>
      <name val="Arial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name val="Times New Roman"/>
      <family val="1"/>
    </font>
    <font>
      <u/>
      <sz val="10"/>
      <color rgb="FF00B0F0"/>
      <name val="Arial"/>
      <family val="2"/>
    </font>
    <font>
      <u/>
      <sz val="10"/>
      <color indexed="10"/>
      <name val="Arial"/>
      <family val="2"/>
    </font>
    <font>
      <b/>
      <sz val="10"/>
      <color theme="8"/>
      <name val="Arial"/>
      <family val="2"/>
    </font>
    <font>
      <b/>
      <sz val="10"/>
      <color theme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0"/>
      <color theme="8"/>
      <name val="Arial"/>
      <family val="2"/>
    </font>
    <font>
      <b/>
      <sz val="10"/>
      <color theme="1"/>
      <name val="Arial"/>
      <family val="2"/>
    </font>
    <font>
      <b/>
      <sz val="10"/>
      <color theme="8"/>
      <name val="Arial"/>
      <family val="2"/>
    </font>
    <font>
      <b/>
      <sz val="11"/>
      <color theme="1"/>
      <name val="Arial"/>
      <family val="2"/>
    </font>
    <font>
      <b/>
      <sz val="10"/>
      <color rgb="FF00B0F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8"/>
      <name val="Arial"/>
      <family val="2"/>
    </font>
    <font>
      <sz val="10"/>
      <color theme="8"/>
      <name val="Arial"/>
      <family val="2"/>
    </font>
    <font>
      <b/>
      <sz val="10"/>
      <name val="Arial"/>
      <family val="2"/>
    </font>
    <font>
      <b/>
      <sz val="10"/>
      <color theme="8"/>
      <name val="Arial"/>
      <family val="2"/>
    </font>
    <font>
      <b/>
      <sz val="10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Times New Roman"/>
      <family val="1"/>
    </font>
    <font>
      <b/>
      <sz val="10"/>
      <color theme="8"/>
      <name val="Arial"/>
      <family val="2"/>
    </font>
    <font>
      <b/>
      <sz val="10"/>
      <color rgb="FF00B0F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sz val="10"/>
      <color theme="8"/>
      <name val="Arial"/>
      <family val="2"/>
    </font>
    <font>
      <sz val="11"/>
      <name val="Times New Roman"/>
      <family val="1"/>
    </font>
    <font>
      <b/>
      <sz val="10"/>
      <color theme="8"/>
      <name val="Arial"/>
      <family val="2"/>
    </font>
    <font>
      <sz val="10"/>
      <color theme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2F3F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44" fontId="3" fillId="0" borderId="0" applyFont="0" applyFill="0" applyBorder="0" applyAlignment="0" applyProtection="0"/>
    <xf numFmtId="0" fontId="5" fillId="0" borderId="0">
      <alignment vertical="top"/>
    </xf>
    <xf numFmtId="0" fontId="3" fillId="0" borderId="0"/>
    <xf numFmtId="44" fontId="2" fillId="0" borderId="0" applyFont="0" applyFill="0" applyBorder="0" applyAlignment="0" applyProtection="0"/>
    <xf numFmtId="0" fontId="2" fillId="0" borderId="0"/>
  </cellStyleXfs>
  <cellXfs count="15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164" fontId="3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5" fillId="0" borderId="0" xfId="7" applyFont="1" applyFill="1" applyBorder="1" applyAlignment="1">
      <alignment horizontal="center" vertical="center"/>
    </xf>
    <xf numFmtId="0" fontId="5" fillId="4" borderId="0" xfId="7" applyFont="1" applyFill="1" applyBorder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0" fontId="0" fillId="9" borderId="0" xfId="0" applyFill="1"/>
    <xf numFmtId="0" fontId="1" fillId="0" borderId="0" xfId="0" applyFont="1"/>
    <xf numFmtId="0" fontId="1" fillId="14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12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2" fontId="0" fillId="0" borderId="0" xfId="0" applyNumberFormat="1" applyAlignment="1">
      <alignment horizontal="center"/>
    </xf>
    <xf numFmtId="0" fontId="1" fillId="2" borderId="0" xfId="0" applyFont="1" applyFill="1"/>
    <xf numFmtId="49" fontId="0" fillId="2" borderId="1" xfId="0" applyNumberForma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top"/>
    </xf>
    <xf numFmtId="0" fontId="13" fillId="0" borderId="0" xfId="0" applyFont="1" applyBorder="1" applyAlignment="1">
      <alignment horizontal="center" vertical="center"/>
    </xf>
    <xf numFmtId="0" fontId="13" fillId="12" borderId="0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top"/>
    </xf>
    <xf numFmtId="0" fontId="7" fillId="0" borderId="0" xfId="7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11" fillId="0" borderId="0" xfId="0" applyFont="1"/>
    <xf numFmtId="0" fontId="13" fillId="9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69" fontId="14" fillId="6" borderId="0" xfId="0" applyNumberFormat="1" applyFont="1" applyFill="1" applyBorder="1" applyAlignment="1">
      <alignment horizontal="center"/>
    </xf>
    <xf numFmtId="164" fontId="11" fillId="0" borderId="0" xfId="0" applyNumberFormat="1" applyFont="1" applyFill="1"/>
    <xf numFmtId="1" fontId="11" fillId="0" borderId="0" xfId="0" applyNumberFormat="1" applyFont="1"/>
    <xf numFmtId="164" fontId="11" fillId="0" borderId="0" xfId="0" applyNumberFormat="1" applyFont="1"/>
    <xf numFmtId="165" fontId="13" fillId="0" borderId="0" xfId="0" applyNumberFormat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6" fillId="0" borderId="0" xfId="0" applyFont="1"/>
    <xf numFmtId="0" fontId="11" fillId="0" borderId="0" xfId="0" applyFont="1" applyBorder="1"/>
    <xf numFmtId="0" fontId="13" fillId="0" borderId="0" xfId="0" applyFont="1" applyBorder="1" applyAlignment="1">
      <alignment horizontal="center" wrapText="1"/>
    </xf>
    <xf numFmtId="0" fontId="13" fillId="9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164" fontId="13" fillId="0" borderId="0" xfId="0" applyNumberFormat="1" applyFont="1" applyBorder="1" applyAlignment="1">
      <alignment horizontal="center" wrapText="1"/>
    </xf>
    <xf numFmtId="164" fontId="13" fillId="0" borderId="0" xfId="0" applyNumberFormat="1" applyFont="1" applyFill="1" applyBorder="1" applyAlignment="1">
      <alignment horizontal="center" wrapText="1"/>
    </xf>
    <xf numFmtId="1" fontId="13" fillId="0" borderId="0" xfId="0" applyNumberFormat="1" applyFont="1" applyBorder="1" applyAlignment="1">
      <alignment horizontal="center" wrapText="1"/>
    </xf>
    <xf numFmtId="164" fontId="13" fillId="18" borderId="0" xfId="0" applyNumberFormat="1" applyFont="1" applyFill="1" applyBorder="1" applyAlignment="1">
      <alignment horizontal="center" wrapText="1"/>
    </xf>
    <xf numFmtId="165" fontId="13" fillId="0" borderId="1" xfId="0" applyNumberFormat="1" applyFont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64" fontId="13" fillId="0" borderId="2" xfId="0" applyNumberFormat="1" applyFont="1" applyBorder="1" applyAlignment="1">
      <alignment horizontal="center" wrapText="1"/>
    </xf>
    <xf numFmtId="164" fontId="13" fillId="0" borderId="2" xfId="0" applyNumberFormat="1" applyFont="1" applyFill="1" applyBorder="1" applyAlignment="1">
      <alignment horizontal="center" wrapText="1"/>
    </xf>
    <xf numFmtId="1" fontId="13" fillId="0" borderId="2" xfId="0" applyNumberFormat="1" applyFont="1" applyBorder="1" applyAlignment="1">
      <alignment horizontal="center" wrapText="1"/>
    </xf>
    <xf numFmtId="164" fontId="13" fillId="18" borderId="2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164" fontId="11" fillId="0" borderId="0" xfId="0" applyNumberFormat="1" applyFont="1" applyFill="1" applyAlignment="1">
      <alignment horizontal="center" vertical="top"/>
    </xf>
    <xf numFmtId="1" fontId="11" fillId="0" borderId="0" xfId="0" applyNumberFormat="1" applyFont="1" applyAlignment="1">
      <alignment horizontal="center" vertical="top"/>
    </xf>
    <xf numFmtId="164" fontId="11" fillId="18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10" borderId="0" xfId="0" applyFont="1" applyFill="1" applyAlignment="1">
      <alignment horizontal="center" vertical="top"/>
    </xf>
    <xf numFmtId="164" fontId="11" fillId="0" borderId="0" xfId="0" applyNumberFormat="1" applyFont="1" applyAlignment="1">
      <alignment horizontal="center" vertical="top"/>
    </xf>
    <xf numFmtId="0" fontId="11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3" fillId="9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1" fontId="11" fillId="0" borderId="0" xfId="0" applyNumberFormat="1" applyFont="1" applyFill="1" applyAlignment="1">
      <alignment horizontal="center" vertical="top"/>
    </xf>
    <xf numFmtId="164" fontId="11" fillId="18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49" fontId="14" fillId="9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 applyProtection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3" fillId="4" borderId="0" xfId="5" applyFont="1" applyFill="1" applyBorder="1" applyAlignment="1">
      <alignment horizontal="center" vertical="center"/>
    </xf>
    <xf numFmtId="0" fontId="3" fillId="10" borderId="0" xfId="5" applyFont="1" applyFill="1" applyBorder="1" applyAlignment="1">
      <alignment horizontal="center" vertical="center"/>
    </xf>
    <xf numFmtId="167" fontId="3" fillId="13" borderId="0" xfId="5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3" fillId="0" borderId="0" xfId="0" applyFont="1"/>
    <xf numFmtId="165" fontId="11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NumberFormat="1" applyFont="1" applyFill="1" applyAlignment="1">
      <alignment horizontal="center" vertical="top"/>
    </xf>
    <xf numFmtId="165" fontId="13" fillId="0" borderId="1" xfId="0" applyNumberFormat="1" applyFont="1" applyFill="1" applyBorder="1" applyAlignment="1">
      <alignment horizontal="center"/>
    </xf>
    <xf numFmtId="1" fontId="11" fillId="0" borderId="0" xfId="0" applyNumberFormat="1" applyFont="1" applyFill="1"/>
    <xf numFmtId="165" fontId="11" fillId="0" borderId="1" xfId="0" applyNumberFormat="1" applyFont="1" applyFill="1" applyBorder="1" applyAlignment="1">
      <alignment horizontal="center" vertical="top"/>
    </xf>
    <xf numFmtId="165" fontId="14" fillId="0" borderId="1" xfId="0" applyNumberFormat="1" applyFont="1" applyFill="1" applyBorder="1" applyAlignment="1">
      <alignment horizontal="center"/>
    </xf>
    <xf numFmtId="0" fontId="11" fillId="0" borderId="0" xfId="0" applyFont="1" applyFill="1" applyBorder="1"/>
    <xf numFmtId="49" fontId="14" fillId="0" borderId="0" xfId="5" applyNumberFormat="1" applyFont="1" applyFill="1" applyBorder="1" applyAlignment="1">
      <alignment horizontal="center" vertical="center"/>
    </xf>
    <xf numFmtId="0" fontId="7" fillId="0" borderId="0" xfId="5" applyNumberFormat="1" applyFont="1" applyFill="1" applyBorder="1" applyAlignment="1">
      <alignment horizontal="center"/>
    </xf>
    <xf numFmtId="0" fontId="11" fillId="0" borderId="0" xfId="5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4" fontId="11" fillId="18" borderId="0" xfId="0" applyNumberFormat="1" applyFont="1" applyFill="1" applyBorder="1" applyAlignment="1">
      <alignment horizontal="center" vertical="top"/>
    </xf>
    <xf numFmtId="164" fontId="11" fillId="0" borderId="0" xfId="0" applyNumberFormat="1" applyFont="1" applyAlignment="1">
      <alignment horizontal="center"/>
    </xf>
    <xf numFmtId="0" fontId="11" fillId="8" borderId="0" xfId="0" applyFont="1" applyFill="1" applyAlignment="1">
      <alignment horizontal="center"/>
    </xf>
    <xf numFmtId="0" fontId="6" fillId="0" borderId="0" xfId="0" applyFont="1" applyBorder="1"/>
    <xf numFmtId="0" fontId="7" fillId="0" borderId="0" xfId="0" applyFont="1" applyAlignment="1">
      <alignment horizontal="center" vertical="top"/>
    </xf>
    <xf numFmtId="166" fontId="11" fillId="0" borderId="0" xfId="0" applyNumberFormat="1" applyFont="1" applyAlignment="1">
      <alignment horizontal="center" vertical="top"/>
    </xf>
    <xf numFmtId="165" fontId="13" fillId="0" borderId="1" xfId="0" applyNumberFormat="1" applyFont="1" applyFill="1" applyBorder="1" applyAlignment="1">
      <alignment horizontal="center" vertical="top"/>
    </xf>
    <xf numFmtId="0" fontId="6" fillId="0" borderId="0" xfId="0" applyFont="1" applyFill="1" applyBorder="1"/>
    <xf numFmtId="0" fontId="11" fillId="0" borderId="0" xfId="0" applyFont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top"/>
    </xf>
    <xf numFmtId="165" fontId="13" fillId="0" borderId="1" xfId="0" applyNumberFormat="1" applyFont="1" applyBorder="1" applyAlignment="1">
      <alignment horizontal="center" vertical="top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  <xf numFmtId="0" fontId="11" fillId="4" borderId="0" xfId="0" applyFont="1" applyFill="1" applyAlignment="1">
      <alignment horizontal="center"/>
    </xf>
    <xf numFmtId="166" fontId="11" fillId="0" borderId="0" xfId="0" applyNumberFormat="1" applyFon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/>
    </xf>
    <xf numFmtId="165" fontId="13" fillId="0" borderId="0" xfId="0" applyNumberFormat="1" applyFont="1" applyAlignment="1">
      <alignment horizontal="center" vertical="top"/>
    </xf>
    <xf numFmtId="0" fontId="11" fillId="13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7" applyFont="1" applyBorder="1" applyAlignment="1">
      <alignment horizontal="center" vertical="center"/>
    </xf>
    <xf numFmtId="166" fontId="11" fillId="1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66" fontId="11" fillId="0" borderId="0" xfId="0" applyNumberFormat="1" applyFont="1" applyFill="1" applyAlignment="1">
      <alignment horizontal="center" vertical="top"/>
    </xf>
    <xf numFmtId="0" fontId="11" fillId="8" borderId="0" xfId="0" applyFont="1" applyFill="1" applyAlignment="1">
      <alignment horizontal="center" vertical="top"/>
    </xf>
    <xf numFmtId="165" fontId="11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0" fontId="11" fillId="13" borderId="0" xfId="0" applyFont="1" applyFill="1" applyAlignment="1">
      <alignment horizontal="center" vertical="top"/>
    </xf>
    <xf numFmtId="14" fontId="14" fillId="9" borderId="0" xfId="0" applyNumberFormat="1" applyFont="1" applyFill="1" applyBorder="1" applyAlignment="1">
      <alignment horizontal="center"/>
    </xf>
    <xf numFmtId="167" fontId="3" fillId="0" borderId="0" xfId="5" applyNumberFormat="1" applyFont="1" applyFill="1" applyBorder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11" fillId="0" borderId="1" xfId="0" applyFont="1" applyFill="1" applyBorder="1"/>
    <xf numFmtId="0" fontId="11" fillId="0" borderId="0" xfId="0" applyNumberFormat="1" applyFont="1" applyFill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49" fontId="14" fillId="9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 vertical="top"/>
    </xf>
    <xf numFmtId="0" fontId="14" fillId="0" borderId="0" xfId="7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7" fontId="3" fillId="0" borderId="0" xfId="7" applyNumberFormat="1" applyFont="1" applyFill="1" applyBorder="1" applyAlignment="1">
      <alignment horizontal="center" vertical="center"/>
    </xf>
    <xf numFmtId="0" fontId="20" fillId="0" borderId="0" xfId="0" applyFont="1" applyFill="1"/>
    <xf numFmtId="165" fontId="17" fillId="6" borderId="1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Alignment="1">
      <alignment horizontal="center"/>
    </xf>
    <xf numFmtId="0" fontId="19" fillId="0" borderId="2" xfId="0" applyFont="1" applyFill="1" applyBorder="1" applyAlignment="1">
      <alignment horizontal="center" vertical="top"/>
    </xf>
    <xf numFmtId="0" fontId="3" fillId="2" borderId="0" xfId="5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top"/>
    </xf>
    <xf numFmtId="0" fontId="19" fillId="0" borderId="0" xfId="0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0" fontId="21" fillId="0" borderId="0" xfId="7" applyFont="1" applyBorder="1" applyAlignment="1">
      <alignment horizontal="center" vertical="center"/>
    </xf>
    <xf numFmtId="0" fontId="5" fillId="10" borderId="0" xfId="7" applyFont="1" applyFill="1" applyBorder="1" applyAlignment="1">
      <alignment horizontal="center" vertical="center"/>
    </xf>
    <xf numFmtId="0" fontId="5" fillId="13" borderId="0" xfId="7" applyFont="1" applyFill="1" applyBorder="1" applyAlignment="1">
      <alignment horizontal="center" vertical="center"/>
    </xf>
    <xf numFmtId="0" fontId="13" fillId="9" borderId="0" xfId="0" applyNumberFormat="1" applyFont="1" applyFill="1" applyAlignment="1">
      <alignment horizontal="center"/>
    </xf>
    <xf numFmtId="164" fontId="11" fillId="0" borderId="0" xfId="0" applyNumberFormat="1" applyFont="1" applyFill="1" applyBorder="1"/>
    <xf numFmtId="1" fontId="11" fillId="0" borderId="0" xfId="0" applyNumberFormat="1" applyFont="1" applyBorder="1"/>
    <xf numFmtId="164" fontId="11" fillId="0" borderId="0" xfId="0" applyNumberFormat="1" applyFont="1" applyBorder="1"/>
    <xf numFmtId="0" fontId="13" fillId="0" borderId="0" xfId="0" applyFont="1" applyFill="1" applyBorder="1"/>
    <xf numFmtId="1" fontId="11" fillId="0" borderId="0" xfId="0" applyNumberFormat="1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center" vertical="top"/>
    </xf>
    <xf numFmtId="0" fontId="11" fillId="9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top"/>
    </xf>
    <xf numFmtId="1" fontId="13" fillId="0" borderId="0" xfId="0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166" fontId="11" fillId="0" borderId="0" xfId="0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 applyFill="1" applyAlignment="1"/>
    <xf numFmtId="164" fontId="11" fillId="0" borderId="0" xfId="0" applyNumberFormat="1" applyFont="1" applyFill="1" applyAlignment="1"/>
    <xf numFmtId="0" fontId="13" fillId="0" borderId="2" xfId="0" applyFon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4" fillId="9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7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11" fillId="0" borderId="1" xfId="0" applyFont="1" applyBorder="1"/>
    <xf numFmtId="170" fontId="14" fillId="6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164" fontId="13" fillId="0" borderId="0" xfId="0" applyNumberFormat="1" applyFont="1" applyAlignment="1">
      <alignment horizontal="center" vertical="top" wrapText="1"/>
    </xf>
    <xf numFmtId="0" fontId="14" fillId="0" borderId="0" xfId="0" applyNumberFormat="1" applyFont="1" applyFill="1" applyAlignment="1">
      <alignment horizontal="center" wrapText="1"/>
    </xf>
    <xf numFmtId="164" fontId="13" fillId="0" borderId="0" xfId="0" applyNumberFormat="1" applyFont="1" applyFill="1" applyAlignment="1">
      <alignment horizontal="center" vertical="top" wrapText="1"/>
    </xf>
    <xf numFmtId="1" fontId="13" fillId="0" borderId="0" xfId="0" applyNumberFormat="1" applyFont="1" applyAlignment="1">
      <alignment horizontal="center" vertical="top" wrapText="1"/>
    </xf>
    <xf numFmtId="164" fontId="13" fillId="0" borderId="0" xfId="0" applyNumberFormat="1" applyFont="1" applyAlignment="1">
      <alignment horizontal="center" wrapText="1"/>
    </xf>
    <xf numFmtId="1" fontId="13" fillId="0" borderId="0" xfId="0" applyNumberFormat="1" applyFont="1" applyFill="1" applyAlignment="1">
      <alignment horizontal="center" wrapText="1"/>
    </xf>
    <xf numFmtId="165" fontId="13" fillId="0" borderId="1" xfId="0" applyNumberFormat="1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1" fillId="0" borderId="0" xfId="0" applyNumberFormat="1" applyFont="1" applyAlignment="1"/>
    <xf numFmtId="0" fontId="13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11" fillId="0" borderId="7" xfId="0" applyNumberFormat="1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164" fontId="11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9" borderId="0" xfId="0" applyFont="1" applyFill="1" applyAlignment="1">
      <alignment horizontal="center" vertical="top"/>
    </xf>
    <xf numFmtId="167" fontId="3" fillId="0" borderId="0" xfId="0" applyNumberFormat="1" applyFont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top"/>
    </xf>
    <xf numFmtId="0" fontId="21" fillId="0" borderId="0" xfId="7" applyFont="1" applyFill="1" applyBorder="1" applyAlignment="1">
      <alignment horizontal="center" vertical="center"/>
    </xf>
    <xf numFmtId="0" fontId="21" fillId="9" borderId="0" xfId="7" applyFont="1" applyFill="1" applyBorder="1" applyAlignment="1">
      <alignment horizontal="center" vertical="center"/>
    </xf>
    <xf numFmtId="0" fontId="5" fillId="3" borderId="0" xfId="7" applyFont="1" applyFill="1" applyBorder="1" applyAlignment="1">
      <alignment horizontal="center" vertical="center"/>
    </xf>
    <xf numFmtId="167" fontId="5" fillId="0" borderId="0" xfId="7" applyNumberFormat="1" applyFont="1" applyBorder="1" applyAlignment="1">
      <alignment horizontal="center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13" fillId="9" borderId="0" xfId="0" applyFont="1" applyFill="1"/>
    <xf numFmtId="0" fontId="7" fillId="0" borderId="0" xfId="5" applyFont="1" applyFill="1" applyBorder="1" applyAlignment="1">
      <alignment horizontal="center" vertical="center"/>
    </xf>
    <xf numFmtId="0" fontId="7" fillId="0" borderId="0" xfId="7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7" applyFont="1" applyBorder="1" applyAlignment="1">
      <alignment horizontal="center"/>
    </xf>
    <xf numFmtId="0" fontId="11" fillId="0" borderId="0" xfId="7" applyFont="1" applyFill="1" applyBorder="1" applyAlignment="1">
      <alignment horizontal="center"/>
    </xf>
    <xf numFmtId="0" fontId="11" fillId="0" borderId="0" xfId="5" applyFont="1" applyFill="1" applyBorder="1" applyAlignment="1">
      <alignment horizontal="center"/>
    </xf>
    <xf numFmtId="166" fontId="11" fillId="0" borderId="0" xfId="5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Alignment="1"/>
    <xf numFmtId="0" fontId="11" fillId="0" borderId="0" xfId="0" applyNumberFormat="1" applyFont="1" applyFill="1" applyAlignment="1"/>
    <xf numFmtId="1" fontId="11" fillId="0" borderId="0" xfId="0" applyNumberFormat="1" applyFont="1" applyFill="1" applyAlignment="1"/>
    <xf numFmtId="0" fontId="1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9" borderId="0" xfId="7" applyFont="1" applyFill="1" applyBorder="1" applyAlignment="1">
      <alignment horizontal="center" vertical="center"/>
    </xf>
    <xf numFmtId="167" fontId="11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5" fontId="13" fillId="0" borderId="0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49" fontId="14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20" fillId="0" borderId="0" xfId="0" applyNumberFormat="1" applyFont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top"/>
    </xf>
    <xf numFmtId="165" fontId="6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0" fontId="14" fillId="9" borderId="0" xfId="5" applyFont="1" applyFill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7" fillId="0" borderId="0" xfId="5" applyNumberFormat="1" applyFont="1" applyFill="1" applyBorder="1" applyAlignment="1" applyProtection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top"/>
    </xf>
    <xf numFmtId="165" fontId="13" fillId="0" borderId="0" xfId="0" applyNumberFormat="1" applyFont="1" applyFill="1" applyBorder="1" applyAlignment="1">
      <alignment horizontal="center" vertical="top"/>
    </xf>
    <xf numFmtId="165" fontId="6" fillId="0" borderId="0" xfId="0" applyNumberFormat="1" applyFont="1" applyFill="1" applyBorder="1" applyAlignment="1">
      <alignment horizontal="center" vertical="top"/>
    </xf>
    <xf numFmtId="0" fontId="16" fillId="0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0" fontId="11" fillId="13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7" fontId="3" fillId="13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13" borderId="0" xfId="0" applyFont="1" applyFill="1" applyAlignment="1">
      <alignment horizontal="center" vertical="center"/>
    </xf>
    <xf numFmtId="0" fontId="12" fillId="0" borderId="0" xfId="7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5" fillId="0" borderId="0" xfId="7" applyNumberFormat="1" applyFont="1" applyFill="1" applyBorder="1" applyAlignment="1" applyProtection="1">
      <alignment horizontal="center" vertical="center"/>
    </xf>
    <xf numFmtId="167" fontId="5" fillId="0" borderId="0" xfId="7" applyNumberFormat="1" applyFont="1" applyFill="1" applyBorder="1" applyAlignment="1" applyProtection="1">
      <alignment horizontal="center" vertical="center"/>
    </xf>
    <xf numFmtId="0" fontId="7" fillId="0" borderId="0" xfId="8" applyFont="1" applyFill="1" applyBorder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165" fontId="21" fillId="9" borderId="0" xfId="0" applyNumberFormat="1" applyFont="1" applyFill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5" fontId="13" fillId="9" borderId="0" xfId="0" applyNumberFormat="1" applyFont="1" applyFill="1" applyAlignment="1">
      <alignment horizontal="center"/>
    </xf>
    <xf numFmtId="0" fontId="21" fillId="9" borderId="0" xfId="0" applyFont="1" applyFill="1" applyAlignment="1">
      <alignment horizontal="center" vertical="center"/>
    </xf>
    <xf numFmtId="16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7" fillId="0" borderId="0" xfId="5" applyNumberFormat="1" applyFont="1" applyFill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/>
    </xf>
    <xf numFmtId="0" fontId="3" fillId="4" borderId="0" xfId="7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14" fillId="0" borderId="0" xfId="5" applyNumberFormat="1" applyFont="1" applyFill="1" applyBorder="1" applyAlignment="1" applyProtection="1">
      <alignment horizontal="center" vertical="center"/>
    </xf>
    <xf numFmtId="0" fontId="3" fillId="0" borderId="0" xfId="7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11" fillId="0" borderId="0" xfId="0" applyFont="1" applyAlignment="1"/>
    <xf numFmtId="0" fontId="11" fillId="4" borderId="0" xfId="7" applyFont="1" applyFill="1" applyBorder="1" applyAlignment="1">
      <alignment horizontal="center"/>
    </xf>
    <xf numFmtId="0" fontId="11" fillId="13" borderId="0" xfId="5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7" fontId="11" fillId="13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horizontal="left"/>
    </xf>
    <xf numFmtId="0" fontId="11" fillId="13" borderId="0" xfId="0" applyFont="1" applyFill="1" applyAlignment="1"/>
    <xf numFmtId="0" fontId="11" fillId="0" borderId="0" xfId="7" applyNumberFormat="1" applyFont="1" applyFill="1" applyBorder="1" applyAlignment="1" applyProtection="1">
      <alignment horizontal="center"/>
    </xf>
    <xf numFmtId="165" fontId="24" fillId="0" borderId="0" xfId="0" applyNumberFormat="1" applyFont="1" applyFill="1" applyBorder="1" applyAlignment="1">
      <alignment horizontal="center" vertical="center"/>
    </xf>
    <xf numFmtId="165" fontId="3" fillId="0" borderId="0" xfId="7" applyNumberFormat="1" applyFont="1" applyBorder="1" applyAlignment="1">
      <alignment horizontal="center" vertical="center"/>
    </xf>
    <xf numFmtId="165" fontId="14" fillId="0" borderId="0" xfId="7" applyNumberFormat="1" applyFont="1" applyFill="1" applyBorder="1" applyAlignment="1">
      <alignment horizontal="center" vertical="center"/>
    </xf>
    <xf numFmtId="0" fontId="11" fillId="13" borderId="0" xfId="7" applyFont="1" applyFill="1" applyBorder="1" applyAlignment="1">
      <alignment horizontal="center" vertical="top"/>
    </xf>
    <xf numFmtId="1" fontId="3" fillId="0" borderId="0" xfId="0" applyNumberFormat="1" applyFont="1" applyFill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0" fontId="5" fillId="0" borderId="0" xfId="9" applyFont="1" applyBorder="1" applyAlignment="1">
      <alignment horizontal="center" vertical="center"/>
    </xf>
    <xf numFmtId="0" fontId="3" fillId="0" borderId="0" xfId="7" applyFont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0" xfId="7" applyFont="1" applyFill="1" applyBorder="1" applyAlignment="1">
      <alignment horizontal="center"/>
    </xf>
    <xf numFmtId="0" fontId="11" fillId="0" borderId="0" xfId="0" applyFont="1" applyFill="1" applyAlignment="1">
      <alignment vertical="top"/>
    </xf>
    <xf numFmtId="49" fontId="12" fillId="0" borderId="0" xfId="5" applyNumberFormat="1" applyFont="1" applyFill="1" applyBorder="1" applyAlignment="1">
      <alignment horizontal="center" vertical="center"/>
    </xf>
    <xf numFmtId="167" fontId="3" fillId="8" borderId="0" xfId="5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 vertical="top"/>
    </xf>
    <xf numFmtId="167" fontId="11" fillId="8" borderId="0" xfId="0" applyNumberFormat="1" applyFont="1" applyFill="1" applyAlignment="1">
      <alignment horizontal="center"/>
    </xf>
    <xf numFmtId="0" fontId="16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1" fillId="0" borderId="0" xfId="0" applyNumberFormat="1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center"/>
    </xf>
    <xf numFmtId="164" fontId="11" fillId="18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171" fontId="3" fillId="0" borderId="0" xfId="0" applyNumberFormat="1" applyFont="1" applyFill="1" applyBorder="1" applyAlignment="1">
      <alignment horizontal="center" vertical="center"/>
    </xf>
    <xf numFmtId="167" fontId="3" fillId="13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/>
    </xf>
    <xf numFmtId="49" fontId="3" fillId="0" borderId="0" xfId="5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1" fillId="13" borderId="0" xfId="5" applyNumberFormat="1" applyFont="1" applyFill="1" applyBorder="1" applyAlignment="1">
      <alignment horizontal="center"/>
    </xf>
    <xf numFmtId="0" fontId="11" fillId="13" borderId="0" xfId="5" applyFont="1" applyFill="1" applyBorder="1" applyAlignment="1">
      <alignment horizontal="center" vertical="top"/>
    </xf>
    <xf numFmtId="167" fontId="3" fillId="2" borderId="0" xfId="5" applyNumberFormat="1" applyFont="1" applyFill="1" applyBorder="1" applyAlignment="1">
      <alignment horizontal="center" vertical="center"/>
    </xf>
    <xf numFmtId="0" fontId="5" fillId="4" borderId="0" xfId="5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49" fontId="25" fillId="0" borderId="0" xfId="0" applyNumberFormat="1" applyFont="1" applyFill="1" applyAlignment="1">
      <alignment horizontal="center" vertical="center"/>
    </xf>
    <xf numFmtId="168" fontId="7" fillId="0" borderId="0" xfId="7" applyNumberFormat="1" applyFont="1" applyFill="1" applyBorder="1" applyAlignment="1">
      <alignment horizontal="center" vertical="center"/>
    </xf>
    <xf numFmtId="0" fontId="2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11" fillId="0" borderId="0" xfId="7" applyNumberFormat="1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7" fontId="5" fillId="0" borderId="0" xfId="7" applyNumberFormat="1" applyFont="1" applyFill="1" applyBorder="1" applyAlignment="1">
      <alignment horizontal="center" vertical="center"/>
    </xf>
    <xf numFmtId="0" fontId="25" fillId="0" borderId="0" xfId="0" applyNumberFormat="1" applyFont="1" applyFill="1"/>
    <xf numFmtId="171" fontId="14" fillId="0" borderId="0" xfId="0" applyNumberFormat="1" applyFont="1" applyFill="1" applyAlignment="1">
      <alignment horizontal="center" vertical="center"/>
    </xf>
    <xf numFmtId="0" fontId="14" fillId="19" borderId="0" xfId="7" applyFont="1" applyFill="1" applyBorder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7" fontId="3" fillId="13" borderId="0" xfId="0" applyNumberFormat="1" applyFont="1" applyFill="1" applyBorder="1" applyAlignment="1" applyProtection="1">
      <alignment horizontal="center" vertical="center"/>
    </xf>
    <xf numFmtId="0" fontId="11" fillId="0" borderId="0" xfId="5" applyNumberFormat="1" applyFont="1" applyFill="1" applyBorder="1" applyAlignment="1">
      <alignment horizontal="center"/>
    </xf>
    <xf numFmtId="49" fontId="3" fillId="9" borderId="0" xfId="5" applyNumberFormat="1" applyFont="1" applyFill="1" applyBorder="1" applyAlignment="1">
      <alignment horizontal="center" vertical="center"/>
    </xf>
    <xf numFmtId="49" fontId="11" fillId="0" borderId="0" xfId="0" applyNumberFormat="1" applyFont="1"/>
    <xf numFmtId="0" fontId="13" fillId="9" borderId="0" xfId="5" applyNumberFormat="1" applyFont="1" applyFill="1" applyBorder="1" applyAlignment="1">
      <alignment horizontal="center"/>
    </xf>
    <xf numFmtId="49" fontId="11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/>
    </xf>
    <xf numFmtId="0" fontId="11" fillId="9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vertical="center"/>
    </xf>
    <xf numFmtId="0" fontId="3" fillId="13" borderId="0" xfId="5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13" borderId="0" xfId="0" applyFill="1" applyAlignment="1">
      <alignment horizontal="center" vertical="top"/>
    </xf>
    <xf numFmtId="0" fontId="3" fillId="0" borderId="0" xfId="0" applyNumberFormat="1" applyFont="1" applyAlignment="1">
      <alignment horizontal="center" vertical="center"/>
    </xf>
    <xf numFmtId="0" fontId="27" fillId="13" borderId="0" xfId="0" applyFont="1" applyFill="1" applyAlignment="1">
      <alignment horizontal="center"/>
    </xf>
    <xf numFmtId="0" fontId="3" fillId="9" borderId="0" xfId="5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 vertical="top"/>
    </xf>
    <xf numFmtId="0" fontId="14" fillId="20" borderId="0" xfId="5" applyFont="1" applyFill="1" applyBorder="1" applyAlignment="1">
      <alignment horizontal="center" vertical="center"/>
    </xf>
    <xf numFmtId="49" fontId="13" fillId="20" borderId="0" xfId="0" applyNumberFormat="1" applyFont="1" applyFill="1" applyAlignment="1">
      <alignment horizontal="center"/>
    </xf>
    <xf numFmtId="49" fontId="14" fillId="20" borderId="0" xfId="0" applyNumberFormat="1" applyFont="1" applyFill="1" applyAlignment="1">
      <alignment horizontal="center" vertical="center"/>
    </xf>
    <xf numFmtId="0" fontId="21" fillId="20" borderId="0" xfId="7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/>
    </xf>
    <xf numFmtId="49" fontId="14" fillId="20" borderId="0" xfId="5" applyNumberFormat="1" applyFont="1" applyFill="1" applyBorder="1" applyAlignment="1">
      <alignment horizontal="center" vertical="center"/>
    </xf>
    <xf numFmtId="0" fontId="13" fillId="20" borderId="0" xfId="0" applyFont="1" applyFill="1" applyBorder="1" applyAlignment="1">
      <alignment horizontal="center"/>
    </xf>
    <xf numFmtId="0" fontId="14" fillId="20" borderId="0" xfId="0" applyFont="1" applyFill="1" applyAlignment="1">
      <alignment horizontal="center" vertical="center"/>
    </xf>
    <xf numFmtId="0" fontId="11" fillId="13" borderId="0" xfId="0" applyFont="1" applyFill="1" applyBorder="1" applyAlignment="1">
      <alignment horizontal="center"/>
    </xf>
    <xf numFmtId="0" fontId="13" fillId="20" borderId="0" xfId="0" applyFont="1" applyFill="1" applyBorder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49" fontId="36" fillId="0" borderId="0" xfId="0" applyNumberFormat="1" applyFont="1" applyFill="1" applyAlignment="1">
      <alignment horizontal="center" vertical="center"/>
    </xf>
    <xf numFmtId="49" fontId="35" fillId="0" borderId="0" xfId="0" applyNumberFormat="1" applyFont="1" applyFill="1" applyAlignment="1">
      <alignment horizontal="center" vertical="center"/>
    </xf>
    <xf numFmtId="164" fontId="35" fillId="0" borderId="0" xfId="0" applyNumberFormat="1" applyFont="1" applyFill="1" applyAlignment="1">
      <alignment horizontal="center" vertical="center"/>
    </xf>
    <xf numFmtId="165" fontId="37" fillId="0" borderId="1" xfId="0" applyNumberFormat="1" applyFont="1" applyFill="1" applyBorder="1" applyAlignment="1">
      <alignment horizontal="center" vertical="top"/>
    </xf>
    <xf numFmtId="49" fontId="35" fillId="0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Border="1" applyAlignment="1">
      <alignment horizontal="center" vertical="center"/>
    </xf>
    <xf numFmtId="167" fontId="3" fillId="3" borderId="0" xfId="5" applyNumberFormat="1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9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49" fontId="35" fillId="10" borderId="0" xfId="0" applyNumberFormat="1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4" fillId="20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0" fillId="0" borderId="0" xfId="0" applyAlignment="1">
      <alignment vertical="center"/>
    </xf>
    <xf numFmtId="167" fontId="3" fillId="2" borderId="0" xfId="7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13" fillId="0" borderId="0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5" fillId="0" borderId="0" xfId="8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/>
    </xf>
    <xf numFmtId="0" fontId="11" fillId="0" borderId="0" xfId="7" applyFont="1" applyFill="1" applyBorder="1" applyAlignment="1">
      <alignment horizontal="center" vertical="top"/>
    </xf>
    <xf numFmtId="166" fontId="11" fillId="0" borderId="0" xfId="5" applyNumberFormat="1" applyFont="1" applyFill="1" applyBorder="1" applyAlignment="1">
      <alignment horizontal="center"/>
    </xf>
    <xf numFmtId="0" fontId="11" fillId="0" borderId="0" xfId="5" applyFont="1" applyFill="1" applyBorder="1" applyAlignment="1">
      <alignment horizontal="center" vertical="top"/>
    </xf>
    <xf numFmtId="167" fontId="11" fillId="0" borderId="0" xfId="7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 applyProtection="1">
      <alignment horizontal="center" vertical="center"/>
    </xf>
    <xf numFmtId="164" fontId="41" fillId="0" borderId="0" xfId="0" applyNumberFormat="1" applyFont="1" applyFill="1" applyAlignment="1">
      <alignment horizontal="center" vertical="center"/>
    </xf>
    <xf numFmtId="0" fontId="13" fillId="18" borderId="0" xfId="0" applyFont="1" applyFill="1" applyAlignment="1">
      <alignment horizontal="center"/>
    </xf>
    <xf numFmtId="1" fontId="44" fillId="0" borderId="0" xfId="0" applyNumberFormat="1" applyFont="1" applyAlignment="1">
      <alignment horizontal="center" vertical="center"/>
    </xf>
    <xf numFmtId="1" fontId="44" fillId="0" borderId="0" xfId="7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" fontId="3" fillId="0" borderId="0" xfId="7" applyNumberFormat="1" applyFont="1" applyBorder="1" applyAlignment="1">
      <alignment horizontal="center" vertical="center"/>
    </xf>
    <xf numFmtId="49" fontId="3" fillId="9" borderId="0" xfId="0" applyNumberFormat="1" applyFont="1" applyFill="1" applyBorder="1" applyAlignment="1">
      <alignment horizontal="center" vertical="center"/>
    </xf>
    <xf numFmtId="165" fontId="46" fillId="0" borderId="1" xfId="0" applyNumberFormat="1" applyFont="1" applyFill="1" applyBorder="1" applyAlignment="1">
      <alignment horizontal="center" vertical="top"/>
    </xf>
    <xf numFmtId="0" fontId="47" fillId="0" borderId="0" xfId="0" applyFont="1" applyAlignment="1">
      <alignment horizontal="center" vertical="center"/>
    </xf>
    <xf numFmtId="1" fontId="47" fillId="0" borderId="0" xfId="0" applyNumberFormat="1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0" fontId="49" fillId="4" borderId="0" xfId="0" applyFont="1" applyFill="1" applyAlignment="1">
      <alignment horizontal="center" vertical="center"/>
    </xf>
    <xf numFmtId="0" fontId="11" fillId="0" borderId="2" xfId="0" applyFont="1" applyFill="1" applyBorder="1"/>
    <xf numFmtId="1" fontId="47" fillId="0" borderId="0" xfId="0" applyNumberFormat="1" applyFont="1" applyFill="1" applyBorder="1" applyAlignment="1">
      <alignment horizontal="center" vertical="center"/>
    </xf>
    <xf numFmtId="1" fontId="47" fillId="0" borderId="0" xfId="0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1" fontId="47" fillId="0" borderId="0" xfId="0" applyNumberFormat="1" applyFont="1" applyBorder="1" applyAlignment="1">
      <alignment horizontal="center" vertical="center"/>
    </xf>
    <xf numFmtId="0" fontId="45" fillId="0" borderId="0" xfId="7" applyNumberFormat="1" applyFont="1" applyFill="1" applyBorder="1" applyAlignment="1" applyProtection="1">
      <alignment horizontal="center" vertical="center"/>
    </xf>
    <xf numFmtId="1" fontId="47" fillId="0" borderId="0" xfId="7" applyNumberFormat="1" applyFont="1" applyBorder="1" applyAlignment="1">
      <alignment horizontal="center" vertical="center"/>
    </xf>
    <xf numFmtId="0" fontId="49" fillId="0" borderId="0" xfId="7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" fontId="47" fillId="0" borderId="0" xfId="7" applyNumberFormat="1" applyFont="1" applyFill="1" applyBorder="1" applyAlignment="1">
      <alignment horizontal="center" vertical="center"/>
    </xf>
    <xf numFmtId="0" fontId="50" fillId="0" borderId="0" xfId="0" applyFont="1" applyFill="1" applyAlignment="1">
      <alignment horizontal="center"/>
    </xf>
    <xf numFmtId="1" fontId="3" fillId="0" borderId="0" xfId="5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/>
    </xf>
    <xf numFmtId="1" fontId="52" fillId="0" borderId="0" xfId="0" applyNumberFormat="1" applyFont="1" applyAlignment="1">
      <alignment horizontal="center" vertical="center"/>
    </xf>
    <xf numFmtId="165" fontId="53" fillId="0" borderId="1" xfId="0" applyNumberFormat="1" applyFont="1" applyBorder="1" applyAlignment="1">
      <alignment horizontal="center" vertical="top"/>
    </xf>
    <xf numFmtId="1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Fill="1" applyAlignment="1">
      <alignment horizontal="center" vertical="center"/>
    </xf>
    <xf numFmtId="1" fontId="3" fillId="0" borderId="0" xfId="7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horizontal="center" vertical="top"/>
    </xf>
    <xf numFmtId="168" fontId="0" fillId="0" borderId="0" xfId="0" applyNumberFormat="1" applyAlignment="1">
      <alignment vertical="center"/>
    </xf>
    <xf numFmtId="0" fontId="55" fillId="9" borderId="0" xfId="0" applyFont="1" applyFill="1" applyAlignment="1">
      <alignment horizont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57" fillId="0" borderId="0" xfId="0" applyFont="1" applyFill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60" fillId="0" borderId="0" xfId="7" applyFont="1" applyBorder="1" applyAlignment="1">
      <alignment horizontal="center" vertical="top"/>
    </xf>
    <xf numFmtId="1" fontId="59" fillId="0" borderId="0" xfId="7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9" borderId="0" xfId="0" applyFont="1" applyFill="1" applyAlignment="1">
      <alignment horizontal="center"/>
    </xf>
    <xf numFmtId="0" fontId="13" fillId="19" borderId="0" xfId="0" applyFont="1" applyFill="1" applyAlignment="1">
      <alignment horizontal="center" vertical="top"/>
    </xf>
    <xf numFmtId="49" fontId="3" fillId="10" borderId="0" xfId="0" applyNumberFormat="1" applyFont="1" applyFill="1" applyAlignment="1">
      <alignment horizontal="center" vertical="center"/>
    </xf>
    <xf numFmtId="49" fontId="42" fillId="0" borderId="0" xfId="0" applyNumberFormat="1" applyFont="1" applyAlignment="1">
      <alignment horizontal="center" vertical="center"/>
    </xf>
    <xf numFmtId="0" fontId="11" fillId="10" borderId="0" xfId="5" applyFont="1" applyFill="1" applyBorder="1" applyAlignment="1">
      <alignment horizontal="center"/>
    </xf>
    <xf numFmtId="1" fontId="61" fillId="0" borderId="0" xfId="0" applyNumberFormat="1" applyFont="1" applyAlignment="1">
      <alignment horizontal="center" vertical="center"/>
    </xf>
    <xf numFmtId="0" fontId="7" fillId="0" borderId="0" xfId="7" applyNumberFormat="1" applyFont="1" applyFill="1" applyBorder="1" applyAlignment="1">
      <alignment horizontal="center"/>
    </xf>
    <xf numFmtId="0" fontId="62" fillId="0" borderId="0" xfId="7" applyFont="1" applyBorder="1" applyAlignment="1">
      <alignment horizontal="center" vertical="top"/>
    </xf>
    <xf numFmtId="1" fontId="61" fillId="0" borderId="0" xfId="7" applyNumberFormat="1" applyFont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5" applyNumberFormat="1" applyFont="1" applyFill="1" applyBorder="1" applyAlignment="1">
      <alignment horizontal="center"/>
    </xf>
    <xf numFmtId="166" fontId="11" fillId="0" borderId="0" xfId="0" applyNumberFormat="1" applyFont="1" applyAlignment="1"/>
    <xf numFmtId="0" fontId="0" fillId="0" borderId="0" xfId="0" applyFont="1" applyFill="1" applyBorder="1" applyAlignment="1">
      <alignment horizontal="center"/>
    </xf>
    <xf numFmtId="0" fontId="11" fillId="4" borderId="0" xfId="7" applyFont="1" applyFill="1" applyBorder="1" applyAlignment="1">
      <alignment horizontal="center" vertical="center"/>
    </xf>
    <xf numFmtId="0" fontId="11" fillId="0" borderId="0" xfId="7" applyFont="1" applyBorder="1" applyAlignment="1">
      <alignment horizontal="center" vertical="top"/>
    </xf>
    <xf numFmtId="0" fontId="64" fillId="0" borderId="0" xfId="0" applyFont="1" applyFill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65" fillId="0" borderId="0" xfId="0" applyFont="1" applyAlignment="1">
      <alignment horizontal="center" vertical="center"/>
    </xf>
    <xf numFmtId="164" fontId="65" fillId="0" borderId="0" xfId="0" applyNumberFormat="1" applyFont="1" applyFill="1" applyBorder="1" applyAlignment="1">
      <alignment horizontal="center" vertical="center"/>
    </xf>
    <xf numFmtId="0" fontId="67" fillId="10" borderId="0" xfId="5" applyNumberFormat="1" applyFont="1" applyFill="1" applyBorder="1" applyAlignment="1">
      <alignment horizontal="center" vertical="top"/>
    </xf>
    <xf numFmtId="0" fontId="67" fillId="0" borderId="0" xfId="0" applyFont="1" applyAlignment="1">
      <alignment horizontal="center"/>
    </xf>
    <xf numFmtId="1" fontId="65" fillId="0" borderId="0" xfId="0" applyNumberFormat="1" applyFont="1" applyAlignment="1">
      <alignment horizontal="center"/>
    </xf>
    <xf numFmtId="0" fontId="63" fillId="0" borderId="0" xfId="0" applyFont="1" applyFill="1" applyAlignment="1">
      <alignment horizontal="center"/>
    </xf>
    <xf numFmtId="0" fontId="5" fillId="0" borderId="0" xfId="9" applyFont="1" applyFill="1" applyBorder="1" applyAlignment="1">
      <alignment horizontal="center" vertical="center"/>
    </xf>
    <xf numFmtId="0" fontId="68" fillId="9" borderId="0" xfId="0" applyFont="1" applyFill="1" applyAlignment="1">
      <alignment horizontal="center"/>
    </xf>
    <xf numFmtId="0" fontId="38" fillId="9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49" fontId="14" fillId="2" borderId="0" xfId="5" applyNumberFormat="1" applyFont="1" applyFill="1" applyBorder="1" applyAlignment="1">
      <alignment horizontal="center" vertical="center"/>
    </xf>
    <xf numFmtId="1" fontId="69" fillId="0" borderId="0" xfId="7" applyNumberFormat="1" applyFont="1" applyBorder="1" applyAlignment="1">
      <alignment horizontal="center" vertical="center"/>
    </xf>
    <xf numFmtId="1" fontId="69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top"/>
    </xf>
    <xf numFmtId="165" fontId="70" fillId="0" borderId="1" xfId="0" applyNumberFormat="1" applyFont="1" applyBorder="1" applyAlignment="1">
      <alignment horizontal="center" vertical="top"/>
    </xf>
    <xf numFmtId="167" fontId="11" fillId="0" borderId="0" xfId="0" applyNumberFormat="1" applyFont="1" applyAlignment="1">
      <alignment horizontal="center" vertical="top"/>
    </xf>
    <xf numFmtId="0" fontId="70" fillId="0" borderId="0" xfId="0" applyFont="1" applyFill="1" applyAlignment="1">
      <alignment horizontal="center" vertical="top"/>
    </xf>
    <xf numFmtId="1" fontId="69" fillId="0" borderId="0" xfId="0" applyNumberFormat="1" applyFont="1" applyFill="1" applyBorder="1" applyAlignment="1">
      <alignment horizontal="center" vertical="center"/>
    </xf>
    <xf numFmtId="0" fontId="71" fillId="9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16" fontId="13" fillId="0" borderId="0" xfId="0" applyNumberFormat="1" applyFont="1" applyFill="1" applyBorder="1" applyAlignment="1">
      <alignment horizontal="center"/>
    </xf>
    <xf numFmtId="1" fontId="72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6" fillId="0" borderId="0" xfId="0" applyFont="1" applyAlignment="1">
      <alignment vertical="top"/>
    </xf>
    <xf numFmtId="49" fontId="3" fillId="10" borderId="0" xfId="5" applyNumberFormat="1" applyFont="1" applyFill="1" applyBorder="1" applyAlignment="1">
      <alignment horizontal="center" vertical="center"/>
    </xf>
    <xf numFmtId="0" fontId="7" fillId="0" borderId="0" xfId="7" applyFont="1" applyFill="1" applyBorder="1" applyAlignment="1">
      <alignment horizontal="center"/>
    </xf>
    <xf numFmtId="167" fontId="11" fillId="0" borderId="0" xfId="0" applyNumberFormat="1" applyFont="1" applyAlignment="1"/>
    <xf numFmtId="167" fontId="3" fillId="0" borderId="0" xfId="0" applyNumberFormat="1" applyFont="1" applyFill="1" applyBorder="1" applyAlignment="1">
      <alignment horizontal="center" vertical="top"/>
    </xf>
    <xf numFmtId="166" fontId="11" fillId="0" borderId="0" xfId="7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13" fillId="19" borderId="0" xfId="0" applyFont="1" applyFill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20" fillId="18" borderId="0" xfId="0" applyFont="1" applyFill="1" applyAlignment="1">
      <alignment horizontal="center"/>
    </xf>
    <xf numFmtId="0" fontId="20" fillId="14" borderId="0" xfId="0" applyFont="1" applyFill="1" applyAlignment="1">
      <alignment horizontal="center"/>
    </xf>
    <xf numFmtId="169" fontId="13" fillId="0" borderId="0" xfId="0" applyNumberFormat="1" applyFont="1" applyAlignment="1">
      <alignment horizontal="center"/>
    </xf>
    <xf numFmtId="49" fontId="13" fillId="19" borderId="0" xfId="0" applyNumberFormat="1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 vertical="top"/>
    </xf>
    <xf numFmtId="164" fontId="11" fillId="4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top"/>
    </xf>
    <xf numFmtId="0" fontId="64" fillId="4" borderId="0" xfId="0" applyFont="1" applyFill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75" fillId="0" borderId="0" xfId="0" applyFont="1" applyAlignment="1">
      <alignment horizontal="center"/>
    </xf>
    <xf numFmtId="165" fontId="76" fillId="0" borderId="1" xfId="0" applyNumberFormat="1" applyFont="1" applyFill="1" applyBorder="1" applyAlignment="1">
      <alignment horizontal="center" vertical="top"/>
    </xf>
    <xf numFmtId="164" fontId="78" fillId="0" borderId="0" xfId="0" applyNumberFormat="1" applyFont="1" applyFill="1" applyAlignment="1">
      <alignment horizontal="center" vertical="center"/>
    </xf>
    <xf numFmtId="0" fontId="77" fillId="9" borderId="0" xfId="0" applyFont="1" applyFill="1" applyAlignment="1">
      <alignment horizontal="center"/>
    </xf>
    <xf numFmtId="1" fontId="78" fillId="0" borderId="0" xfId="0" applyNumberFormat="1" applyFont="1" applyBorder="1" applyAlignment="1">
      <alignment horizontal="center" vertical="center"/>
    </xf>
    <xf numFmtId="1" fontId="78" fillId="0" borderId="0" xfId="0" applyNumberFormat="1" applyFont="1" applyAlignment="1">
      <alignment horizontal="center" vertical="center"/>
    </xf>
    <xf numFmtId="164" fontId="78" fillId="0" borderId="0" xfId="0" applyNumberFormat="1" applyFont="1" applyAlignment="1">
      <alignment horizontal="center" vertical="center"/>
    </xf>
    <xf numFmtId="0" fontId="76" fillId="0" borderId="0" xfId="0" applyFont="1" applyFill="1" applyAlignment="1">
      <alignment horizontal="center" vertical="top"/>
    </xf>
    <xf numFmtId="0" fontId="3" fillId="0" borderId="0" xfId="0" applyNumberFormat="1" applyFont="1" applyFill="1" applyBorder="1" applyAlignment="1" applyProtection="1"/>
    <xf numFmtId="0" fontId="4" fillId="0" borderId="0" xfId="5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1" fontId="79" fillId="0" borderId="0" xfId="0" applyNumberFormat="1" applyFont="1" applyAlignment="1">
      <alignment horizontal="center" vertical="center"/>
    </xf>
    <xf numFmtId="0" fontId="3" fillId="7" borderId="0" xfId="5" applyFont="1" applyFill="1" applyBorder="1" applyAlignment="1">
      <alignment horizontal="center" vertical="center"/>
    </xf>
    <xf numFmtId="1" fontId="79" fillId="0" borderId="0" xfId="0" applyNumberFormat="1" applyFont="1" applyFill="1" applyAlignment="1">
      <alignment horizontal="center" vertical="center"/>
    </xf>
    <xf numFmtId="1" fontId="79" fillId="0" borderId="0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0" fillId="0" borderId="0" xfId="7" applyNumberFormat="1" applyFont="1" applyFill="1" applyBorder="1" applyAlignment="1" applyProtection="1">
      <alignment horizontal="center" vertical="center"/>
    </xf>
    <xf numFmtId="0" fontId="47" fillId="10" borderId="0" xfId="0" applyFont="1" applyFill="1" applyAlignment="1">
      <alignment horizontal="center" vertical="center"/>
    </xf>
    <xf numFmtId="1" fontId="81" fillId="0" borderId="0" xfId="0" applyNumberFormat="1" applyFont="1" applyAlignment="1">
      <alignment horizontal="center" vertical="center"/>
    </xf>
    <xf numFmtId="164" fontId="81" fillId="0" borderId="0" xfId="0" applyNumberFormat="1" applyFont="1" applyAlignment="1">
      <alignment horizontal="center" vertical="center"/>
    </xf>
    <xf numFmtId="0" fontId="82" fillId="0" borderId="0" xfId="0" applyFont="1" applyFill="1" applyAlignment="1">
      <alignment horizontal="center" vertical="top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49" fontId="7" fillId="0" borderId="0" xfId="5" applyNumberFormat="1" applyFont="1" applyAlignment="1">
      <alignment horizontal="center" vertical="center"/>
    </xf>
    <xf numFmtId="0" fontId="11" fillId="10" borderId="0" xfId="0" applyFont="1" applyFill="1" applyBorder="1" applyAlignment="1">
      <alignment horizontal="center"/>
    </xf>
    <xf numFmtId="0" fontId="3" fillId="0" borderId="0" xfId="1" applyFont="1" applyAlignment="1">
      <alignment horizontal="right"/>
    </xf>
    <xf numFmtId="0" fontId="86" fillId="0" borderId="0" xfId="1" applyFont="1" applyFill="1" applyBorder="1" applyAlignment="1">
      <alignment horizontal="right"/>
    </xf>
    <xf numFmtId="0" fontId="87" fillId="0" borderId="0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71" fontId="3" fillId="0" borderId="0" xfId="1" applyNumberFormat="1" applyFont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165" fontId="88" fillId="0" borderId="0" xfId="1" applyNumberFormat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/>
    </xf>
    <xf numFmtId="0" fontId="90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91" fillId="0" borderId="0" xfId="1" applyFont="1" applyFill="1" applyBorder="1" applyAlignment="1">
      <alignment horizontal="center" vertical="center"/>
    </xf>
    <xf numFmtId="0" fontId="92" fillId="0" borderId="0" xfId="1" applyFont="1" applyAlignment="1">
      <alignment horizontal="center" vertical="center"/>
    </xf>
    <xf numFmtId="164" fontId="14" fillId="0" borderId="0" xfId="1" applyNumberFormat="1" applyFont="1" applyFill="1" applyBorder="1" applyAlignment="1">
      <alignment horizontal="center" vertical="center"/>
    </xf>
    <xf numFmtId="14" fontId="3" fillId="23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" fontId="93" fillId="0" borderId="0" xfId="1" applyNumberFormat="1" applyFont="1" applyFill="1" applyBorder="1" applyAlignment="1">
      <alignment horizontal="center" vertical="center"/>
    </xf>
    <xf numFmtId="171" fontId="93" fillId="0" borderId="0" xfId="1" applyNumberFormat="1" applyFont="1" applyFill="1" applyBorder="1" applyAlignment="1">
      <alignment horizontal="center" vertical="center"/>
    </xf>
    <xf numFmtId="165" fontId="94" fillId="0" borderId="0" xfId="1" applyNumberFormat="1" applyFont="1" applyFill="1" applyBorder="1" applyAlignment="1">
      <alignment horizontal="center" vertical="center"/>
    </xf>
    <xf numFmtId="165" fontId="95" fillId="0" borderId="0" xfId="1" applyNumberFormat="1" applyFont="1" applyFill="1" applyBorder="1" applyAlignment="1">
      <alignment horizontal="center" vertical="center"/>
    </xf>
    <xf numFmtId="0" fontId="96" fillId="0" borderId="0" xfId="1" applyFont="1" applyAlignment="1">
      <alignment horizontal="center"/>
    </xf>
    <xf numFmtId="0" fontId="97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71" fontId="3" fillId="0" borderId="0" xfId="1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0" fontId="98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" fontId="14" fillId="0" borderId="0" xfId="1" applyNumberFormat="1" applyFont="1" applyFill="1" applyBorder="1" applyAlignment="1">
      <alignment horizontal="center" vertical="center"/>
    </xf>
    <xf numFmtId="171" fontId="14" fillId="0" borderId="0" xfId="1" applyNumberFormat="1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center" vertical="center"/>
    </xf>
    <xf numFmtId="0" fontId="94" fillId="0" borderId="0" xfId="1" applyFont="1" applyFill="1" applyBorder="1" applyAlignment="1">
      <alignment horizontal="center"/>
    </xf>
    <xf numFmtId="0" fontId="94" fillId="0" borderId="0" xfId="1" applyFont="1" applyFill="1" applyBorder="1" applyAlignment="1">
      <alignment horizontal="center" vertical="center"/>
    </xf>
    <xf numFmtId="0" fontId="99" fillId="0" borderId="0" xfId="1" applyFont="1" applyFill="1" applyBorder="1" applyAlignment="1">
      <alignment horizontal="center" vertical="center"/>
    </xf>
    <xf numFmtId="164" fontId="94" fillId="0" borderId="0" xfId="1" applyNumberFormat="1" applyFont="1" applyFill="1" applyBorder="1" applyAlignment="1">
      <alignment horizontal="center" vertical="center"/>
    </xf>
    <xf numFmtId="1" fontId="94" fillId="0" borderId="0" xfId="1" applyNumberFormat="1" applyFont="1" applyFill="1" applyBorder="1" applyAlignment="1">
      <alignment horizontal="center" vertical="center"/>
    </xf>
    <xf numFmtId="171" fontId="94" fillId="0" borderId="0" xfId="1" applyNumberFormat="1" applyFont="1" applyFill="1" applyBorder="1" applyAlignment="1">
      <alignment horizontal="center" vertical="center"/>
    </xf>
    <xf numFmtId="165" fontId="19" fillId="0" borderId="0" xfId="1" applyNumberFormat="1" applyFont="1" applyFill="1" applyBorder="1" applyAlignment="1">
      <alignment horizontal="center" vertical="center"/>
    </xf>
    <xf numFmtId="0" fontId="101" fillId="0" borderId="0" xfId="1" applyFont="1" applyFill="1" applyBorder="1" applyAlignment="1">
      <alignment horizontal="center" vertical="center"/>
    </xf>
    <xf numFmtId="0" fontId="93" fillId="0" borderId="0" xfId="1" applyFont="1" applyFill="1" applyBorder="1" applyAlignment="1">
      <alignment horizontal="center" vertical="center"/>
    </xf>
    <xf numFmtId="164" fontId="93" fillId="0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165" fontId="14" fillId="0" borderId="0" xfId="2" applyNumberFormat="1" applyFont="1" applyFill="1" applyBorder="1" applyAlignment="1">
      <alignment horizontal="center" vertical="center"/>
    </xf>
    <xf numFmtId="165" fontId="102" fillId="21" borderId="1" xfId="1" applyNumberFormat="1" applyFont="1" applyFill="1" applyBorder="1" applyAlignment="1">
      <alignment horizontal="center" vertical="center"/>
    </xf>
    <xf numFmtId="171" fontId="3" fillId="0" borderId="0" xfId="0" applyNumberFormat="1" applyFont="1" applyFill="1" applyAlignment="1">
      <alignment horizontal="center" vertical="center"/>
    </xf>
    <xf numFmtId="165" fontId="88" fillId="0" borderId="1" xfId="0" applyNumberFormat="1" applyFont="1" applyFill="1" applyBorder="1" applyAlignment="1">
      <alignment horizontal="center" vertical="center"/>
    </xf>
    <xf numFmtId="0" fontId="84" fillId="0" borderId="0" xfId="0" applyFont="1" applyFill="1" applyAlignment="1">
      <alignment horizontal="center"/>
    </xf>
    <xf numFmtId="49" fontId="103" fillId="0" borderId="0" xfId="1" applyNumberFormat="1" applyFont="1" applyFill="1" applyBorder="1" applyAlignment="1">
      <alignment horizontal="center" vertical="center"/>
    </xf>
    <xf numFmtId="0" fontId="104" fillId="0" borderId="0" xfId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84" fillId="0" borderId="0" xfId="0" applyFont="1"/>
    <xf numFmtId="0" fontId="85" fillId="0" borderId="0" xfId="0" applyFont="1" applyBorder="1" applyAlignment="1">
      <alignment horizontal="center" vertical="center"/>
    </xf>
    <xf numFmtId="0" fontId="84" fillId="0" borderId="0" xfId="0" applyFont="1" applyBorder="1" applyAlignment="1">
      <alignment horizontal="center" vertical="center"/>
    </xf>
    <xf numFmtId="164" fontId="84" fillId="0" borderId="0" xfId="0" applyNumberFormat="1" applyFont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1" fontId="84" fillId="0" borderId="0" xfId="0" applyNumberFormat="1" applyFont="1" applyAlignment="1">
      <alignment horizontal="center" vertical="center"/>
    </xf>
    <xf numFmtId="171" fontId="84" fillId="0" borderId="0" xfId="0" applyNumberFormat="1" applyFont="1" applyBorder="1" applyAlignment="1">
      <alignment horizontal="center" vertical="center"/>
    </xf>
    <xf numFmtId="165" fontId="88" fillId="0" borderId="1" xfId="0" applyNumberFormat="1" applyFont="1" applyBorder="1" applyAlignment="1">
      <alignment horizontal="center" vertical="center"/>
    </xf>
    <xf numFmtId="0" fontId="84" fillId="0" borderId="0" xfId="0" applyFont="1" applyFill="1"/>
    <xf numFmtId="0" fontId="84" fillId="0" borderId="1" xfId="0" applyFont="1" applyFill="1" applyBorder="1"/>
    <xf numFmtId="0" fontId="85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68" fillId="0" borderId="1" xfId="0" applyNumberFormat="1" applyFont="1" applyFill="1" applyBorder="1" applyAlignment="1">
      <alignment horizontal="center" vertical="center"/>
    </xf>
    <xf numFmtId="165" fontId="94" fillId="0" borderId="1" xfId="1" applyNumberFormat="1" applyFont="1" applyFill="1" applyBorder="1" applyAlignment="1">
      <alignment horizontal="center" vertical="center"/>
    </xf>
    <xf numFmtId="165" fontId="105" fillId="0" borderId="1" xfId="1" applyNumberFormat="1" applyFont="1" applyFill="1" applyBorder="1" applyAlignment="1">
      <alignment horizontal="center" vertical="center"/>
    </xf>
    <xf numFmtId="49" fontId="94" fillId="0" borderId="0" xfId="1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 applyProtection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85" fillId="0" borderId="0" xfId="0" applyNumberFormat="1" applyFont="1" applyFill="1" applyAlignment="1">
      <alignment horizontal="center"/>
    </xf>
    <xf numFmtId="0" fontId="12" fillId="0" borderId="0" xfId="7" applyNumberFormat="1" applyFont="1" applyFill="1" applyBorder="1" applyAlignment="1" applyProtection="1">
      <alignment horizontal="center" vertical="center"/>
    </xf>
    <xf numFmtId="0" fontId="5" fillId="16" borderId="0" xfId="7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49" fontId="104" fillId="0" borderId="0" xfId="1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84" fillId="0" borderId="0" xfId="0" applyFont="1" applyAlignment="1"/>
    <xf numFmtId="0" fontId="84" fillId="0" borderId="0" xfId="0" applyFont="1" applyFill="1" applyAlignment="1"/>
    <xf numFmtId="0" fontId="84" fillId="0" borderId="0" xfId="0" applyFont="1" applyBorder="1"/>
    <xf numFmtId="165" fontId="13" fillId="0" borderId="1" xfId="0" applyNumberFormat="1" applyFont="1" applyBorder="1"/>
    <xf numFmtId="165" fontId="68" fillId="0" borderId="1" xfId="0" applyNumberFormat="1" applyFont="1" applyFill="1" applyBorder="1"/>
    <xf numFmtId="0" fontId="106" fillId="0" borderId="0" xfId="5" applyFont="1" applyFill="1" applyBorder="1" applyAlignment="1">
      <alignment horizontal="center" vertical="center"/>
    </xf>
    <xf numFmtId="164" fontId="106" fillId="0" borderId="0" xfId="1" applyNumberFormat="1" applyFont="1" applyFill="1" applyBorder="1" applyAlignment="1">
      <alignment horizontal="center" vertical="center"/>
    </xf>
    <xf numFmtId="167" fontId="106" fillId="0" borderId="0" xfId="5" applyNumberFormat="1" applyFont="1" applyFill="1" applyBorder="1" applyAlignment="1">
      <alignment horizontal="center" vertical="center"/>
    </xf>
    <xf numFmtId="1" fontId="106" fillId="0" borderId="0" xfId="1" applyNumberFormat="1" applyFont="1" applyFill="1" applyBorder="1" applyAlignment="1">
      <alignment horizontal="center" vertical="center"/>
    </xf>
    <xf numFmtId="165" fontId="14" fillId="0" borderId="1" xfId="2" applyNumberFormat="1" applyFont="1" applyFill="1" applyBorder="1" applyAlignment="1">
      <alignment horizontal="center" vertical="center"/>
    </xf>
    <xf numFmtId="165" fontId="68" fillId="0" borderId="1" xfId="2" applyNumberFormat="1" applyFont="1" applyFill="1" applyBorder="1" applyAlignment="1">
      <alignment horizontal="center" vertical="center"/>
    </xf>
    <xf numFmtId="0" fontId="107" fillId="0" borderId="0" xfId="1" applyFont="1" applyFill="1" applyBorder="1" applyAlignment="1">
      <alignment horizontal="center" vertical="center"/>
    </xf>
    <xf numFmtId="0" fontId="108" fillId="0" borderId="0" xfId="1" applyFont="1" applyFill="1" applyBorder="1" applyAlignment="1">
      <alignment horizontal="center" vertical="center"/>
    </xf>
    <xf numFmtId="165" fontId="68" fillId="0" borderId="1" xfId="0" applyNumberFormat="1" applyFont="1" applyFill="1" applyBorder="1" applyAlignment="1">
      <alignment horizontal="center"/>
    </xf>
    <xf numFmtId="49" fontId="94" fillId="0" borderId="0" xfId="0" applyNumberFormat="1" applyFont="1" applyFill="1" applyAlignment="1">
      <alignment horizontal="center" vertical="center"/>
    </xf>
    <xf numFmtId="0" fontId="94" fillId="0" borderId="0" xfId="1" applyNumberFormat="1" applyFont="1" applyFill="1" applyBorder="1" applyAlignment="1">
      <alignment horizontal="center" vertical="center"/>
    </xf>
    <xf numFmtId="0" fontId="109" fillId="0" borderId="0" xfId="1" applyNumberFormat="1" applyFont="1" applyFill="1" applyBorder="1" applyAlignment="1">
      <alignment horizontal="center" vertical="center"/>
    </xf>
    <xf numFmtId="0" fontId="21" fillId="0" borderId="0" xfId="0" applyFont="1" applyAlignment="1"/>
    <xf numFmtId="0" fontId="25" fillId="0" borderId="0" xfId="0" applyFont="1" applyAlignment="1"/>
    <xf numFmtId="0" fontId="5" fillId="0" borderId="0" xfId="0" applyFont="1" applyFill="1" applyAlignment="1">
      <alignment horizontal="center"/>
    </xf>
    <xf numFmtId="0" fontId="87" fillId="0" borderId="1" xfId="0" applyNumberFormat="1" applyFont="1" applyBorder="1" applyAlignment="1"/>
    <xf numFmtId="0" fontId="84" fillId="0" borderId="1" xfId="0" applyFont="1" applyBorder="1"/>
    <xf numFmtId="0" fontId="85" fillId="0" borderId="0" xfId="0" applyFont="1" applyFill="1" applyAlignment="1">
      <alignment horizontal="center"/>
    </xf>
    <xf numFmtId="0" fontId="14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165" fontId="68" fillId="0" borderId="1" xfId="1" applyNumberFormat="1" applyFont="1" applyFill="1" applyBorder="1" applyAlignment="1">
      <alignment horizontal="center" vertical="center"/>
    </xf>
    <xf numFmtId="165" fontId="88" fillId="0" borderId="1" xfId="1" applyNumberFormat="1" applyFont="1" applyFill="1" applyBorder="1" applyAlignment="1">
      <alignment horizontal="center" vertical="center"/>
    </xf>
    <xf numFmtId="49" fontId="98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104" fillId="0" borderId="0" xfId="0" applyNumberFormat="1" applyFont="1" applyFill="1" applyAlignment="1">
      <alignment horizontal="center" vertical="center"/>
    </xf>
    <xf numFmtId="0" fontId="85" fillId="0" borderId="0" xfId="0" applyFont="1"/>
    <xf numFmtId="0" fontId="98" fillId="0" borderId="0" xfId="1" applyFont="1" applyFill="1" applyBorder="1" applyAlignment="1">
      <alignment horizontal="center" vertical="center"/>
    </xf>
    <xf numFmtId="0" fontId="85" fillId="0" borderId="0" xfId="7" applyFont="1" applyBorder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84" fillId="0" borderId="0" xfId="7" applyFont="1" applyBorder="1" applyAlignment="1">
      <alignment horizontal="center" vertical="center"/>
    </xf>
    <xf numFmtId="164" fontId="14" fillId="0" borderId="0" xfId="0" applyNumberFormat="1" applyFont="1" applyAlignment="1">
      <alignment horizontal="center"/>
    </xf>
    <xf numFmtId="0" fontId="84" fillId="0" borderId="0" xfId="7" applyFont="1" applyFill="1" applyBorder="1" applyAlignment="1">
      <alignment horizontal="center" vertical="center"/>
    </xf>
    <xf numFmtId="0" fontId="3" fillId="0" borderId="0" xfId="0" applyFont="1" applyBorder="1"/>
    <xf numFmtId="165" fontId="111" fillId="0" borderId="1" xfId="0" applyNumberFormat="1" applyFont="1" applyFill="1" applyBorder="1"/>
    <xf numFmtId="0" fontId="112" fillId="0" borderId="0" xfId="7" applyFont="1" applyBorder="1" applyAlignment="1">
      <alignment horizontal="center" vertical="center"/>
    </xf>
    <xf numFmtId="0" fontId="98" fillId="0" borderId="0" xfId="7" applyFont="1" applyFill="1" applyBorder="1" applyAlignment="1">
      <alignment horizontal="center" vertical="center"/>
    </xf>
    <xf numFmtId="0" fontId="113" fillId="0" borderId="0" xfId="7" applyFont="1" applyBorder="1" applyAlignment="1">
      <alignment horizontal="center" vertical="center"/>
    </xf>
    <xf numFmtId="0" fontId="113" fillId="0" borderId="0" xfId="7" applyFont="1" applyFill="1" applyBorder="1" applyAlignment="1">
      <alignment horizontal="center" vertical="center"/>
    </xf>
    <xf numFmtId="165" fontId="14" fillId="0" borderId="1" xfId="7" applyNumberFormat="1" applyFont="1" applyFill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88" fillId="0" borderId="1" xfId="0" applyFont="1" applyBorder="1"/>
    <xf numFmtId="165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/>
    <xf numFmtId="0" fontId="14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85" fillId="0" borderId="0" xfId="0" applyFont="1" applyFill="1"/>
    <xf numFmtId="0" fontId="13" fillId="0" borderId="1" xfId="0" applyFont="1" applyFill="1" applyBorder="1"/>
    <xf numFmtId="0" fontId="114" fillId="0" borderId="0" xfId="0" applyFont="1" applyBorder="1" applyAlignment="1">
      <alignment horizontal="center" vertical="center"/>
    </xf>
    <xf numFmtId="171" fontId="11" fillId="0" borderId="0" xfId="0" applyNumberFormat="1" applyFont="1" applyBorder="1" applyAlignment="1">
      <alignment horizontal="center" vertical="center"/>
    </xf>
    <xf numFmtId="165" fontId="102" fillId="0" borderId="1" xfId="1" applyNumberFormat="1" applyFont="1" applyFill="1" applyBorder="1" applyAlignment="1">
      <alignment horizontal="center" vertical="center"/>
    </xf>
    <xf numFmtId="0" fontId="85" fillId="0" borderId="2" xfId="0" applyFont="1" applyBorder="1" applyAlignment="1">
      <alignment horizontal="center"/>
    </xf>
    <xf numFmtId="0" fontId="85" fillId="0" borderId="2" xfId="0" applyFont="1" applyBorder="1"/>
    <xf numFmtId="0" fontId="8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84" fillId="0" borderId="2" xfId="0" applyFont="1" applyFill="1" applyBorder="1" applyAlignment="1">
      <alignment horizontal="center" vertical="center"/>
    </xf>
    <xf numFmtId="165" fontId="88" fillId="0" borderId="2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15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165" fontId="19" fillId="0" borderId="1" xfId="1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103" fillId="0" borderId="0" xfId="1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97" fillId="0" borderId="0" xfId="1" applyNumberFormat="1" applyFont="1" applyFill="1" applyBorder="1" applyAlignment="1">
      <alignment horizontal="center" vertical="center"/>
    </xf>
    <xf numFmtId="164" fontId="13" fillId="0" borderId="0" xfId="0" applyNumberFormat="1" applyFont="1" applyFill="1" applyAlignment="1">
      <alignment horizontal="center"/>
    </xf>
    <xf numFmtId="0" fontId="94" fillId="0" borderId="0" xfId="0" applyFont="1" applyFill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17" fillId="0" borderId="0" xfId="0" applyFont="1"/>
    <xf numFmtId="0" fontId="3" fillId="0" borderId="0" xfId="0" applyFont="1" applyBorder="1" applyAlignment="1">
      <alignment horizontal="center"/>
    </xf>
    <xf numFmtId="165" fontId="111" fillId="0" borderId="1" xfId="0" applyNumberFormat="1" applyFont="1" applyBorder="1"/>
    <xf numFmtId="0" fontId="87" fillId="0" borderId="1" xfId="0" applyFont="1" applyBorder="1"/>
    <xf numFmtId="165" fontId="94" fillId="0" borderId="1" xfId="2" applyNumberFormat="1" applyFont="1" applyFill="1" applyBorder="1" applyAlignment="1">
      <alignment horizontal="center" vertical="center"/>
    </xf>
    <xf numFmtId="16" fontId="14" fillId="0" borderId="0" xfId="1" applyNumberFormat="1" applyFont="1" applyFill="1" applyBorder="1" applyAlignment="1">
      <alignment horizontal="center" vertical="center"/>
    </xf>
    <xf numFmtId="0" fontId="97" fillId="0" borderId="0" xfId="1" applyNumberFormat="1" applyFont="1" applyFill="1" applyBorder="1" applyAlignment="1">
      <alignment horizontal="center" vertical="center"/>
    </xf>
    <xf numFmtId="16" fontId="94" fillId="0" borderId="0" xfId="1" applyNumberFormat="1" applyFont="1" applyFill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3" fillId="0" borderId="0" xfId="0" applyFont="1" applyBorder="1" applyAlignment="1">
      <alignment horizontal="center"/>
    </xf>
    <xf numFmtId="0" fontId="93" fillId="0" borderId="0" xfId="0" applyFont="1" applyAlignment="1">
      <alignment horizontal="center"/>
    </xf>
    <xf numFmtId="164" fontId="9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Fill="1" applyAlignment="1">
      <alignment horizontal="center"/>
    </xf>
    <xf numFmtId="1" fontId="93" fillId="0" borderId="0" xfId="0" applyNumberFormat="1" applyFont="1" applyAlignment="1">
      <alignment horizontal="center"/>
    </xf>
    <xf numFmtId="171" fontId="93" fillId="0" borderId="0" xfId="0" applyNumberFormat="1" applyFont="1" applyBorder="1" applyAlignment="1">
      <alignment horizontal="center"/>
    </xf>
    <xf numFmtId="165" fontId="14" fillId="0" borderId="1" xfId="0" applyNumberFormat="1" applyFont="1" applyFill="1" applyBorder="1"/>
    <xf numFmtId="0" fontId="95" fillId="0" borderId="1" xfId="0" applyFont="1" applyFill="1" applyBorder="1"/>
    <xf numFmtId="165" fontId="3" fillId="0" borderId="0" xfId="0" applyNumberFormat="1" applyFont="1" applyFill="1" applyBorder="1" applyAlignment="1">
      <alignment horizontal="center"/>
    </xf>
    <xf numFmtId="0" fontId="118" fillId="0" borderId="0" xfId="1" applyFont="1" applyFill="1" applyBorder="1" applyAlignment="1">
      <alignment horizontal="center" vertical="center"/>
    </xf>
    <xf numFmtId="0" fontId="3" fillId="0" borderId="0" xfId="0" applyFont="1"/>
    <xf numFmtId="0" fontId="19" fillId="0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84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65" fontId="14" fillId="0" borderId="1" xfId="0" applyNumberFormat="1" applyFont="1" applyFill="1" applyBorder="1" applyAlignment="1">
      <alignment vertical="center"/>
    </xf>
    <xf numFmtId="0" fontId="3" fillId="4" borderId="0" xfId="1" applyFont="1" applyFill="1" applyBorder="1" applyAlignment="1">
      <alignment horizontal="center" vertical="center"/>
    </xf>
    <xf numFmtId="0" fontId="85" fillId="0" borderId="0" xfId="0" applyNumberFormat="1" applyFont="1" applyAlignment="1"/>
    <xf numFmtId="0" fontId="117" fillId="0" borderId="0" xfId="0" applyNumberFormat="1" applyFont="1" applyAlignment="1"/>
    <xf numFmtId="0" fontId="0" fillId="0" borderId="0" xfId="0" applyFont="1" applyBorder="1" applyAlignment="1">
      <alignment horizontal="center"/>
    </xf>
    <xf numFmtId="0" fontId="84" fillId="0" borderId="0" xfId="0" applyNumberFormat="1" applyFont="1" applyAlignment="1">
      <alignment horizontal="center"/>
    </xf>
    <xf numFmtId="0" fontId="84" fillId="0" borderId="0" xfId="0" applyNumberFormat="1" applyFont="1" applyFill="1" applyAlignment="1">
      <alignment horizontal="center"/>
    </xf>
    <xf numFmtId="0" fontId="13" fillId="0" borderId="1" xfId="0" applyFont="1" applyBorder="1"/>
    <xf numFmtId="0" fontId="119" fillId="0" borderId="0" xfId="7" applyFont="1" applyBorder="1" applyAlignment="1">
      <alignment horizontal="center" vertical="center"/>
    </xf>
    <xf numFmtId="0" fontId="12" fillId="9" borderId="0" xfId="7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0" fillId="0" borderId="0" xfId="1" applyFont="1" applyFill="1" applyBorder="1" applyAlignment="1">
      <alignment horizontal="center" vertical="center"/>
    </xf>
    <xf numFmtId="0" fontId="92" fillId="0" borderId="0" xfId="1" applyFont="1" applyFill="1" applyBorder="1" applyAlignment="1">
      <alignment horizontal="center" vertical="center"/>
    </xf>
    <xf numFmtId="164" fontId="92" fillId="0" borderId="0" xfId="1" applyNumberFormat="1" applyFont="1" applyFill="1" applyBorder="1" applyAlignment="1">
      <alignment horizontal="center" vertical="center"/>
    </xf>
    <xf numFmtId="167" fontId="92" fillId="0" borderId="0" xfId="1" applyNumberFormat="1" applyFont="1" applyFill="1" applyBorder="1" applyAlignment="1">
      <alignment horizontal="center" vertical="center"/>
    </xf>
    <xf numFmtId="1" fontId="92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165" fontId="14" fillId="0" borderId="1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0" fontId="3" fillId="24" borderId="0" xfId="5" applyFont="1" applyFill="1" applyBorder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165" fontId="14" fillId="0" borderId="1" xfId="5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0" fontId="20" fillId="0" borderId="0" xfId="7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6" fillId="0" borderId="0" xfId="1" applyFont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49" fontId="14" fillId="18" borderId="0" xfId="5" applyNumberFormat="1" applyFont="1" applyFill="1" applyBorder="1" applyAlignment="1">
      <alignment horizontal="center" vertical="center"/>
    </xf>
    <xf numFmtId="49" fontId="21" fillId="0" borderId="0" xfId="5" applyNumberFormat="1" applyFont="1" applyFill="1" applyBorder="1" applyAlignment="1">
      <alignment horizontal="center" vertical="center"/>
    </xf>
    <xf numFmtId="167" fontId="5" fillId="0" borderId="0" xfId="5" applyNumberFormat="1" applyFont="1" applyFill="1" applyBorder="1" applyAlignment="1">
      <alignment horizontal="center" vertical="center"/>
    </xf>
    <xf numFmtId="0" fontId="87" fillId="0" borderId="0" xfId="0" applyNumberFormat="1" applyFont="1" applyAlignment="1"/>
    <xf numFmtId="0" fontId="5" fillId="0" borderId="0" xfId="5" applyNumberFormat="1" applyFont="1" applyFill="1" applyBorder="1" applyAlignment="1">
      <alignment horizontal="center" vertical="center"/>
    </xf>
    <xf numFmtId="0" fontId="114" fillId="0" borderId="0" xfId="0" applyFont="1" applyFill="1" applyAlignment="1">
      <alignment horizontal="center" vertical="center"/>
    </xf>
    <xf numFmtId="171" fontId="20" fillId="0" borderId="0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0" fillId="0" borderId="0" xfId="0" applyFont="1" applyAlignment="1">
      <alignment horizontal="center" vertical="center"/>
    </xf>
    <xf numFmtId="165" fontId="14" fillId="0" borderId="0" xfId="5" applyNumberFormat="1" applyFont="1" applyFill="1" applyBorder="1" applyAlignment="1">
      <alignment horizontal="center" vertical="center"/>
    </xf>
    <xf numFmtId="49" fontId="14" fillId="0" borderId="0" xfId="5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4" borderId="0" xfId="5" applyNumberFormat="1" applyFont="1" applyFill="1" applyBorder="1" applyAlignment="1" applyProtection="1">
      <alignment horizontal="center" vertical="center"/>
    </xf>
    <xf numFmtId="0" fontId="3" fillId="0" borderId="0" xfId="5" applyNumberFormat="1" applyFont="1" applyFill="1" applyBorder="1" applyAlignment="1" applyProtection="1">
      <alignment horizontal="center" vertical="center"/>
    </xf>
    <xf numFmtId="167" fontId="3" fillId="0" borderId="0" xfId="5" applyNumberFormat="1" applyFont="1" applyFill="1" applyBorder="1" applyAlignment="1" applyProtection="1">
      <alignment horizontal="center" vertical="center"/>
    </xf>
    <xf numFmtId="165" fontId="14" fillId="0" borderId="1" xfId="1" applyNumberFormat="1" applyFont="1" applyFill="1" applyBorder="1" applyAlignment="1" applyProtection="1">
      <alignment horizontal="center" vertical="center"/>
    </xf>
    <xf numFmtId="165" fontId="14" fillId="0" borderId="1" xfId="5" applyNumberFormat="1" applyFont="1" applyFill="1" applyBorder="1" applyAlignment="1" applyProtection="1">
      <alignment horizontal="center" vertical="center"/>
    </xf>
    <xf numFmtId="0" fontId="123" fillId="0" borderId="0" xfId="0" applyFont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85" fillId="0" borderId="0" xfId="0" applyFont="1" applyFill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Border="1" applyAlignment="1">
      <alignment horizontal="left"/>
    </xf>
    <xf numFmtId="165" fontId="3" fillId="0" borderId="0" xfId="5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92" fillId="4" borderId="0" xfId="7" applyFont="1" applyFill="1" applyBorder="1" applyAlignment="1">
      <alignment horizontal="center" vertical="center"/>
    </xf>
    <xf numFmtId="168" fontId="12" fillId="0" borderId="0" xfId="7" applyNumberFormat="1" applyFont="1" applyFill="1" applyBorder="1" applyAlignment="1">
      <alignment horizontal="center" vertical="center"/>
    </xf>
    <xf numFmtId="166" fontId="5" fillId="0" borderId="0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2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49" fontId="14" fillId="0" borderId="0" xfId="5" applyNumberFormat="1" applyFont="1" applyBorder="1" applyAlignment="1">
      <alignment horizontal="center" vertical="center"/>
    </xf>
    <xf numFmtId="49" fontId="12" fillId="0" borderId="0" xfId="5" applyNumberFormat="1" applyFont="1" applyFill="1" applyAlignment="1">
      <alignment horizontal="center" vertical="center"/>
    </xf>
    <xf numFmtId="0" fontId="3" fillId="0" borderId="0" xfId="5" applyFont="1" applyAlignment="1">
      <alignment horizontal="center" vertical="center"/>
    </xf>
    <xf numFmtId="167" fontId="3" fillId="0" borderId="0" xfId="5" applyNumberFormat="1" applyFont="1" applyAlignment="1">
      <alignment horizontal="center" vertical="center"/>
    </xf>
    <xf numFmtId="167" fontId="3" fillId="0" borderId="0" xfId="5" applyNumberFormat="1" applyFont="1" applyFill="1" applyAlignment="1">
      <alignment horizontal="center" vertical="center"/>
    </xf>
    <xf numFmtId="167" fontId="3" fillId="3" borderId="0" xfId="5" applyNumberFormat="1" applyFont="1" applyFill="1" applyAlignment="1">
      <alignment horizontal="center" vertical="center"/>
    </xf>
    <xf numFmtId="0" fontId="84" fillId="2" borderId="0" xfId="0" applyFont="1" applyFill="1" applyBorder="1"/>
    <xf numFmtId="165" fontId="14" fillId="2" borderId="1" xfId="5" applyNumberFormat="1" applyFont="1" applyFill="1" applyBorder="1" applyAlignment="1">
      <alignment horizontal="center" vertical="center"/>
    </xf>
    <xf numFmtId="165" fontId="88" fillId="2" borderId="1" xfId="0" applyNumberFormat="1" applyFont="1" applyFill="1" applyBorder="1" applyAlignment="1">
      <alignment horizontal="center" vertical="center"/>
    </xf>
    <xf numFmtId="171" fontId="14" fillId="0" borderId="0" xfId="0" applyNumberFormat="1" applyFont="1" applyFill="1" applyBorder="1" applyAlignment="1">
      <alignment horizontal="center" vertical="center"/>
    </xf>
    <xf numFmtId="0" fontId="124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5" fillId="0" borderId="0" xfId="0" applyFont="1"/>
    <xf numFmtId="165" fontId="14" fillId="0" borderId="1" xfId="0" applyNumberFormat="1" applyFont="1" applyBorder="1"/>
    <xf numFmtId="165" fontId="3" fillId="0" borderId="1" xfId="0" applyNumberFormat="1" applyFont="1" applyFill="1" applyBorder="1" applyAlignment="1">
      <alignment horizontal="center"/>
    </xf>
    <xf numFmtId="0" fontId="21" fillId="0" borderId="0" xfId="4" applyFont="1" applyBorder="1" applyAlignment="1">
      <alignment horizontal="center" vertical="center"/>
    </xf>
    <xf numFmtId="0" fontId="12" fillId="0" borderId="0" xfId="4" applyFont="1" applyFill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165" fontId="14" fillId="0" borderId="1" xfId="4" applyNumberFormat="1" applyFont="1" applyFill="1" applyBorder="1" applyAlignment="1">
      <alignment horizontal="center" vertical="center"/>
    </xf>
    <xf numFmtId="49" fontId="14" fillId="0" borderId="0" xfId="5" applyNumberFormat="1" applyFont="1" applyFill="1" applyAlignment="1">
      <alignment horizontal="center" vertical="center"/>
    </xf>
    <xf numFmtId="0" fontId="3" fillId="17" borderId="0" xfId="5" applyFont="1" applyFill="1" applyAlignment="1">
      <alignment horizontal="center" vertical="center"/>
    </xf>
    <xf numFmtId="0" fontId="3" fillId="0" borderId="0" xfId="5" quotePrefix="1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1" xfId="0" applyBorder="1"/>
    <xf numFmtId="0" fontId="4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top"/>
    </xf>
    <xf numFmtId="49" fontId="20" fillId="0" borderId="0" xfId="0" applyNumberFormat="1" applyFont="1" applyFill="1" applyBorder="1" applyAlignment="1">
      <alignment horizontal="center" vertical="center"/>
    </xf>
    <xf numFmtId="165" fontId="102" fillId="0" borderId="0" xfId="1" applyNumberFormat="1" applyFont="1" applyFill="1" applyBorder="1" applyAlignment="1">
      <alignment horizontal="center" vertical="center"/>
    </xf>
    <xf numFmtId="0" fontId="100" fillId="0" borderId="12" xfId="0" applyFont="1" applyBorder="1" applyAlignment="1">
      <alignment horizontal="center"/>
    </xf>
    <xf numFmtId="0" fontId="11" fillId="0" borderId="12" xfId="0" applyFont="1" applyBorder="1"/>
    <xf numFmtId="0" fontId="20" fillId="0" borderId="2" xfId="0" applyFont="1" applyFill="1" applyBorder="1" applyAlignment="1">
      <alignment horizontal="center"/>
    </xf>
    <xf numFmtId="0" fontId="84" fillId="0" borderId="2" xfId="0" applyFont="1" applyFill="1" applyBorder="1"/>
    <xf numFmtId="0" fontId="85" fillId="0" borderId="2" xfId="0" applyFont="1" applyFill="1" applyBorder="1"/>
    <xf numFmtId="0" fontId="84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25" fillId="0" borderId="0" xfId="0" applyFont="1" applyBorder="1" applyAlignment="1">
      <alignment horizontal="center" vertical="center"/>
    </xf>
    <xf numFmtId="0" fontId="126" fillId="9" borderId="0" xfId="0" applyFont="1" applyFill="1" applyBorder="1" applyAlignment="1">
      <alignment horizontal="center" vertical="center"/>
    </xf>
    <xf numFmtId="169" fontId="3" fillId="11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71" fontId="14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  <xf numFmtId="165" fontId="127" fillId="0" borderId="0" xfId="0" applyNumberFormat="1" applyFont="1" applyFill="1" applyBorder="1" applyAlignment="1">
      <alignment horizontal="center"/>
    </xf>
    <xf numFmtId="165" fontId="128" fillId="0" borderId="0" xfId="0" applyNumberFormat="1" applyFont="1" applyFill="1" applyBorder="1" applyAlignment="1">
      <alignment horizontal="center" vertical="center"/>
    </xf>
    <xf numFmtId="0" fontId="129" fillId="0" borderId="0" xfId="0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29" fillId="0" borderId="0" xfId="0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 vertical="center"/>
    </xf>
    <xf numFmtId="0" fontId="126" fillId="9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/>
    </xf>
    <xf numFmtId="169" fontId="14" fillId="0" borderId="0" xfId="0" applyNumberFormat="1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center" vertical="center"/>
    </xf>
    <xf numFmtId="0" fontId="130" fillId="9" borderId="0" xfId="0" applyFont="1" applyFill="1" applyBorder="1" applyAlignment="1">
      <alignment horizontal="center" vertical="center"/>
    </xf>
    <xf numFmtId="1" fontId="94" fillId="0" borderId="0" xfId="0" applyNumberFormat="1" applyFont="1" applyFill="1" applyBorder="1" applyAlignment="1">
      <alignment horizontal="center" vertical="center"/>
    </xf>
    <xf numFmtId="167" fontId="94" fillId="0" borderId="0" xfId="0" applyNumberFormat="1" applyFont="1" applyFill="1" applyBorder="1" applyAlignment="1">
      <alignment horizontal="center" vertical="center"/>
    </xf>
    <xf numFmtId="165" fontId="94" fillId="0" borderId="0" xfId="0" applyNumberFormat="1" applyFont="1" applyFill="1" applyBorder="1" applyAlignment="1">
      <alignment horizontal="center" vertical="center"/>
    </xf>
    <xf numFmtId="165" fontId="94" fillId="0" borderId="0" xfId="0" applyNumberFormat="1" applyFont="1" applyFill="1" applyBorder="1" applyAlignment="1">
      <alignment horizontal="center"/>
    </xf>
    <xf numFmtId="165" fontId="131" fillId="0" borderId="0" xfId="0" applyNumberFormat="1" applyFont="1" applyFill="1" applyBorder="1" applyAlignment="1">
      <alignment horizontal="center" vertical="center"/>
    </xf>
    <xf numFmtId="0" fontId="132" fillId="0" borderId="0" xfId="0" applyFont="1" applyFill="1" applyBorder="1" applyAlignment="1">
      <alignment horizontal="center"/>
    </xf>
    <xf numFmtId="165" fontId="94" fillId="0" borderId="1" xfId="0" applyNumberFormat="1" applyFont="1" applyFill="1" applyBorder="1" applyAlignment="1">
      <alignment horizontal="center" vertical="center"/>
    </xf>
    <xf numFmtId="165" fontId="94" fillId="21" borderId="1" xfId="0" applyNumberFormat="1" applyFont="1" applyFill="1" applyBorder="1" applyAlignment="1">
      <alignment horizontal="center" vertical="center"/>
    </xf>
    <xf numFmtId="165" fontId="94" fillId="0" borderId="1" xfId="0" applyNumberFormat="1" applyFont="1" applyFill="1" applyBorder="1" applyAlignment="1">
      <alignment horizontal="center"/>
    </xf>
    <xf numFmtId="0" fontId="133" fillId="0" borderId="0" xfId="0" applyFont="1" applyFill="1" applyBorder="1" applyAlignment="1">
      <alignment horizontal="center" vertical="center"/>
    </xf>
    <xf numFmtId="165" fontId="14" fillId="26" borderId="1" xfId="0" applyNumberFormat="1" applyFont="1" applyFill="1" applyBorder="1" applyAlignment="1">
      <alignment horizontal="center" vertical="center"/>
    </xf>
    <xf numFmtId="165" fontId="134" fillId="0" borderId="1" xfId="0" applyNumberFormat="1" applyFont="1" applyFill="1" applyBorder="1" applyAlignment="1">
      <alignment horizontal="center"/>
    </xf>
    <xf numFmtId="9" fontId="128" fillId="0" borderId="0" xfId="0" applyNumberFormat="1" applyFont="1" applyFill="1" applyBorder="1" applyAlignment="1">
      <alignment horizontal="center" vertical="center"/>
    </xf>
    <xf numFmtId="0" fontId="104" fillId="0" borderId="0" xfId="0" applyFont="1" applyFill="1" applyBorder="1" applyAlignment="1">
      <alignment horizontal="center" vertical="center"/>
    </xf>
    <xf numFmtId="0" fontId="133" fillId="0" borderId="0" xfId="0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5" fontId="135" fillId="0" borderId="0" xfId="0" applyNumberFormat="1" applyFont="1" applyFill="1" applyBorder="1" applyAlignment="1">
      <alignment horizontal="center" vertical="center"/>
    </xf>
    <xf numFmtId="0" fontId="136" fillId="4" borderId="0" xfId="0" applyFont="1" applyFill="1" applyBorder="1" applyAlignment="1">
      <alignment horizontal="center" vertical="center"/>
    </xf>
    <xf numFmtId="165" fontId="137" fillId="0" borderId="1" xfId="0" applyNumberFormat="1" applyFont="1" applyFill="1" applyBorder="1" applyAlignment="1">
      <alignment horizontal="center"/>
    </xf>
    <xf numFmtId="0" fontId="13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3" fillId="0" borderId="0" xfId="0" applyFont="1" applyBorder="1" applyAlignment="1">
      <alignment horizontal="center" vertical="center"/>
    </xf>
    <xf numFmtId="9" fontId="135" fillId="0" borderId="0" xfId="0" applyNumberFormat="1" applyFont="1" applyFill="1" applyBorder="1" applyAlignment="1">
      <alignment horizontal="center"/>
    </xf>
    <xf numFmtId="0" fontId="133" fillId="9" borderId="0" xfId="0" applyFont="1" applyFill="1" applyAlignment="1">
      <alignment horizontal="center" vertical="center"/>
    </xf>
    <xf numFmtId="9" fontId="128" fillId="0" borderId="0" xfId="0" applyNumberFormat="1" applyFont="1" applyBorder="1" applyAlignment="1">
      <alignment horizontal="center"/>
    </xf>
    <xf numFmtId="0" fontId="133" fillId="9" borderId="0" xfId="0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center" vertical="center"/>
    </xf>
    <xf numFmtId="49" fontId="94" fillId="0" borderId="0" xfId="0" applyNumberFormat="1" applyFont="1" applyFill="1" applyBorder="1" applyAlignment="1">
      <alignment horizontal="center" vertical="center"/>
    </xf>
    <xf numFmtId="165" fontId="3" fillId="21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38" fillId="0" borderId="0" xfId="0" applyFont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39" fillId="9" borderId="0" xfId="0" applyFont="1" applyFill="1" applyBorder="1" applyAlignment="1">
      <alignment horizontal="center" vertical="center"/>
    </xf>
    <xf numFmtId="16" fontId="104" fillId="0" borderId="0" xfId="0" applyNumberFormat="1" applyFont="1" applyFill="1" applyBorder="1" applyAlignment="1">
      <alignment horizontal="center" vertical="center"/>
    </xf>
    <xf numFmtId="0" fontId="140" fillId="9" borderId="0" xfId="0" applyFont="1" applyFill="1" applyBorder="1" applyAlignment="1">
      <alignment horizontal="center" vertical="center"/>
    </xf>
    <xf numFmtId="9" fontId="128" fillId="0" borderId="0" xfId="0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1" fontId="3" fillId="26" borderId="0" xfId="0" applyNumberFormat="1" applyFont="1" applyFill="1" applyBorder="1" applyAlignment="1">
      <alignment horizontal="center" vertical="center"/>
    </xf>
    <xf numFmtId="165" fontId="134" fillId="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7" fontId="5" fillId="0" borderId="0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9" fontId="135" fillId="0" borderId="0" xfId="0" applyNumberFormat="1" applyFont="1" applyBorder="1" applyAlignment="1">
      <alignment horizontal="center"/>
    </xf>
    <xf numFmtId="165" fontId="127" fillId="0" borderId="1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65" fontId="141" fillId="0" borderId="0" xfId="0" applyNumberFormat="1" applyFont="1" applyFill="1" applyBorder="1" applyAlignment="1">
      <alignment horizontal="center" vertical="center"/>
    </xf>
    <xf numFmtId="0" fontId="128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67" fontId="5" fillId="11" borderId="0" xfId="5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97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1" fontId="3" fillId="0" borderId="0" xfId="0" applyNumberFormat="1" applyFont="1" applyFill="1" applyBorder="1"/>
    <xf numFmtId="167" fontId="3" fillId="0" borderId="0" xfId="0" applyNumberFormat="1" applyFont="1" applyFill="1" applyBorder="1"/>
    <xf numFmtId="0" fontId="14" fillId="0" borderId="1" xfId="0" applyFont="1" applyFill="1" applyBorder="1"/>
    <xf numFmtId="0" fontId="135" fillId="0" borderId="0" xfId="0" applyFont="1" applyFill="1" applyBorder="1" applyAlignment="1">
      <alignment horizontal="center" vertical="center"/>
    </xf>
    <xf numFmtId="0" fontId="142" fillId="0" borderId="0" xfId="0" applyFont="1" applyFill="1" applyBorder="1" applyAlignment="1"/>
    <xf numFmtId="0" fontId="93" fillId="0" borderId="0" xfId="0" applyFont="1" applyFill="1" applyBorder="1" applyAlignment="1">
      <alignment horizontal="center" vertical="center"/>
    </xf>
    <xf numFmtId="1" fontId="93" fillId="0" borderId="0" xfId="0" applyNumberFormat="1" applyFont="1" applyFill="1" applyBorder="1" applyAlignment="1">
      <alignment horizontal="center" vertical="center"/>
    </xf>
    <xf numFmtId="164" fontId="93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171" fontId="14" fillId="0" borderId="0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71" fontId="14" fillId="0" borderId="0" xfId="0" applyNumberFormat="1" applyFont="1" applyFill="1" applyBorder="1" applyAlignment="1">
      <alignment horizontal="center" vertical="top"/>
    </xf>
    <xf numFmtId="165" fontId="128" fillId="0" borderId="0" xfId="0" applyNumberFormat="1" applyFont="1" applyBorder="1" applyAlignment="1">
      <alignment horizontal="center" vertical="center"/>
    </xf>
    <xf numFmtId="0" fontId="12" fillId="9" borderId="0" xfId="0" applyFont="1" applyFill="1" applyBorder="1" applyAlignment="1">
      <alignment horizontal="center"/>
    </xf>
    <xf numFmtId="49" fontId="14" fillId="19" borderId="0" xfId="5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127" fillId="0" borderId="1" xfId="0" applyNumberFormat="1" applyFont="1" applyFill="1" applyBorder="1" applyAlignment="1">
      <alignment horizontal="center" vertical="top"/>
    </xf>
    <xf numFmtId="0" fontId="14" fillId="0" borderId="0" xfId="0" applyFont="1" applyBorder="1"/>
    <xf numFmtId="165" fontId="93" fillId="0" borderId="1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9" fontId="141" fillId="14" borderId="0" xfId="0" applyNumberFormat="1" applyFont="1" applyFill="1" applyBorder="1" applyAlignment="1">
      <alignment horizontal="center" vertical="center"/>
    </xf>
    <xf numFmtId="165" fontId="141" fillId="15" borderId="0" xfId="0" applyNumberFormat="1" applyFont="1" applyFill="1" applyBorder="1" applyAlignment="1">
      <alignment horizontal="center" vertical="center"/>
    </xf>
    <xf numFmtId="0" fontId="144" fillId="0" borderId="0" xfId="0" applyFont="1" applyFill="1" applyBorder="1" applyAlignment="1">
      <alignment horizontal="center" vertical="center"/>
    </xf>
    <xf numFmtId="1" fontId="144" fillId="0" borderId="0" xfId="0" applyNumberFormat="1" applyFont="1" applyFill="1" applyBorder="1" applyAlignment="1">
      <alignment horizontal="center" vertical="center"/>
    </xf>
    <xf numFmtId="0" fontId="101" fillId="9" borderId="0" xfId="0" applyFont="1" applyFill="1" applyBorder="1" applyAlignment="1">
      <alignment horizontal="center" vertical="center"/>
    </xf>
    <xf numFmtId="165" fontId="3" fillId="23" borderId="1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2" fontId="128" fillId="0" borderId="0" xfId="0" applyNumberFormat="1" applyFont="1" applyFill="1" applyBorder="1" applyAlignment="1">
      <alignment horizontal="center"/>
    </xf>
    <xf numFmtId="12" fontId="93" fillId="0" borderId="0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49" fontId="104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45" fillId="0" borderId="0" xfId="0" applyFont="1" applyFill="1" applyBorder="1" applyAlignment="1">
      <alignment horizontal="center" vertical="center"/>
    </xf>
    <xf numFmtId="1" fontId="145" fillId="0" borderId="0" xfId="0" applyNumberFormat="1" applyFont="1" applyFill="1" applyBorder="1" applyAlignment="1">
      <alignment horizontal="center" vertical="center"/>
    </xf>
    <xf numFmtId="0" fontId="135" fillId="0" borderId="0" xfId="0" applyFont="1" applyBorder="1" applyAlignment="1">
      <alignment horizontal="center"/>
    </xf>
    <xf numFmtId="0" fontId="14" fillId="0" borderId="1" xfId="0" applyFont="1" applyBorder="1"/>
    <xf numFmtId="164" fontId="135" fillId="0" borderId="0" xfId="0" applyNumberFormat="1" applyFont="1" applyFill="1" applyBorder="1" applyAlignment="1">
      <alignment horizontal="center"/>
    </xf>
    <xf numFmtId="16" fontId="146" fillId="0" borderId="0" xfId="0" applyNumberFormat="1" applyFont="1" applyFill="1" applyBorder="1" applyAlignment="1">
      <alignment horizontal="center" vertical="center"/>
    </xf>
    <xf numFmtId="165" fontId="92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/>
    <xf numFmtId="165" fontId="147" fillId="0" borderId="1" xfId="0" applyNumberFormat="1" applyFont="1" applyFill="1" applyBorder="1" applyAlignment="1">
      <alignment horizontal="center"/>
    </xf>
    <xf numFmtId="9" fontId="141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135" fillId="0" borderId="0" xfId="14" applyFont="1" applyFill="1" applyBorder="1" applyAlignment="1">
      <alignment horizontal="center"/>
    </xf>
    <xf numFmtId="1" fontId="3" fillId="0" borderId="0" xfId="0" applyNumberFormat="1" applyFont="1" applyBorder="1"/>
    <xf numFmtId="165" fontId="3" fillId="0" borderId="0" xfId="0" applyNumberFormat="1" applyFont="1" applyBorder="1"/>
    <xf numFmtId="0" fontId="14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/>
    </xf>
    <xf numFmtId="165" fontId="93" fillId="0" borderId="0" xfId="0" applyNumberFormat="1" applyFont="1" applyFill="1" applyBorder="1" applyAlignment="1">
      <alignment horizontal="center"/>
    </xf>
    <xf numFmtId="12" fontId="14" fillId="0" borderId="0" xfId="0" applyNumberFormat="1" applyFont="1" applyFill="1" applyBorder="1" applyAlignment="1">
      <alignment horizontal="center" vertical="center"/>
    </xf>
    <xf numFmtId="0" fontId="10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1" fontId="14" fillId="0" borderId="0" xfId="0" applyNumberFormat="1" applyFont="1" applyFill="1" applyBorder="1" applyAlignment="1">
      <alignment horizontal="center"/>
    </xf>
    <xf numFmtId="0" fontId="92" fillId="0" borderId="0" xfId="0" applyFont="1" applyFill="1" applyBorder="1" applyAlignment="1">
      <alignment horizontal="center" vertical="center"/>
    </xf>
    <xf numFmtId="1" fontId="92" fillId="0" borderId="0" xfId="0" applyNumberFormat="1" applyFont="1" applyFill="1" applyBorder="1" applyAlignment="1">
      <alignment horizontal="center" vertical="center"/>
    </xf>
    <xf numFmtId="0" fontId="92" fillId="0" borderId="0" xfId="0" applyFont="1" applyFill="1" applyBorder="1" applyAlignment="1">
      <alignment horizontal="center"/>
    </xf>
    <xf numFmtId="164" fontId="92" fillId="0" borderId="0" xfId="0" applyNumberFormat="1" applyFont="1" applyFill="1" applyBorder="1" applyAlignment="1">
      <alignment horizontal="center"/>
    </xf>
    <xf numFmtId="167" fontId="92" fillId="0" borderId="0" xfId="0" applyNumberFormat="1" applyFont="1" applyFill="1" applyBorder="1" applyAlignment="1">
      <alignment horizontal="center"/>
    </xf>
    <xf numFmtId="1" fontId="92" fillId="0" borderId="0" xfId="0" applyNumberFormat="1" applyFont="1" applyFill="1" applyBorder="1" applyAlignment="1">
      <alignment horizontal="center"/>
    </xf>
    <xf numFmtId="165" fontId="120" fillId="0" borderId="0" xfId="0" applyNumberFormat="1" applyFont="1" applyFill="1" applyBorder="1" applyAlignment="1">
      <alignment horizontal="center" vertical="center"/>
    </xf>
    <xf numFmtId="165" fontId="92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35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/>
    </xf>
    <xf numFmtId="171" fontId="14" fillId="0" borderId="0" xfId="0" applyNumberFormat="1" applyFont="1" applyFill="1" applyBorder="1" applyAlignment="1">
      <alignment horizontal="left" vertical="center"/>
    </xf>
    <xf numFmtId="49" fontId="148" fillId="0" borderId="0" xfId="5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/>
    </xf>
    <xf numFmtId="0" fontId="149" fillId="0" borderId="0" xfId="0" applyFont="1" applyFill="1" applyBorder="1" applyAlignment="1">
      <alignment horizontal="left"/>
    </xf>
    <xf numFmtId="0" fontId="135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>
      <alignment horizontal="center"/>
    </xf>
    <xf numFmtId="165" fontId="134" fillId="0" borderId="0" xfId="0" applyNumberFormat="1" applyFont="1" applyFill="1" applyBorder="1" applyAlignment="1">
      <alignment horizontal="center"/>
    </xf>
    <xf numFmtId="165" fontId="137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65" fontId="9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5" fontId="14" fillId="2" borderId="0" xfId="0" applyNumberFormat="1" applyFont="1" applyFill="1" applyBorder="1" applyAlignment="1">
      <alignment horizontal="center" vertical="center"/>
    </xf>
    <xf numFmtId="0" fontId="25" fillId="0" borderId="0" xfId="0" applyNumberFormat="1" applyFont="1"/>
    <xf numFmtId="0" fontId="150" fillId="0" borderId="0" xfId="0" applyFont="1" applyFill="1" applyBorder="1" applyAlignment="1">
      <alignment horizontal="left"/>
    </xf>
    <xf numFmtId="171" fontId="14" fillId="2" borderId="0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26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22" borderId="0" xfId="0" applyFont="1" applyFill="1" applyBorder="1" applyAlignment="1">
      <alignment horizontal="center"/>
    </xf>
    <xf numFmtId="0" fontId="127" fillId="22" borderId="0" xfId="0" applyNumberFormat="1" applyFont="1" applyFill="1" applyBorder="1" applyAlignment="1">
      <alignment horizontal="center"/>
    </xf>
    <xf numFmtId="16" fontId="3" fillId="22" borderId="0" xfId="0" applyNumberFormat="1" applyFont="1" applyFill="1" applyBorder="1" applyAlignment="1">
      <alignment horizontal="center"/>
    </xf>
    <xf numFmtId="0" fontId="14" fillId="19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132" fillId="0" borderId="0" xfId="0" applyFont="1" applyFill="1" applyBorder="1" applyAlignment="1">
      <alignment horizontal="center" wrapText="1"/>
    </xf>
    <xf numFmtId="165" fontId="128" fillId="0" borderId="0" xfId="0" applyNumberFormat="1" applyFont="1" applyFill="1" applyBorder="1" applyAlignment="1">
      <alignment horizontal="center" vertical="center" wrapText="1"/>
    </xf>
    <xf numFmtId="165" fontId="3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5" fontId="154" fillId="0" borderId="0" xfId="0" applyNumberFormat="1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wrapText="1"/>
    </xf>
    <xf numFmtId="0" fontId="0" fillId="0" borderId="1" xfId="0" applyFill="1" applyBorder="1"/>
    <xf numFmtId="0" fontId="3" fillId="1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top"/>
    </xf>
    <xf numFmtId="0" fontId="3" fillId="13" borderId="0" xfId="0" applyFont="1" applyFill="1" applyAlignment="1">
      <alignment horizontal="center" vertical="top"/>
    </xf>
    <xf numFmtId="164" fontId="3" fillId="11" borderId="0" xfId="0" applyNumberFormat="1" applyFont="1" applyFill="1" applyBorder="1" applyAlignment="1">
      <alignment horizontal="center" vertical="top"/>
    </xf>
    <xf numFmtId="164" fontId="11" fillId="11" borderId="0" xfId="0" applyNumberFormat="1" applyFont="1" applyFill="1" applyAlignment="1">
      <alignment horizontal="center"/>
    </xf>
    <xf numFmtId="164" fontId="3" fillId="18" borderId="0" xfId="0" applyNumberFormat="1" applyFont="1" applyFill="1" applyBorder="1" applyAlignment="1">
      <alignment horizontal="center" vertical="top"/>
    </xf>
    <xf numFmtId="1" fontId="11" fillId="13" borderId="0" xfId="0" applyNumberFormat="1" applyFont="1" applyFill="1" applyAlignment="1">
      <alignment horizontal="center"/>
    </xf>
    <xf numFmtId="167" fontId="3" fillId="13" borderId="0" xfId="7" applyNumberFormat="1" applyFont="1" applyFill="1" applyBorder="1" applyAlignment="1">
      <alignment horizontal="center" vertical="center"/>
    </xf>
    <xf numFmtId="0" fontId="3" fillId="5" borderId="0" xfId="5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1" fillId="13" borderId="0" xfId="0" applyNumberFormat="1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11" fillId="13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7" fontId="3" fillId="13" borderId="0" xfId="1" applyNumberFormat="1" applyFont="1" applyFill="1" applyBorder="1" applyAlignment="1">
      <alignment horizontal="center" vertical="center"/>
    </xf>
    <xf numFmtId="167" fontId="5" fillId="13" borderId="0" xfId="7" applyNumberFormat="1" applyFont="1" applyFill="1" applyBorder="1" applyAlignment="1">
      <alignment horizontal="center" vertical="center"/>
    </xf>
    <xf numFmtId="0" fontId="5" fillId="13" borderId="0" xfId="5" applyNumberFormat="1" applyFont="1" applyFill="1" applyBorder="1" applyAlignment="1">
      <alignment horizontal="center" vertical="center"/>
    </xf>
    <xf numFmtId="167" fontId="3" fillId="13" borderId="0" xfId="5" applyNumberFormat="1" applyFont="1" applyFill="1" applyBorder="1" applyAlignment="1" applyProtection="1">
      <alignment horizontal="center" vertical="center"/>
    </xf>
    <xf numFmtId="166" fontId="5" fillId="13" borderId="0" xfId="7" applyNumberFormat="1" applyFont="1" applyFill="1" applyBorder="1" applyAlignment="1">
      <alignment horizontal="center" vertical="center"/>
    </xf>
    <xf numFmtId="167" fontId="3" fillId="13" borderId="0" xfId="5" applyNumberFormat="1" applyFont="1" applyFill="1" applyAlignment="1">
      <alignment horizontal="center" vertical="center"/>
    </xf>
    <xf numFmtId="167" fontId="3" fillId="5" borderId="0" xfId="5" applyNumberFormat="1" applyFont="1" applyFill="1" applyBorder="1" applyAlignment="1">
      <alignment horizontal="center" vertical="center"/>
    </xf>
    <xf numFmtId="167" fontId="5" fillId="13" borderId="0" xfId="5" applyNumberFormat="1" applyFont="1" applyFill="1" applyBorder="1" applyAlignment="1">
      <alignment horizontal="center" vertical="center"/>
    </xf>
    <xf numFmtId="167" fontId="5" fillId="13" borderId="0" xfId="0" applyNumberFormat="1" applyFont="1" applyFill="1" applyBorder="1" applyAlignment="1">
      <alignment horizontal="center" vertical="center"/>
    </xf>
    <xf numFmtId="0" fontId="3" fillId="13" borderId="0" xfId="0" applyNumberFormat="1" applyFont="1" applyFill="1" applyBorder="1" applyAlignment="1">
      <alignment horizontal="center" vertical="center"/>
    </xf>
    <xf numFmtId="0" fontId="143" fillId="13" borderId="0" xfId="0" applyFont="1" applyFill="1" applyAlignment="1">
      <alignment horizontal="center"/>
    </xf>
    <xf numFmtId="167" fontId="3" fillId="13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126" fillId="0" borderId="0" xfId="0" applyFont="1" applyFill="1" applyBorder="1" applyAlignment="1">
      <alignment horizontal="center"/>
    </xf>
    <xf numFmtId="0" fontId="151" fillId="0" borderId="0" xfId="0" applyFont="1" applyFill="1" applyBorder="1" applyAlignment="1">
      <alignment horizontal="center"/>
    </xf>
    <xf numFmtId="0" fontId="7" fillId="27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left" vertical="center"/>
    </xf>
    <xf numFmtId="0" fontId="21" fillId="7" borderId="0" xfId="7" applyFont="1" applyFill="1" applyBorder="1" applyAlignment="1">
      <alignment horizontal="left" vertical="center"/>
    </xf>
    <xf numFmtId="0" fontId="21" fillId="22" borderId="0" xfId="7" applyFont="1" applyFill="1" applyBorder="1" applyAlignment="1">
      <alignment horizontal="left" vertical="center"/>
    </xf>
    <xf numFmtId="0" fontId="21" fillId="2" borderId="0" xfId="7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4" fillId="13" borderId="0" xfId="1" applyFont="1" applyFill="1" applyBorder="1" applyAlignment="1">
      <alignment horizontal="left" vertical="center"/>
    </xf>
    <xf numFmtId="0" fontId="13" fillId="10" borderId="0" xfId="1" applyNumberFormat="1" applyFont="1" applyFill="1" applyBorder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21" fillId="22" borderId="0" xfId="5" applyNumberFormat="1" applyFont="1" applyFill="1" applyBorder="1" applyAlignment="1">
      <alignment horizontal="left" vertical="center"/>
    </xf>
    <xf numFmtId="0" fontId="21" fillId="2" borderId="0" xfId="7" applyNumberFormat="1" applyFont="1" applyFill="1" applyBorder="1" applyAlignment="1">
      <alignment horizontal="left" vertical="center"/>
    </xf>
    <xf numFmtId="0" fontId="13" fillId="5" borderId="0" xfId="5" applyNumberFormat="1" applyFont="1" applyFill="1" applyBorder="1" applyAlignment="1">
      <alignment horizontal="left" vertical="center"/>
    </xf>
    <xf numFmtId="0" fontId="14" fillId="13" borderId="0" xfId="1" applyNumberFormat="1" applyFont="1" applyFill="1" applyBorder="1" applyAlignment="1">
      <alignment horizontal="left" vertical="center"/>
    </xf>
    <xf numFmtId="0" fontId="14" fillId="4" borderId="0" xfId="1" applyFont="1" applyFill="1" applyAlignment="1">
      <alignment horizontal="left" vertical="center"/>
    </xf>
    <xf numFmtId="0" fontId="14" fillId="10" borderId="0" xfId="7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6" fillId="22" borderId="0" xfId="7" applyFont="1" applyFill="1" applyBorder="1" applyAlignment="1">
      <alignment horizontal="center" vertical="center"/>
    </xf>
    <xf numFmtId="0" fontId="6" fillId="2" borderId="0" xfId="7" applyFont="1" applyFill="1" applyBorder="1" applyAlignment="1">
      <alignment horizontal="center" vertical="center"/>
    </xf>
    <xf numFmtId="0" fontId="6" fillId="5" borderId="0" xfId="7" applyFont="1" applyFill="1" applyBorder="1" applyAlignment="1">
      <alignment horizontal="center" vertical="center"/>
    </xf>
    <xf numFmtId="0" fontId="101" fillId="13" borderId="0" xfId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44" fontId="14" fillId="0" borderId="0" xfId="0" applyNumberFormat="1" applyFont="1" applyFill="1" applyAlignment="1">
      <alignment horizontal="center"/>
    </xf>
    <xf numFmtId="0" fontId="14" fillId="20" borderId="0" xfId="1" applyFont="1" applyFill="1" applyAlignment="1">
      <alignment horizontal="left" vertical="center"/>
    </xf>
    <xf numFmtId="0" fontId="14" fillId="20" borderId="0" xfId="1" applyFont="1" applyFill="1" applyBorder="1" applyAlignment="1">
      <alignment horizontal="left" vertical="center"/>
    </xf>
    <xf numFmtId="0" fontId="12" fillId="20" borderId="0" xfId="1" applyFont="1" applyFill="1" applyBorder="1" applyAlignment="1">
      <alignment horizontal="center" vertical="center"/>
    </xf>
    <xf numFmtId="0" fontId="3" fillId="20" borderId="0" xfId="1" applyFont="1" applyFill="1" applyBorder="1" applyAlignment="1">
      <alignment horizontal="center" vertical="center"/>
    </xf>
    <xf numFmtId="49" fontId="104" fillId="0" borderId="0" xfId="0" applyNumberFormat="1" applyFont="1" applyAlignment="1">
      <alignment horizontal="center" vertical="center"/>
    </xf>
    <xf numFmtId="0" fontId="119" fillId="0" borderId="0" xfId="0" applyFont="1" applyFill="1" applyAlignment="1">
      <alignment horizontal="center" vertical="center"/>
    </xf>
    <xf numFmtId="0" fontId="25" fillId="9" borderId="0" xfId="0" applyFont="1" applyFill="1" applyAlignment="1">
      <alignment vertical="center"/>
    </xf>
    <xf numFmtId="0" fontId="113" fillId="0" borderId="0" xfId="0" applyFont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/>
    </xf>
    <xf numFmtId="0" fontId="21" fillId="22" borderId="0" xfId="0" applyFont="1" applyFill="1" applyAlignment="1">
      <alignment horizontal="left" vertical="center"/>
    </xf>
    <xf numFmtId="0" fontId="5" fillId="22" borderId="0" xfId="0" applyFont="1" applyFill="1" applyAlignment="1">
      <alignment horizontal="left" vertical="center"/>
    </xf>
    <xf numFmtId="0" fontId="20" fillId="2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4" fillId="13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155" fillId="13" borderId="0" xfId="0" applyFont="1" applyFill="1" applyAlignment="1">
      <alignment vertical="center"/>
    </xf>
    <xf numFmtId="0" fontId="155" fillId="0" borderId="0" xfId="0" applyFont="1" applyAlignment="1">
      <alignment vertical="center"/>
    </xf>
    <xf numFmtId="0" fontId="14" fillId="20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25" fillId="20" borderId="0" xfId="0" applyFont="1" applyFill="1" applyAlignment="1">
      <alignment vertical="center"/>
    </xf>
    <xf numFmtId="49" fontId="156" fillId="0" borderId="0" xfId="0" applyNumberFormat="1" applyFont="1"/>
    <xf numFmtId="0" fontId="119" fillId="0" borderId="0" xfId="0" applyFont="1" applyFill="1" applyBorder="1" applyAlignment="1">
      <alignment horizontal="center" vertical="center"/>
    </xf>
    <xf numFmtId="0" fontId="113" fillId="0" borderId="0" xfId="0" applyFont="1"/>
    <xf numFmtId="0" fontId="14" fillId="10" borderId="0" xfId="0" applyFont="1" applyFill="1" applyBorder="1" applyAlignment="1">
      <alignment horizontal="left" vertical="center"/>
    </xf>
    <xf numFmtId="0" fontId="3" fillId="10" borderId="0" xfId="0" applyFont="1" applyFill="1"/>
    <xf numFmtId="0" fontId="21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0" fontId="21" fillId="22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13" fillId="0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4" fillId="13" borderId="0" xfId="0" applyFont="1" applyFill="1" applyBorder="1" applyAlignment="1">
      <alignment horizontal="left" vertical="center"/>
    </xf>
    <xf numFmtId="0" fontId="155" fillId="0" borderId="0" xfId="0" applyFont="1" applyFill="1" applyAlignment="1">
      <alignment vertical="center"/>
    </xf>
    <xf numFmtId="0" fontId="14" fillId="4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4" fillId="20" borderId="0" xfId="0" applyFont="1" applyFill="1" applyBorder="1" applyAlignment="1">
      <alignment horizontal="left" vertical="center"/>
    </xf>
    <xf numFmtId="0" fontId="0" fillId="20" borderId="0" xfId="0" applyFill="1" applyAlignment="1">
      <alignment vertical="center"/>
    </xf>
    <xf numFmtId="0" fontId="3" fillId="20" borderId="0" xfId="0" applyFont="1" applyFill="1"/>
    <xf numFmtId="0" fontId="13" fillId="19" borderId="0" xfId="1" applyNumberFormat="1" applyFont="1" applyFill="1" applyBorder="1" applyAlignment="1">
      <alignment horizontal="left"/>
    </xf>
    <xf numFmtId="0" fontId="13" fillId="19" borderId="0" xfId="0" applyFont="1" applyFill="1" applyAlignment="1">
      <alignment horizontal="left"/>
    </xf>
    <xf numFmtId="0" fontId="12" fillId="19" borderId="0" xfId="7" applyFont="1" applyFill="1" applyBorder="1" applyAlignment="1">
      <alignment horizontal="center" vertical="center"/>
    </xf>
    <xf numFmtId="0" fontId="13" fillId="19" borderId="0" xfId="0" applyFont="1" applyFill="1" applyAlignment="1">
      <alignment horizontal="left" vertical="top"/>
    </xf>
    <xf numFmtId="0" fontId="25" fillId="19" borderId="0" xfId="0" applyFont="1" applyFill="1" applyAlignment="1">
      <alignment vertical="center"/>
    </xf>
    <xf numFmtId="0" fontId="14" fillId="19" borderId="0" xfId="0" applyFont="1" applyFill="1" applyBorder="1" applyAlignment="1">
      <alignment horizontal="left" vertical="top"/>
    </xf>
    <xf numFmtId="0" fontId="0" fillId="19" borderId="0" xfId="0" applyFill="1"/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10" fillId="0" borderId="0" xfId="0" applyFont="1" applyAlignment="1"/>
    <xf numFmtId="14" fontId="3" fillId="25" borderId="0" xfId="1" applyNumberFormat="1" applyFont="1" applyFill="1" applyBorder="1" applyAlignment="1">
      <alignment horizontal="center" vertical="center"/>
    </xf>
    <xf numFmtId="0" fontId="13" fillId="27" borderId="0" xfId="0" applyFont="1" applyFill="1"/>
    <xf numFmtId="0" fontId="2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0" fontId="157" fillId="0" borderId="0" xfId="0" applyFont="1" applyAlignment="1">
      <alignment horizontal="center" vertical="top"/>
    </xf>
    <xf numFmtId="0" fontId="11" fillId="22" borderId="0" xfId="0" applyFont="1" applyFill="1" applyAlignment="1">
      <alignment horizontal="center"/>
    </xf>
    <xf numFmtId="49" fontId="7" fillId="27" borderId="0" xfId="0" applyNumberFormat="1" applyFont="1" applyFill="1" applyAlignment="1">
      <alignment horizontal="center" vertical="center"/>
    </xf>
    <xf numFmtId="0" fontId="7" fillId="27" borderId="0" xfId="0" applyFont="1" applyFill="1" applyAlignment="1">
      <alignment horizontal="center" vertical="center"/>
    </xf>
    <xf numFmtId="0" fontId="13" fillId="20" borderId="0" xfId="0" applyFont="1" applyFill="1" applyBorder="1" applyAlignment="1">
      <alignment horizontal="center" vertical="top"/>
    </xf>
    <xf numFmtId="0" fontId="5" fillId="5" borderId="0" xfId="7" applyFont="1" applyFill="1" applyBorder="1" applyAlignment="1">
      <alignment horizontal="center" vertical="center"/>
    </xf>
    <xf numFmtId="165" fontId="88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1" fillId="28" borderId="0" xfId="0" applyFont="1" applyFill="1" applyBorder="1" applyAlignment="1">
      <alignment horizontal="left" vertical="center"/>
    </xf>
    <xf numFmtId="0" fontId="12" fillId="28" borderId="0" xfId="0" applyFont="1" applyFill="1" applyBorder="1" applyAlignment="1">
      <alignment horizontal="center" vertical="center"/>
    </xf>
    <xf numFmtId="1" fontId="159" fillId="0" borderId="0" xfId="0" applyNumberFormat="1" applyFont="1" applyAlignment="1">
      <alignment horizontal="center" vertical="center"/>
    </xf>
    <xf numFmtId="0" fontId="160" fillId="0" borderId="0" xfId="0" applyFont="1" applyFill="1" applyAlignment="1">
      <alignment horizontal="center" vertical="center"/>
    </xf>
    <xf numFmtId="164" fontId="159" fillId="0" borderId="0" xfId="0" applyNumberFormat="1" applyFont="1" applyAlignment="1">
      <alignment horizontal="center" vertical="center"/>
    </xf>
    <xf numFmtId="0" fontId="11" fillId="0" borderId="0" xfId="0" applyNumberFormat="1" applyFont="1"/>
    <xf numFmtId="0" fontId="158" fillId="27" borderId="0" xfId="0" applyFont="1" applyFill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1" fillId="9" borderId="0" xfId="0" applyFont="1" applyFill="1"/>
    <xf numFmtId="0" fontId="7" fillId="0" borderId="0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center"/>
    </xf>
    <xf numFmtId="0" fontId="7" fillId="27" borderId="0" xfId="0" applyFont="1" applyFill="1" applyAlignment="1">
      <alignment horizontal="center" vertical="top"/>
    </xf>
    <xf numFmtId="0" fontId="104" fillId="0" borderId="0" xfId="0" applyFont="1" applyAlignment="1">
      <alignment horizontal="center" vertical="center"/>
    </xf>
    <xf numFmtId="0" fontId="13" fillId="2" borderId="0" xfId="0" applyFont="1" applyFill="1" applyBorder="1"/>
    <xf numFmtId="1" fontId="44" fillId="0" borderId="0" xfId="0" applyNumberFormat="1" applyFont="1" applyFill="1" applyAlignment="1">
      <alignment horizontal="center" vertical="center"/>
    </xf>
    <xf numFmtId="165" fontId="13" fillId="5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5" fillId="22" borderId="0" xfId="7" applyFont="1" applyFill="1" applyBorder="1" applyAlignment="1">
      <alignment horizontal="center" vertical="center"/>
    </xf>
    <xf numFmtId="1" fontId="162" fillId="0" borderId="0" xfId="0" applyNumberFormat="1" applyFont="1" applyAlignment="1">
      <alignment horizontal="center" vertical="center"/>
    </xf>
    <xf numFmtId="0" fontId="163" fillId="0" borderId="0" xfId="0" applyFont="1" applyFill="1" applyAlignment="1">
      <alignment horizontal="center"/>
    </xf>
    <xf numFmtId="164" fontId="162" fillId="0" borderId="0" xfId="0" applyNumberFormat="1" applyFont="1" applyAlignment="1">
      <alignment horizontal="center" vertical="center"/>
    </xf>
    <xf numFmtId="0" fontId="163" fillId="0" borderId="0" xfId="0" applyFont="1" applyAlignment="1">
      <alignment horizontal="center" vertical="top"/>
    </xf>
    <xf numFmtId="0" fontId="167" fillId="0" borderId="0" xfId="7" applyNumberFormat="1" applyFont="1" applyFill="1" applyBorder="1" applyAlignment="1" applyProtection="1">
      <alignment horizontal="center" vertical="center"/>
    </xf>
    <xf numFmtId="49" fontId="167" fillId="0" borderId="0" xfId="5" applyNumberFormat="1" applyFont="1" applyFill="1" applyBorder="1" applyAlignment="1" applyProtection="1">
      <alignment horizontal="center" vertical="center"/>
    </xf>
    <xf numFmtId="49" fontId="168" fillId="0" borderId="0" xfId="0" applyNumberFormat="1" applyFont="1" applyBorder="1" applyAlignment="1">
      <alignment horizontal="center" vertical="center"/>
    </xf>
    <xf numFmtId="1" fontId="162" fillId="0" borderId="0" xfId="0" applyNumberFormat="1" applyFont="1" applyBorder="1" applyAlignment="1">
      <alignment horizontal="center" vertical="center"/>
    </xf>
    <xf numFmtId="0" fontId="162" fillId="4" borderId="0" xfId="0" applyFont="1" applyFill="1" applyAlignment="1">
      <alignment horizontal="center" vertical="center"/>
    </xf>
    <xf numFmtId="0" fontId="162" fillId="0" borderId="0" xfId="0" applyFont="1" applyAlignment="1">
      <alignment horizontal="center" vertical="center"/>
    </xf>
    <xf numFmtId="167" fontId="162" fillId="13" borderId="0" xfId="0" applyNumberFormat="1" applyFont="1" applyFill="1" applyAlignment="1">
      <alignment horizontal="center" vertical="center"/>
    </xf>
    <xf numFmtId="167" fontId="162" fillId="0" borderId="0" xfId="0" applyNumberFormat="1" applyFont="1" applyFill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0" fillId="4" borderId="0" xfId="0" applyFont="1" applyFill="1" applyAlignment="1">
      <alignment horizontal="center" vertical="center"/>
    </xf>
    <xf numFmtId="164" fontId="170" fillId="0" borderId="0" xfId="0" applyNumberFormat="1" applyFont="1" applyAlignment="1">
      <alignment horizontal="center" vertical="center"/>
    </xf>
    <xf numFmtId="0" fontId="170" fillId="13" borderId="0" xfId="0" applyFont="1" applyFill="1" applyAlignment="1">
      <alignment horizontal="center" vertical="center"/>
    </xf>
    <xf numFmtId="165" fontId="168" fillId="0" borderId="1" xfId="0" applyNumberFormat="1" applyFont="1" applyFill="1" applyBorder="1" applyAlignment="1">
      <alignment horizontal="center" vertical="center"/>
    </xf>
    <xf numFmtId="164" fontId="162" fillId="0" borderId="0" xfId="0" applyNumberFormat="1" applyFont="1" applyFill="1" applyAlignment="1">
      <alignment horizontal="center" vertical="center"/>
    </xf>
    <xf numFmtId="0" fontId="165" fillId="0" borderId="0" xfId="0" applyFont="1" applyFill="1" applyAlignment="1">
      <alignment horizontal="center" vertical="top"/>
    </xf>
    <xf numFmtId="0" fontId="169" fillId="0" borderId="0" xfId="0" applyFont="1" applyFill="1" applyAlignment="1">
      <alignment horizontal="center" vertical="center"/>
    </xf>
    <xf numFmtId="1" fontId="162" fillId="0" borderId="0" xfId="7" applyNumberFormat="1" applyFont="1" applyBorder="1" applyAlignment="1">
      <alignment horizontal="center" vertical="center"/>
    </xf>
    <xf numFmtId="0" fontId="171" fillId="0" borderId="0" xfId="0" applyFont="1" applyFill="1" applyAlignment="1">
      <alignment horizontal="center" vertical="center"/>
    </xf>
    <xf numFmtId="165" fontId="164" fillId="0" borderId="1" xfId="0" applyNumberFormat="1" applyFont="1" applyFill="1" applyBorder="1" applyAlignment="1">
      <alignment horizontal="center" vertical="top"/>
    </xf>
    <xf numFmtId="0" fontId="168" fillId="19" borderId="0" xfId="0" applyFont="1" applyFill="1" applyAlignment="1">
      <alignment horizontal="center" vertical="center"/>
    </xf>
    <xf numFmtId="0" fontId="162" fillId="0" borderId="0" xfId="0" applyFont="1" applyFill="1" applyAlignment="1">
      <alignment horizontal="center"/>
    </xf>
    <xf numFmtId="0" fontId="162" fillId="0" borderId="0" xfId="0" applyFont="1" applyAlignment="1">
      <alignment horizontal="center"/>
    </xf>
    <xf numFmtId="0" fontId="162" fillId="0" borderId="0" xfId="0" applyFont="1" applyFill="1" applyAlignment="1">
      <alignment horizontal="center" vertical="top"/>
    </xf>
    <xf numFmtId="0" fontId="162" fillId="10" borderId="0" xfId="0" applyFont="1" applyFill="1" applyAlignment="1">
      <alignment horizontal="center" vertical="center"/>
    </xf>
    <xf numFmtId="1" fontId="162" fillId="0" borderId="0" xfId="0" applyNumberFormat="1" applyFont="1" applyFill="1" applyAlignment="1">
      <alignment horizontal="center" vertical="center"/>
    </xf>
    <xf numFmtId="49" fontId="168" fillId="9" borderId="0" xfId="5" applyNumberFormat="1" applyFont="1" applyFill="1" applyBorder="1" applyAlignment="1">
      <alignment horizontal="center" vertical="center"/>
    </xf>
    <xf numFmtId="49" fontId="162" fillId="9" borderId="0" xfId="5" applyNumberFormat="1" applyFont="1" applyFill="1" applyBorder="1" applyAlignment="1">
      <alignment horizontal="center" vertical="center"/>
    </xf>
    <xf numFmtId="49" fontId="162" fillId="9" borderId="0" xfId="0" applyNumberFormat="1" applyFont="1" applyFill="1" applyAlignment="1">
      <alignment horizontal="center" vertical="center"/>
    </xf>
    <xf numFmtId="49" fontId="168" fillId="0" borderId="0" xfId="0" applyNumberFormat="1" applyFont="1" applyFill="1" applyAlignment="1">
      <alignment horizontal="center" vertical="center"/>
    </xf>
    <xf numFmtId="0" fontId="0" fillId="0" borderId="0" xfId="0" applyNumberFormat="1" applyAlignment="1"/>
    <xf numFmtId="0" fontId="170" fillId="9" borderId="0" xfId="0" applyFont="1" applyFill="1" applyAlignment="1">
      <alignment horizontal="center"/>
    </xf>
    <xf numFmtId="0" fontId="170" fillId="0" borderId="0" xfId="0" applyFont="1" applyFill="1" applyAlignment="1">
      <alignment horizontal="center"/>
    </xf>
    <xf numFmtId="0" fontId="164" fillId="0" borderId="0" xfId="0" applyFont="1" applyFill="1" applyAlignment="1">
      <alignment horizontal="center" vertical="top"/>
    </xf>
    <xf numFmtId="0" fontId="164" fillId="0" borderId="0" xfId="0" applyFont="1" applyFill="1" applyAlignment="1">
      <alignment horizontal="center"/>
    </xf>
    <xf numFmtId="0" fontId="169" fillId="0" borderId="0" xfId="0" applyFont="1" applyAlignment="1">
      <alignment horizontal="center"/>
    </xf>
    <xf numFmtId="0" fontId="13" fillId="16" borderId="0" xfId="0" applyFont="1" applyFill="1" applyAlignment="1">
      <alignment horizontal="center"/>
    </xf>
    <xf numFmtId="0" fontId="76" fillId="2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/>
    </xf>
    <xf numFmtId="0" fontId="165" fillId="0" borderId="0" xfId="0" applyFont="1" applyAlignment="1">
      <alignment horizontal="center"/>
    </xf>
    <xf numFmtId="0" fontId="3" fillId="22" borderId="0" xfId="5" applyFont="1" applyFill="1" applyBorder="1" applyAlignment="1">
      <alignment horizontal="center" vertical="center"/>
    </xf>
    <xf numFmtId="1" fontId="162" fillId="0" borderId="0" xfId="0" applyNumberFormat="1" applyFont="1" applyAlignment="1">
      <alignment horizontal="center"/>
    </xf>
    <xf numFmtId="1" fontId="172" fillId="0" borderId="0" xfId="7" applyNumberFormat="1" applyFont="1" applyFill="1" applyBorder="1" applyAlignment="1">
      <alignment horizontal="center" vertical="center"/>
    </xf>
    <xf numFmtId="1" fontId="172" fillId="0" borderId="0" xfId="7" applyNumberFormat="1" applyFont="1" applyBorder="1" applyAlignment="1">
      <alignment horizontal="center" vertical="center"/>
    </xf>
    <xf numFmtId="1" fontId="172" fillId="0" borderId="0" xfId="0" applyNumberFormat="1" applyFont="1" applyAlignment="1">
      <alignment horizontal="center" vertical="center"/>
    </xf>
    <xf numFmtId="0" fontId="172" fillId="0" borderId="0" xfId="0" applyFont="1" applyFill="1" applyAlignment="1">
      <alignment horizontal="center" vertical="center"/>
    </xf>
    <xf numFmtId="0" fontId="173" fillId="9" borderId="0" xfId="0" applyFont="1" applyFill="1" applyAlignment="1">
      <alignment horizontal="center"/>
    </xf>
    <xf numFmtId="1" fontId="172" fillId="0" borderId="0" xfId="0" applyNumberFormat="1" applyFont="1" applyFill="1" applyAlignment="1">
      <alignment horizontal="center" vertical="center"/>
    </xf>
    <xf numFmtId="0" fontId="175" fillId="0" borderId="0" xfId="0" applyFont="1" applyFill="1" applyAlignment="1">
      <alignment horizontal="center"/>
    </xf>
    <xf numFmtId="0" fontId="157" fillId="0" borderId="0" xfId="0" applyFont="1" applyFill="1" applyAlignment="1">
      <alignment horizontal="center"/>
    </xf>
    <xf numFmtId="0" fontId="13" fillId="0" borderId="0" xfId="5" applyNumberFormat="1" applyFont="1" applyFill="1" applyBorder="1" applyAlignment="1">
      <alignment horizontal="center" vertical="top"/>
    </xf>
    <xf numFmtId="1" fontId="7" fillId="0" borderId="0" xfId="0" applyNumberFormat="1" applyFont="1" applyFill="1" applyAlignment="1">
      <alignment horizontal="center" vertical="center"/>
    </xf>
    <xf numFmtId="0" fontId="66" fillId="0" borderId="0" xfId="0" applyFont="1" applyFill="1" applyAlignment="1">
      <alignment horizontal="center"/>
    </xf>
    <xf numFmtId="0" fontId="58" fillId="0" borderId="0" xfId="0" applyFont="1" applyFill="1" applyAlignment="1">
      <alignment horizontal="center"/>
    </xf>
    <xf numFmtId="0" fontId="176" fillId="20" borderId="0" xfId="0" applyNumberFormat="1" applyFont="1" applyFill="1" applyAlignment="1">
      <alignment horizontal="center" vertical="top"/>
    </xf>
    <xf numFmtId="0" fontId="172" fillId="0" borderId="0" xfId="0" applyNumberFormat="1" applyFont="1" applyFill="1" applyAlignment="1">
      <alignment horizontal="center" vertical="top"/>
    </xf>
    <xf numFmtId="1" fontId="172" fillId="0" borderId="0" xfId="0" applyNumberFormat="1" applyFont="1" applyFill="1" applyBorder="1" applyAlignment="1">
      <alignment horizontal="center" vertical="center"/>
    </xf>
    <xf numFmtId="0" fontId="172" fillId="0" borderId="0" xfId="0" applyFont="1" applyFill="1" applyBorder="1" applyAlignment="1">
      <alignment horizontal="center" vertical="center"/>
    </xf>
    <xf numFmtId="49" fontId="172" fillId="10" borderId="0" xfId="0" applyNumberFormat="1" applyFont="1" applyFill="1" applyBorder="1" applyAlignment="1">
      <alignment horizontal="center" vertical="center"/>
    </xf>
    <xf numFmtId="0" fontId="172" fillId="0" borderId="0" xfId="0" applyFont="1" applyFill="1" applyAlignment="1"/>
    <xf numFmtId="0" fontId="3" fillId="28" borderId="0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top"/>
    </xf>
    <xf numFmtId="1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164" fontId="11" fillId="9" borderId="0" xfId="0" applyNumberFormat="1" applyFont="1" applyFill="1" applyAlignment="1">
      <alignment horizontal="center" vertical="top"/>
    </xf>
    <xf numFmtId="1" fontId="11" fillId="9" borderId="0" xfId="0" applyNumberFormat="1" applyFont="1" applyFill="1" applyAlignment="1">
      <alignment horizontal="center" vertical="top"/>
    </xf>
    <xf numFmtId="165" fontId="13" fillId="9" borderId="1" xfId="0" applyNumberFormat="1" applyFont="1" applyFill="1" applyBorder="1" applyAlignment="1">
      <alignment horizontal="center" vertical="top"/>
    </xf>
    <xf numFmtId="0" fontId="6" fillId="9" borderId="0" xfId="0" applyFont="1" applyFill="1" applyBorder="1"/>
    <xf numFmtId="165" fontId="11" fillId="9" borderId="0" xfId="0" applyNumberFormat="1" applyFont="1" applyFill="1" applyAlignment="1">
      <alignment horizontal="center"/>
    </xf>
    <xf numFmtId="0" fontId="177" fillId="0" borderId="0" xfId="0" applyFont="1" applyAlignment="1">
      <alignment horizontal="center"/>
    </xf>
    <xf numFmtId="0" fontId="177" fillId="27" borderId="0" xfId="0" applyFont="1" applyFill="1" applyAlignment="1">
      <alignment horizontal="center" vertical="top"/>
    </xf>
    <xf numFmtId="49" fontId="177" fillId="27" borderId="0" xfId="5" applyNumberFormat="1" applyFont="1" applyFill="1" applyBorder="1" applyAlignment="1" applyProtection="1">
      <alignment horizontal="center" vertical="center"/>
    </xf>
    <xf numFmtId="0" fontId="178" fillId="0" borderId="1" xfId="0" applyNumberFormat="1" applyFont="1" applyFill="1" applyBorder="1" applyAlignment="1"/>
    <xf numFmtId="0" fontId="181" fillId="0" borderId="0" xfId="5" applyFont="1" applyFill="1" applyBorder="1" applyAlignment="1">
      <alignment horizontal="center" vertical="center"/>
    </xf>
    <xf numFmtId="0" fontId="177" fillId="0" borderId="0" xfId="0" applyFont="1" applyAlignment="1">
      <alignment horizontal="center" vertical="top"/>
    </xf>
    <xf numFmtId="49" fontId="12" fillId="0" borderId="0" xfId="0" applyNumberFormat="1" applyFont="1" applyAlignment="1">
      <alignment horizontal="center" vertical="center"/>
    </xf>
    <xf numFmtId="49" fontId="178" fillId="0" borderId="0" xfId="0" applyNumberFormat="1" applyFont="1" applyFill="1" applyAlignment="1">
      <alignment horizontal="center" vertical="center"/>
    </xf>
    <xf numFmtId="0" fontId="180" fillId="0" borderId="0" xfId="0" applyFont="1" applyFill="1" applyAlignment="1">
      <alignment horizontal="center" vertical="center"/>
    </xf>
    <xf numFmtId="1" fontId="180" fillId="0" borderId="0" xfId="0" applyNumberFormat="1" applyFont="1" applyFill="1" applyAlignment="1">
      <alignment horizontal="center" vertical="center"/>
    </xf>
    <xf numFmtId="164" fontId="180" fillId="0" borderId="0" xfId="0" applyNumberFormat="1" applyFont="1" applyFill="1" applyAlignment="1">
      <alignment horizontal="center" vertical="center"/>
    </xf>
    <xf numFmtId="167" fontId="180" fillId="0" borderId="0" xfId="0" applyNumberFormat="1" applyFont="1" applyFill="1" applyAlignment="1">
      <alignment horizontal="center" vertical="center"/>
    </xf>
    <xf numFmtId="0" fontId="110" fillId="0" borderId="0" xfId="0" applyFont="1" applyFill="1" applyAlignment="1"/>
    <xf numFmtId="43" fontId="14" fillId="0" borderId="0" xfId="1" applyNumberFormat="1" applyFont="1" applyFill="1" applyBorder="1" applyAlignment="1">
      <alignment horizontal="center" vertical="center"/>
    </xf>
    <xf numFmtId="165" fontId="14" fillId="0" borderId="10" xfId="2" applyNumberFormat="1" applyFont="1" applyFill="1" applyBorder="1" applyAlignment="1">
      <alignment horizontal="center" vertical="center"/>
    </xf>
    <xf numFmtId="165" fontId="14" fillId="0" borderId="16" xfId="2" applyNumberFormat="1" applyFont="1" applyFill="1" applyBorder="1" applyAlignment="1">
      <alignment horizontal="center" vertical="center"/>
    </xf>
    <xf numFmtId="0" fontId="21" fillId="0" borderId="0" xfId="5" applyNumberFormat="1" applyFont="1" applyFill="1" applyBorder="1" applyAlignment="1">
      <alignment horizontal="center" vertical="center"/>
    </xf>
    <xf numFmtId="0" fontId="169" fillId="29" borderId="0" xfId="0" applyFont="1" applyFill="1" applyAlignment="1">
      <alignment horizontal="center"/>
    </xf>
    <xf numFmtId="0" fontId="162" fillId="29" borderId="0" xfId="0" applyFont="1" applyFill="1" applyAlignment="1">
      <alignment horizontal="center"/>
    </xf>
    <xf numFmtId="0" fontId="5" fillId="29" borderId="0" xfId="7" applyFont="1" applyFill="1" applyBorder="1" applyAlignment="1">
      <alignment horizontal="center" vertical="center"/>
    </xf>
    <xf numFmtId="0" fontId="3" fillId="29" borderId="0" xfId="5" applyFont="1" applyFill="1" applyBorder="1" applyAlignment="1">
      <alignment horizontal="center" vertical="center"/>
    </xf>
    <xf numFmtId="0" fontId="169" fillId="29" borderId="0" xfId="0" applyFont="1" applyFill="1" applyAlignment="1">
      <alignment horizontal="center" vertical="center"/>
    </xf>
    <xf numFmtId="0" fontId="170" fillId="29" borderId="0" xfId="0" applyFont="1" applyFill="1" applyAlignment="1">
      <alignment horizontal="center" vertical="center"/>
    </xf>
    <xf numFmtId="0" fontId="11" fillId="29" borderId="0" xfId="0" applyFont="1" applyFill="1" applyBorder="1" applyAlignment="1">
      <alignment horizontal="center" vertical="center"/>
    </xf>
    <xf numFmtId="0" fontId="5" fillId="29" borderId="0" xfId="0" applyFont="1" applyFill="1" applyAlignment="1">
      <alignment horizontal="center"/>
    </xf>
    <xf numFmtId="165" fontId="182" fillId="0" borderId="1" xfId="0" applyNumberFormat="1" applyFont="1" applyBorder="1" applyAlignment="1">
      <alignment horizontal="center" vertical="top"/>
    </xf>
    <xf numFmtId="0" fontId="180" fillId="0" borderId="0" xfId="0" applyFont="1" applyFill="1" applyAlignment="1">
      <alignment horizontal="center"/>
    </xf>
    <xf numFmtId="164" fontId="180" fillId="0" borderId="0" xfId="0" applyNumberFormat="1" applyFont="1" applyFill="1" applyAlignment="1">
      <alignment horizontal="center" vertical="top"/>
    </xf>
    <xf numFmtId="0" fontId="179" fillId="0" borderId="0" xfId="0" applyFont="1" applyAlignment="1">
      <alignment horizontal="center" vertical="center"/>
    </xf>
    <xf numFmtId="0" fontId="182" fillId="0" borderId="0" xfId="0" applyFont="1" applyFill="1" applyAlignment="1">
      <alignment horizontal="center" vertical="top"/>
    </xf>
    <xf numFmtId="0" fontId="177" fillId="0" borderId="0" xfId="0" applyFont="1" applyFill="1" applyAlignment="1">
      <alignment horizontal="center" vertical="top"/>
    </xf>
    <xf numFmtId="0" fontId="11" fillId="16" borderId="0" xfId="0" applyFont="1" applyFill="1" applyAlignment="1">
      <alignment horizontal="center" vertical="top"/>
    </xf>
    <xf numFmtId="1" fontId="180" fillId="0" borderId="0" xfId="0" applyNumberFormat="1" applyFont="1" applyAlignment="1">
      <alignment horizontal="center" vertical="center"/>
    </xf>
    <xf numFmtId="164" fontId="180" fillId="0" borderId="0" xfId="0" applyNumberFormat="1" applyFont="1" applyAlignment="1">
      <alignment horizontal="center" vertical="center"/>
    </xf>
    <xf numFmtId="164" fontId="180" fillId="0" borderId="0" xfId="0" applyNumberFormat="1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top"/>
    </xf>
    <xf numFmtId="1" fontId="11" fillId="0" borderId="0" xfId="0" applyNumberFormat="1" applyFont="1" applyBorder="1" applyAlignment="1">
      <alignment horizontal="center" vertical="top"/>
    </xf>
    <xf numFmtId="0" fontId="180" fillId="0" borderId="0" xfId="0" applyFont="1" applyAlignment="1">
      <alignment horizontal="center" vertical="center"/>
    </xf>
    <xf numFmtId="0" fontId="180" fillId="4" borderId="0" xfId="0" applyFont="1" applyFill="1" applyAlignment="1">
      <alignment horizontal="center" vertical="center"/>
    </xf>
    <xf numFmtId="167" fontId="180" fillId="13" borderId="0" xfId="0" applyNumberFormat="1" applyFont="1" applyFill="1" applyAlignment="1">
      <alignment horizontal="center" vertical="center"/>
    </xf>
    <xf numFmtId="0" fontId="177" fillId="27" borderId="0" xfId="0" applyFont="1" applyFill="1" applyAlignment="1">
      <alignment horizontal="center"/>
    </xf>
    <xf numFmtId="49" fontId="178" fillId="0" borderId="0" xfId="0" applyNumberFormat="1" applyFont="1" applyBorder="1" applyAlignment="1">
      <alignment horizontal="center" vertical="center"/>
    </xf>
    <xf numFmtId="1" fontId="180" fillId="0" borderId="0" xfId="0" applyNumberFormat="1" applyFont="1" applyBorder="1" applyAlignment="1">
      <alignment horizontal="center" vertical="center"/>
    </xf>
    <xf numFmtId="0" fontId="181" fillId="0" borderId="0" xfId="0" applyFont="1" applyAlignment="1">
      <alignment horizontal="center" vertical="center"/>
    </xf>
    <xf numFmtId="164" fontId="0" fillId="0" borderId="0" xfId="0" applyNumberFormat="1"/>
    <xf numFmtId="0" fontId="181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7" fillId="27" borderId="0" xfId="7" applyFont="1" applyFill="1" applyAlignment="1">
      <alignment horizontal="center" vertical="center"/>
    </xf>
    <xf numFmtId="0" fontId="181" fillId="4" borderId="0" xfId="0" applyFont="1" applyFill="1" applyAlignment="1">
      <alignment horizontal="center" vertical="center"/>
    </xf>
    <xf numFmtId="0" fontId="181" fillId="13" borderId="0" xfId="0" applyFont="1" applyFill="1" applyAlignment="1">
      <alignment horizontal="center" vertical="center"/>
    </xf>
    <xf numFmtId="49" fontId="174" fillId="0" borderId="0" xfId="0" applyNumberFormat="1" applyFont="1" applyFill="1" applyAlignment="1">
      <alignment horizontal="center" vertical="center"/>
    </xf>
    <xf numFmtId="0" fontId="14" fillId="30" borderId="0" xfId="0" applyFont="1" applyFill="1" applyAlignment="1">
      <alignment horizontal="left" vertical="center"/>
    </xf>
    <xf numFmtId="0" fontId="11" fillId="30" borderId="0" xfId="0" applyFont="1" applyFill="1" applyAlignment="1">
      <alignment horizontal="center" vertical="top"/>
    </xf>
    <xf numFmtId="0" fontId="11" fillId="30" borderId="0" xfId="0" applyFont="1" applyFill="1" applyAlignment="1">
      <alignment horizontal="center"/>
    </xf>
    <xf numFmtId="0" fontId="183" fillId="0" borderId="0" xfId="0" applyFont="1" applyFill="1" applyAlignment="1">
      <alignment horizontal="center" vertical="center"/>
    </xf>
    <xf numFmtId="0" fontId="177" fillId="0" borderId="0" xfId="7" applyNumberFormat="1" applyFont="1" applyFill="1" applyBorder="1" applyAlignment="1" applyProtection="1">
      <alignment horizontal="center" vertical="center"/>
    </xf>
    <xf numFmtId="0" fontId="181" fillId="28" borderId="0" xfId="0" applyFont="1" applyFill="1" applyAlignment="1">
      <alignment horizontal="center" vertical="center"/>
    </xf>
    <xf numFmtId="0" fontId="179" fillId="9" borderId="0" xfId="0" applyFont="1" applyFill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0" fontId="11" fillId="28" borderId="0" xfId="0" applyFont="1" applyFill="1" applyBorder="1" applyAlignment="1">
      <alignment horizontal="center" vertical="top"/>
    </xf>
    <xf numFmtId="49" fontId="14" fillId="2" borderId="0" xfId="0" applyNumberFormat="1" applyFont="1" applyFill="1" applyBorder="1" applyAlignment="1">
      <alignment horizontal="center" vertical="center"/>
    </xf>
    <xf numFmtId="0" fontId="21" fillId="2" borderId="0" xfId="7" applyNumberFormat="1" applyFont="1" applyFill="1" applyBorder="1" applyAlignment="1" applyProtection="1">
      <alignment horizontal="center" vertical="center"/>
    </xf>
    <xf numFmtId="0" fontId="7" fillId="2" borderId="0" xfId="0" applyFont="1" applyFill="1" applyAlignment="1">
      <alignment horizontal="center"/>
    </xf>
    <xf numFmtId="0" fontId="14" fillId="30" borderId="0" xfId="1" applyFont="1" applyFill="1" applyBorder="1" applyAlignment="1">
      <alignment horizontal="left" vertical="center"/>
    </xf>
    <xf numFmtId="0" fontId="12" fillId="30" borderId="0" xfId="1" applyFont="1" applyFill="1" applyBorder="1" applyAlignment="1">
      <alignment horizontal="center" vertical="center"/>
    </xf>
    <xf numFmtId="0" fontId="14" fillId="30" borderId="0" xfId="0" applyFont="1" applyFill="1" applyBorder="1" applyAlignment="1">
      <alignment horizontal="left" vertical="center"/>
    </xf>
    <xf numFmtId="0" fontId="0" fillId="30" borderId="0" xfId="0" applyFill="1" applyAlignment="1">
      <alignment vertical="center"/>
    </xf>
    <xf numFmtId="0" fontId="3" fillId="30" borderId="0" xfId="5" applyFont="1" applyFill="1" applyBorder="1" applyAlignment="1">
      <alignment horizontal="center" vertical="center"/>
    </xf>
    <xf numFmtId="0" fontId="3" fillId="31" borderId="0" xfId="0" applyFont="1" applyFill="1" applyBorder="1" applyAlignment="1">
      <alignment horizontal="center" vertical="center"/>
    </xf>
    <xf numFmtId="0" fontId="177" fillId="0" borderId="0" xfId="0" applyFont="1" applyFill="1" applyAlignment="1">
      <alignment horizontal="center"/>
    </xf>
    <xf numFmtId="165" fontId="178" fillId="0" borderId="1" xfId="0" applyNumberFormat="1" applyFont="1" applyBorder="1" applyAlignment="1">
      <alignment horizontal="center" vertical="center"/>
    </xf>
    <xf numFmtId="0" fontId="7" fillId="27" borderId="0" xfId="7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Border="1" applyAlignment="1"/>
    <xf numFmtId="49" fontId="12" fillId="0" borderId="0" xfId="5" applyNumberFormat="1" applyFont="1" applyAlignment="1">
      <alignment horizontal="center" vertical="center"/>
    </xf>
    <xf numFmtId="0" fontId="12" fillId="0" borderId="0" xfId="5" applyNumberFormat="1" applyFont="1" applyFill="1" applyBorder="1" applyAlignment="1" applyProtection="1">
      <alignment horizontal="center" vertical="center"/>
    </xf>
    <xf numFmtId="0" fontId="5" fillId="1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69" fillId="32" borderId="0" xfId="0" applyFont="1" applyFill="1" applyAlignment="1">
      <alignment horizontal="center"/>
    </xf>
    <xf numFmtId="0" fontId="11" fillId="32" borderId="0" xfId="0" applyFont="1" applyFill="1" applyAlignment="1">
      <alignment horizontal="center"/>
    </xf>
    <xf numFmtId="0" fontId="3" fillId="32" borderId="0" xfId="5" applyFont="1" applyFill="1" applyBorder="1" applyAlignment="1">
      <alignment horizontal="center" vertical="center"/>
    </xf>
    <xf numFmtId="0" fontId="11" fillId="10" borderId="0" xfId="7" applyFont="1" applyFill="1" applyBorder="1" applyAlignment="1">
      <alignment horizontal="center"/>
    </xf>
    <xf numFmtId="0" fontId="14" fillId="20" borderId="0" xfId="7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/>
    </xf>
    <xf numFmtId="0" fontId="5" fillId="32" borderId="0" xfId="7" applyFont="1" applyFill="1" applyBorder="1" applyAlignment="1">
      <alignment horizontal="center" vertical="center"/>
    </xf>
    <xf numFmtId="0" fontId="11" fillId="32" borderId="0" xfId="0" applyFont="1" applyFill="1" applyAlignment="1">
      <alignment horizontal="center" vertical="top"/>
    </xf>
    <xf numFmtId="0" fontId="11" fillId="32" borderId="0" xfId="0" applyNumberFormat="1" applyFont="1" applyFill="1" applyAlignment="1">
      <alignment horizontal="center"/>
    </xf>
    <xf numFmtId="0" fontId="3" fillId="32" borderId="0" xfId="0" applyFont="1" applyFill="1" applyBorder="1" applyAlignment="1">
      <alignment horizontal="center" vertical="center"/>
    </xf>
    <xf numFmtId="0" fontId="185" fillId="0" borderId="0" xfId="0" applyFont="1" applyAlignment="1">
      <alignment horizontal="center"/>
    </xf>
    <xf numFmtId="0" fontId="185" fillId="27" borderId="0" xfId="0" applyFont="1" applyFill="1" applyAlignment="1">
      <alignment horizontal="center"/>
    </xf>
    <xf numFmtId="49" fontId="186" fillId="0" borderId="0" xfId="5" applyNumberFormat="1" applyFont="1" applyFill="1" applyBorder="1" applyAlignment="1" applyProtection="1">
      <alignment horizontal="center" vertical="center"/>
    </xf>
    <xf numFmtId="0" fontId="186" fillId="9" borderId="0" xfId="0" applyFont="1" applyFill="1" applyAlignment="1">
      <alignment horizontal="center" vertical="center"/>
    </xf>
    <xf numFmtId="0" fontId="89" fillId="0" borderId="0" xfId="0" applyFont="1" applyAlignment="1"/>
    <xf numFmtId="0" fontId="116" fillId="0" borderId="0" xfId="0" applyFont="1" applyAlignment="1"/>
    <xf numFmtId="0" fontId="100" fillId="0" borderId="0" xfId="0" applyFont="1" applyAlignment="1"/>
    <xf numFmtId="9" fontId="89" fillId="0" borderId="0" xfId="0" applyNumberFormat="1" applyFont="1" applyAlignment="1"/>
    <xf numFmtId="9" fontId="100" fillId="0" borderId="0" xfId="0" applyNumberFormat="1" applyFont="1" applyFill="1" applyAlignment="1"/>
    <xf numFmtId="0" fontId="0" fillId="0" borderId="0" xfId="0" applyAlignment="1"/>
    <xf numFmtId="0" fontId="89" fillId="0" borderId="0" xfId="0" applyFont="1" applyFill="1" applyAlignment="1"/>
    <xf numFmtId="0" fontId="184" fillId="0" borderId="0" xfId="0" applyFont="1" applyFill="1" applyAlignment="1"/>
    <xf numFmtId="0" fontId="20" fillId="0" borderId="0" xfId="0" applyFont="1" applyFill="1" applyAlignment="1"/>
    <xf numFmtId="9" fontId="6" fillId="0" borderId="0" xfId="0" applyNumberFormat="1" applyFont="1" applyFill="1" applyAlignment="1"/>
    <xf numFmtId="0" fontId="166" fillId="0" borderId="0" xfId="0" applyFont="1" applyAlignment="1"/>
    <xf numFmtId="0" fontId="83" fillId="0" borderId="0" xfId="0" applyFont="1" applyAlignment="1"/>
    <xf numFmtId="16" fontId="89" fillId="0" borderId="0" xfId="0" applyNumberFormat="1" applyFont="1" applyBorder="1" applyAlignment="1"/>
    <xf numFmtId="0" fontId="13" fillId="0" borderId="0" xfId="0" applyFont="1" applyAlignment="1"/>
    <xf numFmtId="0" fontId="100" fillId="0" borderId="2" xfId="0" applyFont="1" applyBorder="1" applyAlignment="1"/>
    <xf numFmtId="16" fontId="89" fillId="0" borderId="0" xfId="0" applyNumberFormat="1" applyFont="1" applyAlignment="1"/>
    <xf numFmtId="9" fontId="116" fillId="0" borderId="0" xfId="0" applyNumberFormat="1" applyFont="1" applyFill="1" applyAlignment="1"/>
    <xf numFmtId="16" fontId="100" fillId="0" borderId="0" xfId="0" applyNumberFormat="1" applyFont="1" applyFill="1" applyAlignment="1"/>
    <xf numFmtId="16" fontId="89" fillId="0" borderId="0" xfId="0" applyNumberFormat="1" applyFont="1" applyFill="1" applyAlignment="1"/>
    <xf numFmtId="0" fontId="85" fillId="0" borderId="0" xfId="0" applyFont="1" applyAlignment="1"/>
    <xf numFmtId="0" fontId="0" fillId="0" borderId="0" xfId="0" applyFill="1" applyAlignment="1"/>
    <xf numFmtId="0" fontId="89" fillId="0" borderId="2" xfId="0" applyFont="1" applyFill="1" applyBorder="1" applyAlignment="1"/>
    <xf numFmtId="0" fontId="100" fillId="0" borderId="0" xfId="0" applyFont="1" applyFill="1" applyBorder="1" applyAlignment="1">
      <alignment vertical="center" wrapText="1"/>
    </xf>
    <xf numFmtId="0" fontId="89" fillId="0" borderId="0" xfId="0" applyFont="1" applyFill="1" applyBorder="1" applyAlignment="1"/>
    <xf numFmtId="9" fontId="100" fillId="0" borderId="0" xfId="0" applyNumberFormat="1" applyFont="1" applyFill="1" applyBorder="1" applyAlignment="1"/>
    <xf numFmtId="0" fontId="10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22" borderId="0" xfId="0" applyFont="1" applyFill="1" applyBorder="1" applyAlignment="1">
      <alignment horizontal="center" vertical="center"/>
    </xf>
    <xf numFmtId="0" fontId="3" fillId="33" borderId="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6" xfId="0" applyBorder="1"/>
    <xf numFmtId="0" fontId="3" fillId="1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top"/>
    </xf>
    <xf numFmtId="49" fontId="21" fillId="0" borderId="0" xfId="7" applyNumberFormat="1" applyFont="1" applyFill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 vertical="top"/>
    </xf>
    <xf numFmtId="0" fontId="14" fillId="0" borderId="0" xfId="7" applyNumberFormat="1" applyFont="1" applyFill="1" applyBorder="1" applyAlignment="1" applyProtection="1">
      <alignment horizontal="center"/>
    </xf>
    <xf numFmtId="0" fontId="21" fillId="0" borderId="0" xfId="7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Alignment="1">
      <alignment horizontal="center"/>
    </xf>
    <xf numFmtId="0" fontId="21" fillId="0" borderId="0" xfId="8" applyFont="1" applyFill="1" applyBorder="1" applyAlignment="1">
      <alignment horizontal="center" vertical="center"/>
    </xf>
    <xf numFmtId="0" fontId="11" fillId="9" borderId="0" xfId="5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7" fillId="0" borderId="0" xfId="5" applyNumberFormat="1" applyFont="1" applyFill="1" applyBorder="1" applyAlignment="1" applyProtection="1">
      <alignment horizontal="center"/>
    </xf>
    <xf numFmtId="1" fontId="3" fillId="0" borderId="0" xfId="7" applyNumberFormat="1" applyFont="1" applyFill="1" applyBorder="1" applyAlignment="1">
      <alignment horizontal="center"/>
    </xf>
    <xf numFmtId="49" fontId="48" fillId="0" borderId="0" xfId="0" applyNumberFormat="1" applyFont="1" applyFill="1" applyAlignment="1">
      <alignment horizontal="center" vertical="center"/>
    </xf>
    <xf numFmtId="0" fontId="21" fillId="0" borderId="0" xfId="5" applyFont="1" applyFill="1" applyBorder="1" applyAlignment="1">
      <alignment horizontal="center" vertical="center"/>
    </xf>
    <xf numFmtId="49" fontId="14" fillId="0" borderId="0" xfId="0" applyNumberFormat="1" applyFont="1" applyFill="1" applyAlignment="1">
      <alignment vertical="center"/>
    </xf>
    <xf numFmtId="0" fontId="68" fillId="0" borderId="0" xfId="7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49" fontId="14" fillId="0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Alignment="1"/>
    <xf numFmtId="0" fontId="21" fillId="0" borderId="0" xfId="0" applyFont="1" applyFill="1" applyAlignment="1">
      <alignment horizontal="center"/>
    </xf>
    <xf numFmtId="0" fontId="6" fillId="0" borderId="0" xfId="7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>
      <alignment vertical="center"/>
    </xf>
    <xf numFmtId="43" fontId="14" fillId="0" borderId="0" xfId="5" applyNumberFormat="1" applyFont="1" applyFill="1" applyBorder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5" fillId="0" borderId="0" xfId="7" applyNumberFormat="1" applyFont="1" applyFill="1" applyBorder="1" applyAlignment="1" applyProtection="1">
      <alignment horizontal="center" vertical="center"/>
    </xf>
    <xf numFmtId="0" fontId="185" fillId="27" borderId="0" xfId="7" applyNumberFormat="1" applyFont="1" applyFill="1" applyBorder="1" applyAlignment="1" applyProtection="1">
      <alignment horizontal="center" vertical="center"/>
    </xf>
    <xf numFmtId="0" fontId="11" fillId="7" borderId="0" xfId="0" applyFont="1" applyFill="1"/>
    <xf numFmtId="0" fontId="187" fillId="5" borderId="0" xfId="7" applyFont="1" applyFill="1" applyBorder="1" applyAlignment="1">
      <alignment horizontal="center" vertical="top"/>
    </xf>
    <xf numFmtId="0" fontId="187" fillId="0" borderId="0" xfId="5" applyFont="1" applyFill="1" applyBorder="1" applyAlignment="1">
      <alignment horizontal="center" vertical="top"/>
    </xf>
    <xf numFmtId="164" fontId="188" fillId="0" borderId="0" xfId="0" applyNumberFormat="1" applyFont="1" applyFill="1" applyBorder="1" applyAlignment="1">
      <alignment horizontal="center" vertical="top"/>
    </xf>
    <xf numFmtId="164" fontId="188" fillId="0" borderId="0" xfId="0" applyNumberFormat="1" applyFont="1" applyFill="1" applyBorder="1" applyAlignment="1">
      <alignment horizontal="center" vertical="center"/>
    </xf>
    <xf numFmtId="0" fontId="188" fillId="10" borderId="0" xfId="0" applyNumberFormat="1" applyFont="1" applyFill="1" applyAlignment="1">
      <alignment horizontal="center" vertical="top"/>
    </xf>
    <xf numFmtId="49" fontId="190" fillId="0" borderId="0" xfId="0" applyNumberFormat="1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1" fontId="188" fillId="0" borderId="0" xfId="0" applyNumberFormat="1" applyFont="1" applyAlignment="1">
      <alignment horizontal="center" vertical="center"/>
    </xf>
    <xf numFmtId="0" fontId="188" fillId="4" borderId="0" xfId="0" applyFont="1" applyFill="1" applyAlignment="1">
      <alignment horizontal="center" vertical="center"/>
    </xf>
    <xf numFmtId="164" fontId="188" fillId="0" borderId="0" xfId="0" applyNumberFormat="1" applyFont="1" applyAlignment="1">
      <alignment horizontal="center" vertical="center"/>
    </xf>
    <xf numFmtId="167" fontId="188" fillId="13" borderId="0" xfId="0" applyNumberFormat="1" applyFont="1" applyFill="1" applyAlignment="1">
      <alignment horizontal="center" vertical="center"/>
    </xf>
    <xf numFmtId="167" fontId="188" fillId="0" borderId="0" xfId="0" applyNumberFormat="1" applyFont="1" applyAlignment="1">
      <alignment horizontal="center" vertical="center"/>
    </xf>
    <xf numFmtId="165" fontId="190" fillId="0" borderId="1" xfId="0" applyNumberFormat="1" applyFont="1" applyBorder="1" applyAlignment="1">
      <alignment horizontal="center" vertical="center"/>
    </xf>
    <xf numFmtId="165" fontId="192" fillId="0" borderId="1" xfId="0" applyNumberFormat="1" applyFont="1" applyBorder="1" applyAlignment="1">
      <alignment horizontal="center" vertical="center"/>
    </xf>
    <xf numFmtId="0" fontId="189" fillId="0" borderId="0" xfId="0" applyFont="1" applyAlignment="1">
      <alignment horizontal="center" vertical="top"/>
    </xf>
    <xf numFmtId="0" fontId="185" fillId="0" borderId="0" xfId="0" applyFont="1" applyAlignment="1">
      <alignment horizontal="center" vertical="top"/>
    </xf>
    <xf numFmtId="0" fontId="191" fillId="4" borderId="0" xfId="0" applyFont="1" applyFill="1" applyAlignment="1">
      <alignment horizontal="center" vertical="center"/>
    </xf>
    <xf numFmtId="49" fontId="188" fillId="0" borderId="0" xfId="0" applyNumberFormat="1" applyFont="1" applyAlignment="1">
      <alignment horizontal="center" vertical="center"/>
    </xf>
    <xf numFmtId="165" fontId="189" fillId="0" borderId="1" xfId="0" applyNumberFormat="1" applyFont="1" applyBorder="1" applyAlignment="1">
      <alignment horizontal="center" vertical="top"/>
    </xf>
    <xf numFmtId="0" fontId="48" fillId="2" borderId="0" xfId="0" applyFont="1" applyFill="1" applyAlignment="1">
      <alignment horizontal="center" vertical="center"/>
    </xf>
    <xf numFmtId="164" fontId="188" fillId="0" borderId="0" xfId="0" applyNumberFormat="1" applyFont="1" applyFill="1" applyAlignment="1">
      <alignment horizontal="center" vertical="center"/>
    </xf>
    <xf numFmtId="165" fontId="189" fillId="0" borderId="1" xfId="0" applyNumberFormat="1" applyFont="1" applyFill="1" applyBorder="1" applyAlignment="1">
      <alignment horizontal="center" vertical="top"/>
    </xf>
    <xf numFmtId="0" fontId="11" fillId="0" borderId="10" xfId="0" applyFont="1" applyFill="1" applyBorder="1"/>
    <xf numFmtId="0" fontId="11" fillId="0" borderId="16" xfId="0" applyFont="1" applyFill="1" applyBorder="1"/>
    <xf numFmtId="0" fontId="189" fillId="2" borderId="0" xfId="0" applyFont="1" applyFill="1" applyAlignment="1">
      <alignment horizontal="center" vertical="top"/>
    </xf>
    <xf numFmtId="0" fontId="185" fillId="27" borderId="0" xfId="0" applyFont="1" applyFill="1" applyAlignment="1">
      <alignment horizontal="center" vertical="top"/>
    </xf>
    <xf numFmtId="49" fontId="7" fillId="27" borderId="0" xfId="0" applyNumberFormat="1" applyFont="1" applyFill="1" applyBorder="1" applyAlignment="1" applyProtection="1">
      <alignment horizontal="center" vertical="center"/>
    </xf>
    <xf numFmtId="0" fontId="188" fillId="0" borderId="0" xfId="7" applyFont="1" applyFill="1" applyBorder="1" applyAlignment="1">
      <alignment horizontal="center" vertical="center"/>
    </xf>
    <xf numFmtId="1" fontId="188" fillId="0" borderId="0" xfId="7" applyNumberFormat="1" applyFont="1" applyBorder="1" applyAlignment="1">
      <alignment horizontal="center" vertical="center"/>
    </xf>
    <xf numFmtId="0" fontId="188" fillId="4" borderId="0" xfId="7" applyFont="1" applyFill="1" applyBorder="1" applyAlignment="1">
      <alignment horizontal="center" vertical="center"/>
    </xf>
    <xf numFmtId="167" fontId="188" fillId="0" borderId="0" xfId="0" applyNumberFormat="1" applyFont="1" applyFill="1" applyAlignment="1">
      <alignment horizontal="center" vertical="center"/>
    </xf>
    <xf numFmtId="0" fontId="194" fillId="0" borderId="0" xfId="0" applyFont="1" applyFill="1" applyBorder="1" applyAlignment="1">
      <alignment horizontal="center" vertical="center"/>
    </xf>
    <xf numFmtId="0" fontId="190" fillId="0" borderId="0" xfId="0" applyNumberFormat="1" applyFont="1" applyFill="1" applyBorder="1" applyAlignment="1">
      <alignment horizontal="center" vertical="center"/>
    </xf>
    <xf numFmtId="0" fontId="191" fillId="0" borderId="0" xfId="0" applyNumberFormat="1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8" fillId="0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25" fillId="4" borderId="0" xfId="0" applyFont="1" applyFill="1" applyAlignment="1">
      <alignment vertical="center"/>
    </xf>
    <xf numFmtId="0" fontId="11" fillId="30" borderId="0" xfId="7" applyFont="1" applyFill="1" applyBorder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5" fillId="30" borderId="0" xfId="7" applyFont="1" applyFill="1" applyBorder="1" applyAlignment="1">
      <alignment horizontal="center" vertical="center"/>
    </xf>
    <xf numFmtId="164" fontId="193" fillId="0" borderId="0" xfId="0" applyNumberFormat="1" applyFont="1" applyAlignment="1">
      <alignment horizontal="center" vertical="top"/>
    </xf>
    <xf numFmtId="164" fontId="193" fillId="0" borderId="0" xfId="0" applyNumberFormat="1" applyFont="1" applyFill="1" applyAlignment="1">
      <alignment horizontal="center" vertical="top"/>
    </xf>
    <xf numFmtId="0" fontId="195" fillId="0" borderId="0" xfId="0" applyFont="1" applyFill="1" applyAlignment="1">
      <alignment horizontal="center"/>
    </xf>
    <xf numFmtId="0" fontId="11" fillId="8" borderId="0" xfId="0" applyFont="1" applyFill="1"/>
    <xf numFmtId="1" fontId="188" fillId="0" borderId="0" xfId="0" applyNumberFormat="1" applyFont="1" applyFill="1" applyAlignment="1">
      <alignment horizontal="center" vertical="center"/>
    </xf>
    <xf numFmtId="0" fontId="189" fillId="0" borderId="0" xfId="0" applyFont="1" applyFill="1" applyAlignment="1">
      <alignment horizontal="center" vertical="top"/>
    </xf>
    <xf numFmtId="165" fontId="187" fillId="0" borderId="1" xfId="0" applyNumberFormat="1" applyFont="1" applyFill="1" applyBorder="1" applyAlignment="1">
      <alignment horizontal="center" vertical="top"/>
    </xf>
    <xf numFmtId="49" fontId="178" fillId="18" borderId="0" xfId="0" applyNumberFormat="1" applyFont="1" applyFill="1" applyAlignment="1">
      <alignment horizontal="center" vertical="center"/>
    </xf>
    <xf numFmtId="165" fontId="192" fillId="0" borderId="1" xfId="0" applyNumberFormat="1" applyFont="1" applyBorder="1" applyAlignment="1">
      <alignment horizontal="center" vertical="top"/>
    </xf>
    <xf numFmtId="0" fontId="11" fillId="28" borderId="0" xfId="0" applyFont="1" applyFill="1" applyAlignment="1">
      <alignment horizontal="center" vertical="top"/>
    </xf>
    <xf numFmtId="0" fontId="186" fillId="0" borderId="0" xfId="5" applyNumberFormat="1" applyFont="1" applyFill="1" applyBorder="1" applyAlignment="1" applyProtection="1">
      <alignment horizontal="center" vertical="center"/>
    </xf>
    <xf numFmtId="171" fontId="188" fillId="0" borderId="0" xfId="0" applyNumberFormat="1" applyFont="1" applyBorder="1" applyAlignment="1">
      <alignment horizontal="center" vertical="center"/>
    </xf>
    <xf numFmtId="49" fontId="168" fillId="2" borderId="0" xfId="0" applyNumberFormat="1" applyFont="1" applyFill="1" applyBorder="1" applyAlignment="1">
      <alignment horizontal="center" vertical="center"/>
    </xf>
    <xf numFmtId="0" fontId="11" fillId="29" borderId="0" xfId="0" applyFont="1" applyFill="1" applyAlignment="1">
      <alignment horizontal="center"/>
    </xf>
    <xf numFmtId="0" fontId="11" fillId="10" borderId="0" xfId="0" applyFont="1" applyFill="1" applyBorder="1" applyAlignment="1">
      <alignment horizontal="center" vertical="top"/>
    </xf>
    <xf numFmtId="0" fontId="5" fillId="7" borderId="0" xfId="7" applyFont="1" applyFill="1" applyBorder="1" applyAlignment="1">
      <alignment horizontal="center" vertical="center"/>
    </xf>
    <xf numFmtId="0" fontId="11" fillId="29" borderId="0" xfId="0" applyFont="1" applyFill="1" applyAlignment="1">
      <alignment horizontal="center" vertical="top"/>
    </xf>
    <xf numFmtId="0" fontId="11" fillId="29" borderId="0" xfId="0" applyFont="1" applyFill="1" applyBorder="1" applyAlignment="1">
      <alignment horizontal="center"/>
    </xf>
    <xf numFmtId="0" fontId="163" fillId="29" borderId="0" xfId="0" applyFont="1" applyFill="1" applyAlignment="1">
      <alignment horizontal="center"/>
    </xf>
    <xf numFmtId="0" fontId="3" fillId="29" borderId="0" xfId="0" applyFont="1" applyFill="1" applyBorder="1" applyAlignment="1">
      <alignment horizontal="center" vertical="center"/>
    </xf>
    <xf numFmtId="1" fontId="3" fillId="29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0" fontId="162" fillId="7" borderId="0" xfId="0" applyFont="1" applyFill="1" applyAlignment="1">
      <alignment horizontal="center" vertical="center"/>
    </xf>
    <xf numFmtId="165" fontId="196" fillId="15" borderId="0" xfId="0" applyNumberFormat="1" applyFont="1" applyFill="1" applyBorder="1" applyAlignment="1">
      <alignment horizontal="center" vertical="center"/>
    </xf>
    <xf numFmtId="0" fontId="14" fillId="2" borderId="0" xfId="0" applyFont="1" applyFill="1"/>
    <xf numFmtId="0" fontId="188" fillId="0" borderId="0" xfId="0" applyFont="1" applyFill="1" applyAlignment="1">
      <alignment horizontal="center" vertical="center"/>
    </xf>
    <xf numFmtId="0" fontId="180" fillId="10" borderId="0" xfId="0" applyFon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top"/>
    </xf>
    <xf numFmtId="165" fontId="6" fillId="7" borderId="0" xfId="0" applyNumberFormat="1" applyFont="1" applyFill="1" applyAlignment="1">
      <alignment horizontal="center"/>
    </xf>
    <xf numFmtId="0" fontId="20" fillId="7" borderId="0" xfId="0" applyNumberFormat="1" applyFont="1" applyFill="1" applyAlignment="1">
      <alignment horizontal="center"/>
    </xf>
    <xf numFmtId="165" fontId="13" fillId="7" borderId="0" xfId="0" applyNumberFormat="1" applyFont="1" applyFill="1" applyAlignment="1">
      <alignment horizontal="center"/>
    </xf>
    <xf numFmtId="44" fontId="3" fillId="10" borderId="0" xfId="0" applyNumberFormat="1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" fontId="13" fillId="5" borderId="0" xfId="0" applyNumberFormat="1" applyFont="1" applyFill="1" applyBorder="1" applyAlignment="1">
      <alignment horizontal="center"/>
    </xf>
    <xf numFmtId="0" fontId="11" fillId="5" borderId="0" xfId="0" applyFont="1" applyFill="1"/>
    <xf numFmtId="0" fontId="13" fillId="0" borderId="0" xfId="0" applyNumberFormat="1" applyFont="1" applyAlignment="1">
      <alignment horizontal="center" vertical="top"/>
    </xf>
    <xf numFmtId="0" fontId="5" fillId="22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69" fillId="0" borderId="0" xfId="0" applyFont="1" applyFill="1" applyAlignment="1">
      <alignment horizontal="center"/>
    </xf>
    <xf numFmtId="1" fontId="162" fillId="0" borderId="0" xfId="0" applyNumberFormat="1" applyFont="1" applyFill="1" applyBorder="1" applyAlignment="1">
      <alignment horizontal="center" vertical="center"/>
    </xf>
    <xf numFmtId="0" fontId="162" fillId="0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/>
    </xf>
    <xf numFmtId="49" fontId="176" fillId="2" borderId="0" xfId="0" applyNumberFormat="1" applyFont="1" applyFill="1" applyBorder="1" applyAlignment="1">
      <alignment horizontal="center" vertical="center"/>
    </xf>
    <xf numFmtId="0" fontId="187" fillId="0" borderId="0" xfId="0" applyFont="1" applyFill="1" applyAlignment="1">
      <alignment horizontal="center"/>
    </xf>
    <xf numFmtId="0" fontId="197" fillId="0" borderId="0" xfId="0" applyFont="1" applyAlignment="1">
      <alignment horizontal="center" vertical="top"/>
    </xf>
    <xf numFmtId="0" fontId="198" fillId="0" borderId="0" xfId="0" applyFont="1" applyFill="1" applyAlignment="1">
      <alignment horizontal="center" vertical="top"/>
    </xf>
    <xf numFmtId="0" fontId="198" fillId="0" borderId="0" xfId="0" applyFont="1"/>
    <xf numFmtId="0" fontId="198" fillId="0" borderId="0" xfId="0" applyFont="1" applyFill="1" applyAlignment="1">
      <alignment horizontal="center"/>
    </xf>
    <xf numFmtId="0" fontId="198" fillId="0" borderId="0" xfId="0" applyFont="1" applyAlignment="1">
      <alignment horizontal="center" vertical="top"/>
    </xf>
    <xf numFmtId="0" fontId="199" fillId="0" borderId="0" xfId="0" applyFont="1" applyFill="1" applyAlignment="1">
      <alignment horizontal="center" vertical="top"/>
    </xf>
    <xf numFmtId="0" fontId="199" fillId="0" borderId="0" xfId="0" applyFont="1" applyAlignment="1">
      <alignment horizontal="center" vertical="top"/>
    </xf>
    <xf numFmtId="165" fontId="200" fillId="0" borderId="1" xfId="0" applyNumberFormat="1" applyFont="1" applyFill="1" applyBorder="1" applyAlignment="1">
      <alignment horizontal="center" vertical="top"/>
    </xf>
    <xf numFmtId="165" fontId="200" fillId="0" borderId="1" xfId="0" applyNumberFormat="1" applyFont="1" applyBorder="1" applyAlignment="1">
      <alignment horizontal="center"/>
    </xf>
    <xf numFmtId="165" fontId="200" fillId="0" borderId="1" xfId="0" applyNumberFormat="1" applyFont="1" applyBorder="1" applyAlignment="1">
      <alignment horizontal="center" vertical="top"/>
    </xf>
    <xf numFmtId="0" fontId="199" fillId="0" borderId="1" xfId="0" applyNumberFormat="1" applyFont="1" applyBorder="1" applyAlignment="1"/>
  </cellXfs>
  <cellStyles count="15">
    <cellStyle name="Currency 2" xfId="10"/>
    <cellStyle name="Currency 3" xfId="13"/>
    <cellStyle name="Normal" xfId="0" builtinId="0"/>
    <cellStyle name="Normal 10" xfId="14"/>
    <cellStyle name="Normal 2" xfId="2"/>
    <cellStyle name="Normal 2 2" xfId="3"/>
    <cellStyle name="Normal 2 3" xfId="11"/>
    <cellStyle name="Normal 3" xfId="4"/>
    <cellStyle name="Normal 3 2" xfId="12"/>
    <cellStyle name="Normal 4" xfId="5"/>
    <cellStyle name="Normal 5" xfId="6"/>
    <cellStyle name="Normal 6" xfId="1"/>
    <cellStyle name="Normal_2ND OP" xfId="8"/>
    <cellStyle name="Normal_2ND OP 2" xfId="9"/>
    <cellStyle name="Normal_SCREW MACHINE" xfId="7"/>
  </cellStyles>
  <dxfs count="0"/>
  <tableStyles count="0" defaultTableStyle="TableStyleMedium9" defaultPivotStyle="PivotStyleLight16"/>
  <colors>
    <mruColors>
      <color rgb="FFFF0000"/>
      <color rgb="FFFF3399"/>
      <color rgb="FF009900"/>
      <color rgb="FFFFCCFF"/>
      <color rgb="FF9966FF"/>
      <color rgb="FF538ED5"/>
      <color rgb="FF000000"/>
      <color rgb="FFFF7C80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6814" Type="http://schemas.openxmlformats.org/officeDocument/2006/relationships/revisionLog" Target="revisionLog1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3FDC36-00B7-4AED-9B76-B11B915E1A8E}" diskRevisions="1" revisionId="275755" version="2" protected="1">
  <header guid="{313FDC36-00B7-4AED-9B76-B11B915E1A8E}" dateTime="2018-09-07T13:05:10" maxSheetId="7" userName="Jamey Evans" r:id="rId6814">
    <sheetIdMap count="6">
      <sheetId val="1"/>
      <sheetId val="6"/>
      <sheetId val="2"/>
      <sheetId val="4"/>
      <sheetId val="3"/>
      <sheetId val="5"/>
    </sheetIdMap>
  </header>
</header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32ED181A_5BF3_4503_8968_3D3C48451530_.wvu.FilterData" hidden="1" oldHidden="1">
    <formula>'Sec-CNC Schedule'!$A$527:$S$2523</formula>
  </rdn>
  <rdn rId="0" localSheetId="4" customView="1" name="Z_32ED181A_5BF3_4503_8968_3D3C48451530_.wvu.FilterData" hidden="1" oldHidden="1">
    <formula>'Material Bar Weights'!$A$1:$C$437</formula>
  </rdn>
  <rcv guid="{32ED181A-5BF3-4503-8968-3D3C48451530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microsoft.com/office/2006/relationships/wsSortMap" Target="wsSortMap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6.bin"/><Relationship Id="rId13" Type="http://schemas.openxmlformats.org/officeDocument/2006/relationships/printerSettings" Target="../printerSettings/printerSettings41.bin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12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11" Type="http://schemas.openxmlformats.org/officeDocument/2006/relationships/printerSettings" Target="../printerSettings/printerSettings39.bin"/><Relationship Id="rId5" Type="http://schemas.openxmlformats.org/officeDocument/2006/relationships/printerSettings" Target="../printerSettings/printerSettings33.bin"/><Relationship Id="rId15" Type="http://schemas.openxmlformats.org/officeDocument/2006/relationships/comments" Target="../comments2.xml"/><Relationship Id="rId10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32.bin"/><Relationship Id="rId9" Type="http://schemas.openxmlformats.org/officeDocument/2006/relationships/printerSettings" Target="../printerSettings/printerSettings37.bin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9.bin"/><Relationship Id="rId13" Type="http://schemas.openxmlformats.org/officeDocument/2006/relationships/printerSettings" Target="../printerSettings/printerSettings54.bin"/><Relationship Id="rId18" Type="http://schemas.openxmlformats.org/officeDocument/2006/relationships/comments" Target="../comments3.xml"/><Relationship Id="rId3" Type="http://schemas.openxmlformats.org/officeDocument/2006/relationships/printerSettings" Target="../printerSettings/printerSettings44.bin"/><Relationship Id="rId7" Type="http://schemas.openxmlformats.org/officeDocument/2006/relationships/printerSettings" Target="../printerSettings/printerSettings48.bin"/><Relationship Id="rId12" Type="http://schemas.openxmlformats.org/officeDocument/2006/relationships/printerSettings" Target="../printerSettings/printerSettings53.bin"/><Relationship Id="rId17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3.bin"/><Relationship Id="rId16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42.bin"/><Relationship Id="rId6" Type="http://schemas.openxmlformats.org/officeDocument/2006/relationships/printerSettings" Target="../printerSettings/printerSettings47.bin"/><Relationship Id="rId11" Type="http://schemas.openxmlformats.org/officeDocument/2006/relationships/printerSettings" Target="../printerSettings/printerSettings52.bin"/><Relationship Id="rId5" Type="http://schemas.openxmlformats.org/officeDocument/2006/relationships/printerSettings" Target="../printerSettings/printerSettings46.bin"/><Relationship Id="rId15" Type="http://schemas.openxmlformats.org/officeDocument/2006/relationships/printerSettings" Target="../printerSettings/printerSettings56.bin"/><Relationship Id="rId10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45.bin"/><Relationship Id="rId9" Type="http://schemas.openxmlformats.org/officeDocument/2006/relationships/printerSettings" Target="../printerSettings/printerSettings50.bin"/><Relationship Id="rId14" Type="http://schemas.openxmlformats.org/officeDocument/2006/relationships/printerSettings" Target="../printerSettings/printerSettings5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5.bin"/><Relationship Id="rId3" Type="http://schemas.openxmlformats.org/officeDocument/2006/relationships/printerSettings" Target="../printerSettings/printerSettings60.bin"/><Relationship Id="rId7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58.bin"/><Relationship Id="rId6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62.bin"/><Relationship Id="rId10" Type="http://schemas.microsoft.com/office/2006/relationships/wsSortMap" Target="wsSortMap2.xml"/><Relationship Id="rId4" Type="http://schemas.openxmlformats.org/officeDocument/2006/relationships/printerSettings" Target="../printerSettings/printerSettings61.bin"/><Relationship Id="rId9" Type="http://schemas.openxmlformats.org/officeDocument/2006/relationships/printerSettings" Target="../printerSettings/printerSettings6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71.bin"/><Relationship Id="rId4" Type="http://schemas.openxmlformats.org/officeDocument/2006/relationships/printerSettings" Target="../printerSettings/printerSettings7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2.bin"/><Relationship Id="rId3" Type="http://schemas.openxmlformats.org/officeDocument/2006/relationships/printerSettings" Target="../printerSettings/printerSettings77.bin"/><Relationship Id="rId7" Type="http://schemas.openxmlformats.org/officeDocument/2006/relationships/printerSettings" Target="../printerSettings/printerSettings81.bin"/><Relationship Id="rId2" Type="http://schemas.openxmlformats.org/officeDocument/2006/relationships/printerSettings" Target="../printerSettings/printerSettings76.bin"/><Relationship Id="rId1" Type="http://schemas.openxmlformats.org/officeDocument/2006/relationships/printerSettings" Target="../printerSettings/printerSettings75.bin"/><Relationship Id="rId6" Type="http://schemas.openxmlformats.org/officeDocument/2006/relationships/printerSettings" Target="../printerSettings/printerSettings80.bin"/><Relationship Id="rId5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78.bin"/><Relationship Id="rId9" Type="http://schemas.openxmlformats.org/officeDocument/2006/relationships/printerSettings" Target="../printerSettings/printerSettings8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591"/>
  <sheetViews>
    <sheetView topLeftCell="A16" zoomScale="90" zoomScaleNormal="80" workbookViewId="0">
      <selection activeCell="E7" sqref="E7"/>
    </sheetView>
  </sheetViews>
  <sheetFormatPr defaultColWidth="9.109375" defaultRowHeight="13.2"/>
  <cols>
    <col min="1" max="1" width="24.88671875" style="48" customWidth="1"/>
    <col min="2" max="2" width="19.88671875" style="254" customWidth="1"/>
    <col min="3" max="3" width="16.5546875" style="47" customWidth="1"/>
    <col min="4" max="4" width="11.44140625" style="47" customWidth="1"/>
    <col min="5" max="5" width="12" style="50" customWidth="1"/>
    <col min="6" max="6" width="9.33203125" style="50" customWidth="1"/>
    <col min="7" max="7" width="9.33203125" style="48" customWidth="1"/>
    <col min="8" max="8" width="9.33203125" style="120" customWidth="1"/>
    <col min="9" max="9" width="8.88671875" style="54" customWidth="1"/>
    <col min="10" max="10" width="8.109375" style="48" customWidth="1"/>
    <col min="11" max="11" width="19" style="48" customWidth="1"/>
    <col min="12" max="12" width="9.33203125" style="48" bestFit="1" customWidth="1"/>
    <col min="13" max="13" width="9.33203125" style="120" customWidth="1"/>
    <col min="14" max="14" width="7.88671875" style="52" customWidth="1"/>
    <col min="15" max="15" width="12.33203125" style="53" customWidth="1"/>
    <col min="16" max="16" width="10.44140625" style="54" customWidth="1"/>
    <col min="17" max="17" width="9.33203125" style="50" bestFit="1" customWidth="1"/>
    <col min="18" max="18" width="9.33203125" style="55" bestFit="1" customWidth="1"/>
    <col min="19" max="19" width="9.33203125" style="50" bestFit="1" customWidth="1"/>
    <col min="20" max="20" width="10.109375" style="55" customWidth="1"/>
    <col min="21" max="21" width="26.5546875" style="41" customWidth="1"/>
    <col min="22" max="22" width="20.44140625" style="48" customWidth="1"/>
    <col min="23" max="23" width="17.88671875" style="50" customWidth="1"/>
    <col min="24" max="24" width="18.33203125" style="48" customWidth="1"/>
    <col min="25" max="25" width="28.6640625" style="48" customWidth="1"/>
    <col min="26" max="27" width="9.109375" style="48"/>
    <col min="28" max="28" width="9.33203125" style="48" bestFit="1" customWidth="1"/>
    <col min="29" max="29" width="9.109375" style="48"/>
    <col min="30" max="30" width="18.44140625" style="48" customWidth="1"/>
    <col min="31" max="16384" width="9.109375" style="48"/>
  </cols>
  <sheetData>
    <row r="1" spans="1:25">
      <c r="A1" s="58"/>
    </row>
    <row r="2" spans="1:25">
      <c r="B2" s="49"/>
      <c r="K2" s="51">
        <v>43349</v>
      </c>
    </row>
    <row r="3" spans="1:25" ht="17.25" customHeight="1">
      <c r="A3" s="56"/>
      <c r="B3" s="49"/>
      <c r="G3" s="57"/>
      <c r="K3" s="568"/>
      <c r="X3" s="552">
        <f>K2+14</f>
        <v>43363</v>
      </c>
    </row>
    <row r="4" spans="1:25" ht="43.5" customHeight="1">
      <c r="A4" s="59" t="s">
        <v>7</v>
      </c>
      <c r="B4" s="60" t="s">
        <v>0</v>
      </c>
      <c r="C4" s="61" t="s">
        <v>8</v>
      </c>
      <c r="D4" s="61" t="s">
        <v>2017</v>
      </c>
      <c r="E4" s="59" t="s">
        <v>2406</v>
      </c>
      <c r="F4" s="59" t="s">
        <v>2242</v>
      </c>
      <c r="G4" s="59" t="s">
        <v>10</v>
      </c>
      <c r="H4" s="441" t="s">
        <v>49</v>
      </c>
      <c r="I4" s="62" t="s">
        <v>11</v>
      </c>
      <c r="J4" s="59" t="s">
        <v>12</v>
      </c>
      <c r="K4" s="59" t="s">
        <v>13</v>
      </c>
      <c r="L4" s="59" t="s">
        <v>14</v>
      </c>
      <c r="M4" s="441" t="s">
        <v>2243</v>
      </c>
      <c r="N4" s="63" t="s">
        <v>1914</v>
      </c>
      <c r="O4" s="64" t="s">
        <v>15</v>
      </c>
      <c r="P4" s="65" t="s">
        <v>1921</v>
      </c>
      <c r="Q4" s="62" t="s">
        <v>16</v>
      </c>
      <c r="R4" s="66" t="s">
        <v>17</v>
      </c>
      <c r="S4" s="67" t="s">
        <v>18</v>
      </c>
      <c r="T4" s="66" t="s">
        <v>19</v>
      </c>
      <c r="U4" s="64" t="s">
        <v>254</v>
      </c>
    </row>
    <row r="5" spans="1:25" ht="20.25" customHeight="1" thickBot="1">
      <c r="A5" s="68"/>
      <c r="B5" s="1070"/>
      <c r="C5" s="69"/>
      <c r="D5" s="69"/>
      <c r="E5" s="70"/>
      <c r="F5" s="494"/>
      <c r="G5" s="70"/>
      <c r="H5" s="442"/>
      <c r="I5" s="71"/>
      <c r="J5" s="70"/>
      <c r="K5" s="70"/>
      <c r="L5" s="70"/>
      <c r="M5" s="442"/>
      <c r="N5" s="72"/>
      <c r="O5" s="73"/>
      <c r="P5" s="74"/>
      <c r="Q5" s="71"/>
      <c r="R5" s="66"/>
      <c r="S5" s="67"/>
      <c r="T5" s="66"/>
      <c r="U5" s="73"/>
      <c r="W5" s="41" t="s">
        <v>2507</v>
      </c>
      <c r="X5" s="41" t="s">
        <v>2638</v>
      </c>
    </row>
    <row r="6" spans="1:25" ht="15" thickBot="1">
      <c r="A6" s="36" t="s">
        <v>642</v>
      </c>
      <c r="B6" s="75"/>
      <c r="C6" s="76"/>
      <c r="D6" s="76"/>
      <c r="E6" s="77"/>
      <c r="F6" s="77"/>
      <c r="G6" s="77"/>
      <c r="H6" s="7"/>
      <c r="I6" s="3"/>
      <c r="J6" s="3"/>
      <c r="K6" s="77"/>
      <c r="L6" s="512"/>
      <c r="M6" s="77"/>
      <c r="N6" s="78"/>
      <c r="O6" s="33"/>
      <c r="P6" s="3"/>
      <c r="Q6" s="78"/>
      <c r="R6" s="79"/>
      <c r="S6" s="80">
        <f>IFERROR(K2,"")</f>
        <v>43349</v>
      </c>
      <c r="T6" s="79"/>
      <c r="U6" s="75"/>
      <c r="W6" s="41">
        <f>SUM(W7:W315)</f>
        <v>533</v>
      </c>
      <c r="X6" s="41">
        <f>SUM(X7:X315)</f>
        <v>902</v>
      </c>
      <c r="Y6" s="82"/>
    </row>
    <row r="7" spans="1:25" ht="13.8" thickTop="1">
      <c r="A7" s="37" t="s">
        <v>1446</v>
      </c>
      <c r="B7" s="1265" t="s">
        <v>2663</v>
      </c>
      <c r="C7" s="136">
        <v>620955</v>
      </c>
      <c r="D7" s="85">
        <v>600</v>
      </c>
      <c r="E7" s="85">
        <v>0</v>
      </c>
      <c r="F7" s="565">
        <f>((E7*M7)/35)/4</f>
        <v>0</v>
      </c>
      <c r="G7" s="85">
        <v>6</v>
      </c>
      <c r="H7" s="103">
        <v>0</v>
      </c>
      <c r="I7" s="98">
        <f>(E7/G7)+H7</f>
        <v>0</v>
      </c>
      <c r="J7" s="566">
        <f>ROUND(I7/7.5,0)</f>
        <v>0</v>
      </c>
      <c r="K7" s="1329" t="s">
        <v>181</v>
      </c>
      <c r="L7" s="166">
        <v>0.65980000000000005</v>
      </c>
      <c r="M7" s="85">
        <v>0.246725</v>
      </c>
      <c r="N7" s="98">
        <f>VLOOKUP(K7,'Material Bar Weights'!A:C,3,0)</f>
        <v>29.31</v>
      </c>
      <c r="O7" s="91">
        <f>IF(L7="NA", E7, E7*L7)</f>
        <v>0</v>
      </c>
      <c r="P7" s="92">
        <f>O7/N7</f>
        <v>0</v>
      </c>
      <c r="Q7" s="90">
        <f t="shared" ref="Q7:Q17" si="0">J7/A$9</f>
        <v>0</v>
      </c>
      <c r="R7" s="561">
        <v>43252</v>
      </c>
      <c r="S7" s="124">
        <f t="shared" ref="S7" si="1">WORKDAY(S6,ROUNDUP(Q6,0))</f>
        <v>43349</v>
      </c>
      <c r="T7" s="561">
        <v>43261</v>
      </c>
      <c r="U7" s="537" t="s">
        <v>4431</v>
      </c>
      <c r="W7" s="550">
        <f t="shared" ref="W7" si="2">IF(T7="", "",IF(T7&lt;$K$2, J7, ""))</f>
        <v>0</v>
      </c>
      <c r="X7" s="549">
        <f t="shared" ref="X7" si="3">IF(R7="", "",IF(R7&lt;$X$3, J7, ""))</f>
        <v>0</v>
      </c>
      <c r="Y7" s="82"/>
    </row>
    <row r="8" spans="1:25">
      <c r="A8" s="96" t="s">
        <v>253</v>
      </c>
      <c r="B8" s="150" t="s">
        <v>2453</v>
      </c>
      <c r="C8" s="1386">
        <v>620940</v>
      </c>
      <c r="D8" s="81">
        <v>150</v>
      </c>
      <c r="E8" s="77">
        <v>85</v>
      </c>
      <c r="F8" s="33">
        <f>((E8*M8)/35)/4</f>
        <v>7.3464285714285718E-2</v>
      </c>
      <c r="G8" s="146">
        <v>14</v>
      </c>
      <c r="H8" s="81">
        <v>0</v>
      </c>
      <c r="I8" s="3">
        <f>E8/G8+H8</f>
        <v>6.0714285714285712</v>
      </c>
      <c r="J8" s="3">
        <f>ROUND(I8/7.5,0)</f>
        <v>1</v>
      </c>
      <c r="K8" s="88" t="s">
        <v>175</v>
      </c>
      <c r="L8" s="81">
        <v>0.47210000000000002</v>
      </c>
      <c r="M8" s="81">
        <v>0.121</v>
      </c>
      <c r="N8" s="114">
        <f>VLOOKUP(K8,'Material Bar Weights'!A:C,3,0)</f>
        <v>54.03</v>
      </c>
      <c r="O8" s="115">
        <f>IF(L8="NA", E8, E8*L8)</f>
        <v>40.128500000000003</v>
      </c>
      <c r="P8" s="105">
        <f>O8/N8</f>
        <v>0.7427077549509532</v>
      </c>
      <c r="Q8" s="90">
        <f t="shared" si="0"/>
        <v>0.5</v>
      </c>
      <c r="R8" s="561">
        <v>43341</v>
      </c>
      <c r="S8" s="124">
        <f t="shared" ref="S8:S18" si="4">WORKDAY(S7,ROUNDUP(Q7,0))</f>
        <v>43349</v>
      </c>
      <c r="T8" s="561">
        <v>43343</v>
      </c>
      <c r="U8" s="537" t="s">
        <v>4491</v>
      </c>
      <c r="W8" s="550">
        <f t="shared" ref="W8:W71" si="5">IF(T8="", "",IF(T8&lt;$K$2, J8, ""))</f>
        <v>1</v>
      </c>
      <c r="X8" s="549">
        <f t="shared" ref="X8:X71" si="6">IF(R8="", "",IF(R8&lt;$X$3, J8, ""))</f>
        <v>1</v>
      </c>
      <c r="Y8" s="82"/>
    </row>
    <row r="9" spans="1:25">
      <c r="A9" s="119">
        <v>2</v>
      </c>
      <c r="B9" s="527" t="s">
        <v>2300</v>
      </c>
      <c r="C9" s="1447">
        <v>620881</v>
      </c>
      <c r="D9" s="1376">
        <v>900</v>
      </c>
      <c r="E9" s="1381">
        <v>900</v>
      </c>
      <c r="F9" s="33">
        <f t="shared" ref="F9" si="7">((E9*M9)/35)/4</f>
        <v>0.54642857142857137</v>
      </c>
      <c r="G9" s="111">
        <v>12</v>
      </c>
      <c r="H9" s="110">
        <v>3</v>
      </c>
      <c r="I9" s="98">
        <f>(E9/G9)+H9</f>
        <v>78</v>
      </c>
      <c r="J9" s="3">
        <f>ROUND(I9/7.5,0)</f>
        <v>10</v>
      </c>
      <c r="K9" s="112" t="s">
        <v>122</v>
      </c>
      <c r="L9" s="168">
        <v>0.19620000000000001</v>
      </c>
      <c r="M9" s="168">
        <v>8.5000000000000006E-2</v>
      </c>
      <c r="N9" s="114">
        <f>VLOOKUP(K9,'Material Bar Weights'!A:C,3,0)</f>
        <v>21.54</v>
      </c>
      <c r="O9" s="115">
        <f>IF(L9="NA", E9, E9*L9)</f>
        <v>176.58</v>
      </c>
      <c r="P9" s="105">
        <f>O9/N9</f>
        <v>8.197771587743734</v>
      </c>
      <c r="Q9" s="90">
        <f t="shared" si="0"/>
        <v>5</v>
      </c>
      <c r="R9" s="122">
        <v>43322</v>
      </c>
      <c r="S9" s="124">
        <f t="shared" si="4"/>
        <v>43350</v>
      </c>
      <c r="T9" s="122">
        <v>43342</v>
      </c>
      <c r="U9" s="49"/>
      <c r="W9" s="550">
        <f t="shared" si="5"/>
        <v>10</v>
      </c>
      <c r="X9" s="549">
        <f t="shared" si="6"/>
        <v>10</v>
      </c>
      <c r="Y9" s="82"/>
    </row>
    <row r="10" spans="1:25">
      <c r="B10" s="527" t="s">
        <v>670</v>
      </c>
      <c r="C10" s="1196">
        <v>620198</v>
      </c>
      <c r="D10" s="81">
        <v>1500</v>
      </c>
      <c r="E10" s="140">
        <v>1500</v>
      </c>
      <c r="F10" s="33">
        <f>((E10*M10)/35)/4</f>
        <v>2.8071428571428569</v>
      </c>
      <c r="G10" s="50">
        <v>30</v>
      </c>
      <c r="H10" s="81">
        <v>2</v>
      </c>
      <c r="I10" s="3">
        <f>E10/G10+H10</f>
        <v>52</v>
      </c>
      <c r="J10" s="3">
        <f>ROUND(I10/7.5,0)</f>
        <v>7</v>
      </c>
      <c r="K10" s="559" t="s">
        <v>669</v>
      </c>
      <c r="L10" s="337">
        <v>0.88109999999999999</v>
      </c>
      <c r="M10" s="273">
        <v>0.26200000000000001</v>
      </c>
      <c r="N10" s="114">
        <f>VLOOKUP(K10,'Material Bar Weights'!A:C,3,0)</f>
        <v>117.25</v>
      </c>
      <c r="O10" s="115">
        <f>IF(L10="NA", E10, E10*L10)</f>
        <v>1321.65</v>
      </c>
      <c r="P10" s="105">
        <f>O10/N10</f>
        <v>11.272068230277187</v>
      </c>
      <c r="Q10" s="90">
        <f t="shared" si="0"/>
        <v>3.5</v>
      </c>
      <c r="R10" s="79">
        <v>43313</v>
      </c>
      <c r="S10" s="124">
        <f t="shared" si="4"/>
        <v>43357</v>
      </c>
      <c r="T10" s="79">
        <v>43332</v>
      </c>
      <c r="W10" s="550">
        <f t="shared" si="5"/>
        <v>7</v>
      </c>
      <c r="X10" s="549">
        <f t="shared" si="6"/>
        <v>7</v>
      </c>
      <c r="Y10" s="82"/>
    </row>
    <row r="11" spans="1:25">
      <c r="A11" s="119"/>
      <c r="B11" s="107" t="s">
        <v>722</v>
      </c>
      <c r="C11" s="1386">
        <v>621099</v>
      </c>
      <c r="D11" s="1376">
        <v>1500</v>
      </c>
      <c r="E11" s="1376">
        <v>1500</v>
      </c>
      <c r="F11" s="33">
        <f t="shared" ref="F11:F12" si="8">((E11*M11)/35)/4</f>
        <v>0.40714285714285714</v>
      </c>
      <c r="G11" s="153">
        <v>27</v>
      </c>
      <c r="H11" s="7">
        <v>2</v>
      </c>
      <c r="I11" s="98">
        <f>(E11/G11)+H11</f>
        <v>57.555555555555557</v>
      </c>
      <c r="J11" s="3">
        <f t="shared" ref="J11:J12" si="9">ROUND(I11/7.5,0)</f>
        <v>8</v>
      </c>
      <c r="K11" s="81" t="s">
        <v>723</v>
      </c>
      <c r="L11" s="81">
        <v>0.13420000000000001</v>
      </c>
      <c r="M11" s="81">
        <v>3.7999999999999999E-2</v>
      </c>
      <c r="N11" s="114">
        <f>VLOOKUP(K11,'Material Bar Weights'!A:C,3,0)</f>
        <v>59.82</v>
      </c>
      <c r="O11" s="91">
        <f t="shared" ref="O11:O12" si="10">IF(L11="NA", E11, E11*L11)</f>
        <v>201.3</v>
      </c>
      <c r="P11" s="92">
        <f>O11/N11</f>
        <v>3.3650952858575729</v>
      </c>
      <c r="Q11" s="90">
        <f t="shared" si="0"/>
        <v>4</v>
      </c>
      <c r="R11" s="79">
        <v>43332</v>
      </c>
      <c r="S11" s="124">
        <f t="shared" si="4"/>
        <v>43363</v>
      </c>
      <c r="T11" s="79">
        <v>43347</v>
      </c>
      <c r="W11" s="550">
        <f t="shared" si="5"/>
        <v>8</v>
      </c>
      <c r="X11" s="549">
        <f t="shared" si="6"/>
        <v>8</v>
      </c>
      <c r="Y11" s="82"/>
    </row>
    <row r="12" spans="1:25">
      <c r="A12" s="119"/>
      <c r="B12" s="127" t="s">
        <v>86</v>
      </c>
      <c r="C12" s="84" t="s">
        <v>523</v>
      </c>
      <c r="D12" s="1376">
        <v>250</v>
      </c>
      <c r="E12" s="1377">
        <v>250</v>
      </c>
      <c r="F12" s="33">
        <f t="shared" si="8"/>
        <v>1.1517857142857142</v>
      </c>
      <c r="G12" s="111">
        <v>8</v>
      </c>
      <c r="H12" s="110">
        <v>3.5</v>
      </c>
      <c r="I12" s="3">
        <f t="shared" ref="I12" si="11">E12/G12+H12</f>
        <v>34.75</v>
      </c>
      <c r="J12" s="3">
        <f t="shared" si="9"/>
        <v>5</v>
      </c>
      <c r="K12" s="110" t="s">
        <v>98</v>
      </c>
      <c r="L12" s="113">
        <v>1.6384000000000001</v>
      </c>
      <c r="M12" s="168">
        <v>0.64500000000000002</v>
      </c>
      <c r="N12" s="114">
        <f>VLOOKUP(K12,'Material Bar Weights'!A:C,3,0)</f>
        <v>78.12</v>
      </c>
      <c r="O12" s="115">
        <f t="shared" si="10"/>
        <v>409.6</v>
      </c>
      <c r="P12" s="105">
        <f t="shared" ref="P12" si="12">O12/N12</f>
        <v>5.243215565796211</v>
      </c>
      <c r="Q12" s="90">
        <f t="shared" si="0"/>
        <v>2.5</v>
      </c>
      <c r="R12" s="79">
        <v>43314</v>
      </c>
      <c r="S12" s="124">
        <f t="shared" si="4"/>
        <v>43369</v>
      </c>
      <c r="T12" s="79">
        <v>43333</v>
      </c>
      <c r="U12" s="120"/>
      <c r="V12" s="120"/>
      <c r="W12" s="550">
        <f t="shared" si="5"/>
        <v>5</v>
      </c>
      <c r="X12" s="549">
        <f t="shared" si="6"/>
        <v>5</v>
      </c>
      <c r="Y12" s="82"/>
    </row>
    <row r="13" spans="1:25">
      <c r="A13" s="39"/>
      <c r="B13" s="107" t="s">
        <v>386</v>
      </c>
      <c r="C13" s="47" t="s">
        <v>735</v>
      </c>
      <c r="D13" s="81">
        <v>1500</v>
      </c>
      <c r="E13" s="50">
        <v>1500</v>
      </c>
      <c r="F13" s="401">
        <f>((E13*M13)/35)/4</f>
        <v>2.9357142857142859</v>
      </c>
      <c r="G13" s="146">
        <v>12</v>
      </c>
      <c r="H13" s="81">
        <v>4.5</v>
      </c>
      <c r="I13" s="133">
        <f t="shared" ref="I13" si="13">E13/G13+H13</f>
        <v>129.5</v>
      </c>
      <c r="J13" s="6">
        <f t="shared" ref="J13" si="14">ROUND(I13/7.5,0)</f>
        <v>17</v>
      </c>
      <c r="K13" s="50" t="s">
        <v>140</v>
      </c>
      <c r="L13" s="134">
        <v>0.63570000000000004</v>
      </c>
      <c r="M13" s="81">
        <v>0.27400000000000002</v>
      </c>
      <c r="N13" s="114">
        <f>VLOOKUP(K13,'Material Bar Weights'!A:C,3,0)</f>
        <v>86.14</v>
      </c>
      <c r="O13" s="115">
        <f t="shared" ref="O13" si="15">IF(L13="NA", E13, E13*L13)</f>
        <v>953.55000000000007</v>
      </c>
      <c r="P13" s="105">
        <f>O13/N13</f>
        <v>11.069770141629906</v>
      </c>
      <c r="Q13" s="90">
        <f t="shared" si="0"/>
        <v>8.5</v>
      </c>
      <c r="R13" s="79">
        <v>43344</v>
      </c>
      <c r="S13" s="124">
        <f t="shared" si="4"/>
        <v>43374</v>
      </c>
      <c r="T13" s="79">
        <v>43367</v>
      </c>
      <c r="U13" s="120"/>
      <c r="V13" s="120"/>
      <c r="W13" s="550" t="str">
        <f t="shared" si="5"/>
        <v/>
      </c>
      <c r="X13" s="549">
        <f t="shared" si="6"/>
        <v>17</v>
      </c>
      <c r="Y13" s="82"/>
    </row>
    <row r="14" spans="1:25">
      <c r="A14" s="39"/>
      <c r="B14" s="127" t="s">
        <v>2690</v>
      </c>
      <c r="C14" s="581">
        <v>611596</v>
      </c>
      <c r="D14" s="81">
        <v>50</v>
      </c>
      <c r="E14" s="81">
        <v>50</v>
      </c>
      <c r="F14" s="33">
        <f>((E14*M14)/35)/4</f>
        <v>0.20678571428571427</v>
      </c>
      <c r="G14" s="81">
        <v>60</v>
      </c>
      <c r="H14" s="81">
        <v>3</v>
      </c>
      <c r="I14" s="98">
        <f>(E14/G14)+H14</f>
        <v>3.8333333333333335</v>
      </c>
      <c r="J14" s="40">
        <f>ROUND(I14/7.5,0)</f>
        <v>1</v>
      </c>
      <c r="K14" s="88" t="s">
        <v>1594</v>
      </c>
      <c r="L14" s="152">
        <v>1.8283</v>
      </c>
      <c r="M14" s="81">
        <v>0.57899999999999996</v>
      </c>
      <c r="N14" s="114">
        <f>VLOOKUP(K14,'Material Bar Weights'!A:C,3,0)</f>
        <v>108.5</v>
      </c>
      <c r="O14" s="115">
        <f>IF(L14="NA", E14, E14*L14)</f>
        <v>91.415000000000006</v>
      </c>
      <c r="P14" s="105">
        <f>O14/N14</f>
        <v>0.84253456221198164</v>
      </c>
      <c r="Q14" s="90">
        <f t="shared" si="0"/>
        <v>0.5</v>
      </c>
      <c r="R14" s="79">
        <v>43327</v>
      </c>
      <c r="S14" s="124">
        <f t="shared" si="4"/>
        <v>43385</v>
      </c>
      <c r="T14" s="79">
        <v>43344</v>
      </c>
      <c r="U14" s="120"/>
      <c r="V14" s="120"/>
      <c r="W14" s="550">
        <f t="shared" si="5"/>
        <v>1</v>
      </c>
      <c r="X14" s="549">
        <f t="shared" si="6"/>
        <v>1</v>
      </c>
      <c r="Y14" s="82"/>
    </row>
    <row r="15" spans="1:25">
      <c r="B15" s="257" t="s">
        <v>2354</v>
      </c>
      <c r="C15" s="1216">
        <v>618823</v>
      </c>
      <c r="D15" s="103">
        <v>2000</v>
      </c>
      <c r="E15" s="103">
        <v>1508</v>
      </c>
      <c r="F15" s="103"/>
      <c r="G15" s="103">
        <v>32</v>
      </c>
      <c r="H15" s="103">
        <v>0</v>
      </c>
      <c r="I15" s="90">
        <f>(E15/G15)+H15</f>
        <v>47.125</v>
      </c>
      <c r="J15" s="40">
        <f>ROUND(I15/7.5,0)</f>
        <v>6</v>
      </c>
      <c r="K15" s="157" t="s">
        <v>2207</v>
      </c>
      <c r="L15" s="158" t="s">
        <v>47</v>
      </c>
      <c r="M15" s="158"/>
      <c r="N15" s="90"/>
      <c r="O15" s="104">
        <f>IF(L15="NA", E15, E15*L15)</f>
        <v>1508</v>
      </c>
      <c r="P15" s="52"/>
      <c r="Q15" s="90">
        <f t="shared" si="0"/>
        <v>3</v>
      </c>
      <c r="R15" s="138">
        <v>43435</v>
      </c>
      <c r="S15" s="124">
        <f t="shared" si="4"/>
        <v>43388</v>
      </c>
      <c r="T15" s="138">
        <v>43454</v>
      </c>
      <c r="U15" s="107" t="s">
        <v>2332</v>
      </c>
      <c r="V15" s="120"/>
      <c r="W15" s="550" t="str">
        <f t="shared" si="5"/>
        <v/>
      </c>
      <c r="X15" s="549" t="str">
        <f t="shared" si="6"/>
        <v/>
      </c>
      <c r="Y15" s="82"/>
    </row>
    <row r="16" spans="1:25">
      <c r="A16" s="96"/>
      <c r="B16" s="107" t="s">
        <v>3802</v>
      </c>
      <c r="C16" s="47" t="s">
        <v>523</v>
      </c>
      <c r="D16" s="1376">
        <v>500</v>
      </c>
      <c r="E16" s="1376">
        <v>500</v>
      </c>
      <c r="F16" s="401">
        <f>((E16*M16)/35)/4</f>
        <v>4.9357142857142859</v>
      </c>
      <c r="G16" s="146">
        <v>5</v>
      </c>
      <c r="H16" s="81">
        <v>2</v>
      </c>
      <c r="I16" s="114">
        <f t="shared" ref="I16:I17" si="16">E16/G16+H16</f>
        <v>102</v>
      </c>
      <c r="J16" s="6">
        <f t="shared" ref="J16:J17" si="17">ROUND(I16/7.5,0)</f>
        <v>14</v>
      </c>
      <c r="K16" s="50" t="s">
        <v>93</v>
      </c>
      <c r="L16" s="337">
        <v>4.6706000000000003</v>
      </c>
      <c r="M16" s="273">
        <v>1.3819999999999999</v>
      </c>
      <c r="N16" s="114">
        <f>VLOOKUP(K16,'Material Bar Weights'!A:C,3,0)</f>
        <v>134.6</v>
      </c>
      <c r="O16" s="115">
        <f t="shared" ref="O16:O17" si="18">IF(L16="NA", E16, E16*L16)</f>
        <v>2335.3000000000002</v>
      </c>
      <c r="P16" s="105">
        <f>O16/N16</f>
        <v>17.349925705794949</v>
      </c>
      <c r="Q16" s="90">
        <f t="shared" si="0"/>
        <v>7</v>
      </c>
      <c r="R16" s="79">
        <v>43314</v>
      </c>
      <c r="S16" s="124">
        <f t="shared" si="4"/>
        <v>43391</v>
      </c>
      <c r="T16" s="79">
        <v>43333</v>
      </c>
      <c r="U16" s="120"/>
      <c r="V16" s="120"/>
      <c r="W16" s="550">
        <f t="shared" si="5"/>
        <v>14</v>
      </c>
      <c r="X16" s="549">
        <f t="shared" si="6"/>
        <v>14</v>
      </c>
      <c r="Y16" s="82"/>
    </row>
    <row r="17" spans="1:25" ht="13.5" customHeight="1">
      <c r="A17" s="119"/>
      <c r="B17" s="107" t="s">
        <v>4047</v>
      </c>
      <c r="C17" s="47" t="s">
        <v>523</v>
      </c>
      <c r="D17" s="1376">
        <v>50</v>
      </c>
      <c r="E17" s="1380">
        <v>50</v>
      </c>
      <c r="F17" s="33">
        <f t="shared" ref="F17" si="19">((E17*M17)/35)/4</f>
        <v>0.62964285714285706</v>
      </c>
      <c r="G17" s="146">
        <v>19</v>
      </c>
      <c r="H17" s="81">
        <v>2</v>
      </c>
      <c r="I17" s="3">
        <f t="shared" si="16"/>
        <v>4.6315789473684212</v>
      </c>
      <c r="J17" s="3">
        <f t="shared" si="17"/>
        <v>1</v>
      </c>
      <c r="K17" s="50" t="s">
        <v>94</v>
      </c>
      <c r="L17" s="152">
        <v>6.9703999999999997</v>
      </c>
      <c r="M17" s="81">
        <v>1.7629999999999999</v>
      </c>
      <c r="N17" s="114">
        <f>VLOOKUP(K17,'Material Bar Weights'!A:C,3,0)</f>
        <v>193.82</v>
      </c>
      <c r="O17" s="115">
        <f t="shared" si="18"/>
        <v>348.52</v>
      </c>
      <c r="P17" s="105">
        <f>O17/N17</f>
        <v>1.7981632442472397</v>
      </c>
      <c r="Q17" s="90">
        <f t="shared" si="0"/>
        <v>0.5</v>
      </c>
      <c r="R17" s="79">
        <v>43314</v>
      </c>
      <c r="S17" s="124">
        <f t="shared" si="4"/>
        <v>43402</v>
      </c>
      <c r="T17" s="79">
        <v>43333</v>
      </c>
      <c r="W17" s="550">
        <f t="shared" si="5"/>
        <v>1</v>
      </c>
      <c r="X17" s="549">
        <f t="shared" si="6"/>
        <v>1</v>
      </c>
      <c r="Y17" s="82"/>
    </row>
    <row r="18" spans="1:25">
      <c r="A18" s="119"/>
      <c r="B18" s="48"/>
      <c r="C18" s="48"/>
      <c r="D18" s="48"/>
      <c r="E18" s="48"/>
      <c r="F18" s="48"/>
      <c r="I18" s="48"/>
      <c r="M18" s="48"/>
      <c r="N18" s="48"/>
      <c r="O18" s="48"/>
      <c r="P18" s="48"/>
      <c r="Q18" s="48"/>
      <c r="R18" s="122"/>
      <c r="S18" s="124">
        <f t="shared" si="4"/>
        <v>43403</v>
      </c>
      <c r="T18" s="122"/>
      <c r="U18" s="107"/>
      <c r="V18" s="120"/>
      <c r="W18" s="550" t="str">
        <f t="shared" si="5"/>
        <v/>
      </c>
      <c r="X18" s="549" t="str">
        <f t="shared" si="6"/>
        <v/>
      </c>
      <c r="Y18" s="82"/>
    </row>
    <row r="19" spans="1:25" s="120" customFormat="1">
      <c r="A19" s="119"/>
      <c r="R19" s="1472"/>
      <c r="T19" s="1473"/>
      <c r="W19" s="550" t="str">
        <f t="shared" si="5"/>
        <v/>
      </c>
      <c r="X19" s="549" t="str">
        <f t="shared" si="6"/>
        <v/>
      </c>
      <c r="Y19" s="160"/>
    </row>
    <row r="20" spans="1:25">
      <c r="A20" s="119"/>
      <c r="B20" s="48"/>
      <c r="C20" s="48"/>
      <c r="D20" s="48"/>
      <c r="E20" s="48"/>
      <c r="F20" s="48"/>
      <c r="I20" s="48"/>
      <c r="M20" s="48"/>
      <c r="N20" s="48"/>
      <c r="O20" s="48"/>
      <c r="P20" s="48"/>
      <c r="Q20" s="48"/>
      <c r="R20" s="219"/>
      <c r="S20" s="219"/>
      <c r="T20" s="219"/>
      <c r="U20" s="48"/>
      <c r="W20" s="550" t="str">
        <f t="shared" si="5"/>
        <v/>
      </c>
      <c r="X20" s="549" t="str">
        <f t="shared" si="6"/>
        <v/>
      </c>
      <c r="Y20" s="82"/>
    </row>
    <row r="21" spans="1:25" ht="13.8" thickBot="1">
      <c r="A21" s="77"/>
      <c r="B21" s="285"/>
      <c r="D21" s="81"/>
      <c r="E21" s="177"/>
      <c r="F21" s="177"/>
      <c r="G21" s="177"/>
      <c r="H21" s="177"/>
      <c r="I21" s="40"/>
      <c r="J21" s="40"/>
      <c r="K21" s="218"/>
      <c r="L21" s="131"/>
      <c r="M21" s="81"/>
      <c r="N21" s="114"/>
      <c r="O21" s="115"/>
      <c r="P21" s="114"/>
      <c r="R21" s="122"/>
      <c r="S21" s="80">
        <f>IFERROR(K2,"")</f>
        <v>43349</v>
      </c>
      <c r="T21" s="122"/>
      <c r="U21" s="208"/>
      <c r="V21" s="126"/>
      <c r="W21" s="550" t="str">
        <f t="shared" si="5"/>
        <v/>
      </c>
      <c r="X21" s="549" t="str">
        <f t="shared" si="6"/>
        <v/>
      </c>
    </row>
    <row r="22" spans="1:25" ht="13.8" thickTop="1">
      <c r="A22" s="37" t="s">
        <v>979</v>
      </c>
      <c r="B22" s="1358" t="s">
        <v>2303</v>
      </c>
      <c r="C22" s="1369">
        <v>619961</v>
      </c>
      <c r="D22" s="81">
        <v>900</v>
      </c>
      <c r="E22" s="306">
        <v>35</v>
      </c>
      <c r="F22" s="33">
        <f t="shared" ref="F22" si="20">((E22*M22)/35)/4</f>
        <v>0.26305000000000001</v>
      </c>
      <c r="G22" s="142">
        <v>10</v>
      </c>
      <c r="H22" s="103">
        <v>0</v>
      </c>
      <c r="I22" s="6">
        <f>E22/G22+H22</f>
        <v>3.5</v>
      </c>
      <c r="J22" s="6">
        <f>ROUND(I22/7.5,0)</f>
        <v>0</v>
      </c>
      <c r="K22" s="97" t="s">
        <v>55</v>
      </c>
      <c r="L22" s="85">
        <v>0.14910000000000001</v>
      </c>
      <c r="M22" s="103">
        <v>1.0522</v>
      </c>
      <c r="N22" s="114">
        <f>VLOOKUP(K22,'Material Bar Weights'!A:C,3,0)</f>
        <v>18.100000000000001</v>
      </c>
      <c r="O22" s="115">
        <f>IF(L22="NA", E22, E22*L22)</f>
        <v>5.2185000000000006</v>
      </c>
      <c r="P22" s="105">
        <f>O22/N22</f>
        <v>0.28831491712707186</v>
      </c>
      <c r="Q22" s="90">
        <f>J22/A$24</f>
        <v>0</v>
      </c>
      <c r="R22" s="79">
        <v>43282</v>
      </c>
      <c r="S22" s="124">
        <f t="shared" ref="S22:S35" si="21">WORKDAY(S21,ROUNDUP(Q21,0))</f>
        <v>43349</v>
      </c>
      <c r="T22" s="79">
        <v>43311</v>
      </c>
      <c r="U22" s="537" t="s">
        <v>4447</v>
      </c>
      <c r="V22" s="930"/>
      <c r="W22" s="550">
        <f t="shared" si="5"/>
        <v>0</v>
      </c>
      <c r="X22" s="549">
        <f t="shared" si="6"/>
        <v>0</v>
      </c>
    </row>
    <row r="23" spans="1:25">
      <c r="A23" s="96" t="s">
        <v>253</v>
      </c>
      <c r="B23" s="1358" t="s">
        <v>2304</v>
      </c>
      <c r="C23" s="256">
        <v>619961</v>
      </c>
      <c r="D23" s="81">
        <v>900</v>
      </c>
      <c r="E23" s="50">
        <v>900</v>
      </c>
      <c r="G23" s="146">
        <v>12</v>
      </c>
      <c r="H23" s="81">
        <v>3</v>
      </c>
      <c r="I23" s="6">
        <f>E23/G23+H23</f>
        <v>78</v>
      </c>
      <c r="J23" s="6">
        <f>ROUND(I23/7.5,0)</f>
        <v>10</v>
      </c>
      <c r="K23" s="1531" t="s">
        <v>2305</v>
      </c>
      <c r="L23" s="50" t="s">
        <v>47</v>
      </c>
      <c r="M23" s="81"/>
      <c r="N23" s="114"/>
      <c r="O23" s="115">
        <f>IF(L23="NA", E23, E23*L23)</f>
        <v>900</v>
      </c>
      <c r="P23" s="114"/>
      <c r="Q23" s="270">
        <f>J23/A$371</f>
        <v>10</v>
      </c>
      <c r="R23" s="79">
        <v>43282</v>
      </c>
      <c r="S23" s="124">
        <f t="shared" si="21"/>
        <v>43349</v>
      </c>
      <c r="T23" s="79">
        <v>43311</v>
      </c>
      <c r="U23" s="107"/>
      <c r="V23" s="930"/>
      <c r="W23" s="550">
        <f t="shared" si="5"/>
        <v>10</v>
      </c>
      <c r="X23" s="549">
        <f t="shared" si="6"/>
        <v>10</v>
      </c>
    </row>
    <row r="24" spans="1:25">
      <c r="A24" s="119">
        <v>2</v>
      </c>
      <c r="B24" s="435" t="s">
        <v>2664</v>
      </c>
      <c r="C24" s="154">
        <v>620955</v>
      </c>
      <c r="D24" s="183">
        <v>600</v>
      </c>
      <c r="E24" s="50">
        <v>600</v>
      </c>
      <c r="G24" s="85">
        <v>27</v>
      </c>
      <c r="H24" s="103">
        <v>1.5</v>
      </c>
      <c r="I24" s="98">
        <f t="shared" ref="I24" si="22">(E24/G24)+H24</f>
        <v>23.722222222222221</v>
      </c>
      <c r="J24" s="566">
        <f>ROUND(I24/7.5,0)</f>
        <v>3</v>
      </c>
      <c r="K24" s="97" t="s">
        <v>2666</v>
      </c>
      <c r="L24" s="137" t="s">
        <v>47</v>
      </c>
      <c r="M24" s="158"/>
      <c r="N24" s="90"/>
      <c r="O24" s="91">
        <f>IF(L24="NA", E24, E24*L24)</f>
        <v>600</v>
      </c>
      <c r="P24" s="90"/>
      <c r="Q24" s="90">
        <f t="shared" ref="Q24:Q33" si="23">J24/A$24</f>
        <v>1.5</v>
      </c>
      <c r="R24" s="79">
        <v>43252</v>
      </c>
      <c r="S24" s="124">
        <f t="shared" si="21"/>
        <v>43363</v>
      </c>
      <c r="T24" s="79">
        <v>43261</v>
      </c>
      <c r="U24" s="41" t="s">
        <v>2186</v>
      </c>
      <c r="V24" s="135"/>
      <c r="W24" s="550">
        <f t="shared" si="5"/>
        <v>3</v>
      </c>
      <c r="X24" s="549">
        <f t="shared" si="6"/>
        <v>3</v>
      </c>
    </row>
    <row r="25" spans="1:25">
      <c r="B25" s="527" t="s">
        <v>2301</v>
      </c>
      <c r="C25" s="1446">
        <v>620881</v>
      </c>
      <c r="D25" s="1376">
        <v>900</v>
      </c>
      <c r="E25" s="1381">
        <v>900</v>
      </c>
      <c r="G25" s="146">
        <v>19</v>
      </c>
      <c r="H25" s="81">
        <v>2</v>
      </c>
      <c r="I25" s="98">
        <f>(E25/G25)+H25</f>
        <v>49.368421052631582</v>
      </c>
      <c r="J25" s="6">
        <f t="shared" ref="J25" si="24">ROUND(I25/7.5,0)</f>
        <v>7</v>
      </c>
      <c r="K25" s="392" t="s">
        <v>2302</v>
      </c>
      <c r="L25" s="147" t="s">
        <v>47</v>
      </c>
      <c r="M25" s="207"/>
      <c r="N25" s="114"/>
      <c r="O25" s="115">
        <f t="shared" ref="O25" si="25">IF(L25="NA", E25, E25*L25)</f>
        <v>900</v>
      </c>
      <c r="P25" s="114"/>
      <c r="Q25" s="90">
        <f t="shared" si="23"/>
        <v>3.5</v>
      </c>
      <c r="R25" s="122">
        <v>43322</v>
      </c>
      <c r="S25" s="124">
        <f t="shared" si="21"/>
        <v>43367</v>
      </c>
      <c r="T25" s="122">
        <v>43342</v>
      </c>
      <c r="U25" s="41" t="s">
        <v>2186</v>
      </c>
      <c r="V25" s="135"/>
      <c r="W25" s="550">
        <f t="shared" si="5"/>
        <v>7</v>
      </c>
      <c r="X25" s="549">
        <f t="shared" si="6"/>
        <v>7</v>
      </c>
    </row>
    <row r="26" spans="1:25">
      <c r="B26" s="1264" t="s">
        <v>2249</v>
      </c>
      <c r="C26" s="154">
        <v>619731</v>
      </c>
      <c r="D26" s="81">
        <v>1500</v>
      </c>
      <c r="E26" s="50">
        <v>1500</v>
      </c>
      <c r="G26" s="81">
        <v>22</v>
      </c>
      <c r="H26" s="81">
        <v>8</v>
      </c>
      <c r="I26" s="40">
        <f>E26/G26+H26</f>
        <v>76.181818181818187</v>
      </c>
      <c r="J26" s="40">
        <f>ROUND(I26/7.5,0)</f>
        <v>10</v>
      </c>
      <c r="K26" s="208" t="s">
        <v>2252</v>
      </c>
      <c r="L26" s="171" t="s">
        <v>47</v>
      </c>
      <c r="M26" s="171"/>
      <c r="N26" s="114"/>
      <c r="O26" s="115">
        <f>IF(L26="NA", E26, E26*L26)</f>
        <v>1500</v>
      </c>
      <c r="P26" s="114"/>
      <c r="Q26" s="90">
        <f t="shared" si="23"/>
        <v>5</v>
      </c>
      <c r="R26" s="138">
        <v>43344</v>
      </c>
      <c r="S26" s="124">
        <f t="shared" si="21"/>
        <v>43371</v>
      </c>
      <c r="T26" s="138">
        <v>43360</v>
      </c>
      <c r="U26" s="81"/>
      <c r="V26" s="135"/>
      <c r="W26" s="550" t="str">
        <f t="shared" si="5"/>
        <v/>
      </c>
      <c r="X26" s="549">
        <f t="shared" si="6"/>
        <v>10</v>
      </c>
    </row>
    <row r="27" spans="1:25">
      <c r="A27" s="96"/>
      <c r="B27" s="127" t="s">
        <v>162</v>
      </c>
      <c r="C27" s="182" t="s">
        <v>523</v>
      </c>
      <c r="D27" s="1376">
        <v>700</v>
      </c>
      <c r="E27" s="1377">
        <v>700</v>
      </c>
      <c r="F27" s="33">
        <f t="shared" ref="F27" si="26">((E27*M27)/35)/4</f>
        <v>2.2499999999999999E-2</v>
      </c>
      <c r="G27" s="111">
        <v>13</v>
      </c>
      <c r="H27" s="110">
        <v>3</v>
      </c>
      <c r="I27" s="98">
        <f>(E27/G27)+H27</f>
        <v>56.846153846153847</v>
      </c>
      <c r="J27" s="3">
        <f t="shared" ref="J27" si="27">ROUND(I27/7.5,0)</f>
        <v>8</v>
      </c>
      <c r="K27" s="110" t="s">
        <v>54</v>
      </c>
      <c r="L27" s="168">
        <v>2.53E-2</v>
      </c>
      <c r="M27" s="168">
        <v>4.4999999999999997E-3</v>
      </c>
      <c r="N27" s="114">
        <f>VLOOKUP(K27,'Material Bar Weights'!A:C,3,0)</f>
        <v>8.68</v>
      </c>
      <c r="O27" s="115">
        <f t="shared" ref="O27" si="28">IF(L27="NA", E27, E27*L27)</f>
        <v>17.71</v>
      </c>
      <c r="P27" s="105">
        <f>O27/N27</f>
        <v>2.0403225806451615</v>
      </c>
      <c r="Q27" s="90">
        <f t="shared" si="23"/>
        <v>4</v>
      </c>
      <c r="R27" s="122">
        <v>43344</v>
      </c>
      <c r="S27" s="124">
        <f t="shared" si="21"/>
        <v>43378</v>
      </c>
      <c r="T27" s="122">
        <v>43360</v>
      </c>
      <c r="U27" s="81"/>
      <c r="V27" s="135"/>
      <c r="W27" s="550" t="str">
        <f t="shared" si="5"/>
        <v/>
      </c>
      <c r="X27" s="549">
        <f t="shared" si="6"/>
        <v>8</v>
      </c>
    </row>
    <row r="28" spans="1:25">
      <c r="A28" s="96"/>
      <c r="B28" s="246" t="s">
        <v>2641</v>
      </c>
      <c r="C28" s="44" t="s">
        <v>523</v>
      </c>
      <c r="D28" s="81">
        <v>500</v>
      </c>
      <c r="E28" s="155">
        <v>500</v>
      </c>
      <c r="F28" s="155"/>
      <c r="G28" s="50">
        <v>13</v>
      </c>
      <c r="H28" s="81">
        <v>4</v>
      </c>
      <c r="I28" s="98">
        <f>(E28/G28)+H28</f>
        <v>42.46153846153846</v>
      </c>
      <c r="J28" s="3">
        <f>ROUND(I28/7.5,0)</f>
        <v>6</v>
      </c>
      <c r="K28" s="272" t="s">
        <v>2642</v>
      </c>
      <c r="L28" s="81" t="s">
        <v>47</v>
      </c>
      <c r="M28" s="81"/>
      <c r="N28" s="114"/>
      <c r="O28" s="115">
        <f>IF(L28="NA", E28, E28*L28)</f>
        <v>500</v>
      </c>
      <c r="P28" s="114"/>
      <c r="Q28" s="90">
        <f t="shared" si="23"/>
        <v>3</v>
      </c>
      <c r="R28" s="79">
        <v>43296</v>
      </c>
      <c r="S28" s="124">
        <f t="shared" si="21"/>
        <v>43384</v>
      </c>
      <c r="T28" s="79">
        <v>43313</v>
      </c>
      <c r="U28" s="41" t="s">
        <v>2258</v>
      </c>
      <c r="W28" s="550">
        <f t="shared" si="5"/>
        <v>6</v>
      </c>
      <c r="X28" s="549">
        <f t="shared" si="6"/>
        <v>6</v>
      </c>
    </row>
    <row r="29" spans="1:25">
      <c r="B29" s="107" t="s">
        <v>1473</v>
      </c>
      <c r="C29" s="47" t="s">
        <v>523</v>
      </c>
      <c r="D29" s="1376">
        <v>750</v>
      </c>
      <c r="E29" s="1380">
        <v>750</v>
      </c>
      <c r="F29" s="401">
        <f t="shared" ref="F29:F30" si="29">((E29*M29)/35)/4</f>
        <v>0.14464285714285716</v>
      </c>
      <c r="G29" s="50">
        <v>12</v>
      </c>
      <c r="H29" s="81">
        <v>8</v>
      </c>
      <c r="I29" s="6">
        <f t="shared" ref="I29:I30" si="30">E29/G29+H29</f>
        <v>70.5</v>
      </c>
      <c r="J29" s="6">
        <f t="shared" ref="J29:J30" si="31">ROUND(I29/7.5,0)</f>
        <v>9</v>
      </c>
      <c r="K29" s="50" t="s">
        <v>1478</v>
      </c>
      <c r="L29" s="50">
        <v>4.82E-2</v>
      </c>
      <c r="M29" s="81">
        <v>2.7E-2</v>
      </c>
      <c r="N29" s="114">
        <f>VLOOKUP(K29,'Material Bar Weights'!A:C,3,0)</f>
        <v>2.83</v>
      </c>
      <c r="O29" s="115">
        <f t="shared" ref="O29:O30" si="32">IF(L29="NA", E29, E29*L29)</f>
        <v>36.15</v>
      </c>
      <c r="P29" s="105">
        <f>O29/N29</f>
        <v>12.773851590106005</v>
      </c>
      <c r="Q29" s="90">
        <f t="shared" si="23"/>
        <v>4.5</v>
      </c>
      <c r="R29" s="79">
        <v>43332</v>
      </c>
      <c r="S29" s="124">
        <f t="shared" si="21"/>
        <v>43389</v>
      </c>
      <c r="T29" s="79">
        <v>43353</v>
      </c>
      <c r="W29" s="550" t="str">
        <f t="shared" si="5"/>
        <v/>
      </c>
      <c r="X29" s="549">
        <f t="shared" si="6"/>
        <v>9</v>
      </c>
    </row>
    <row r="30" spans="1:25">
      <c r="B30" s="107" t="s">
        <v>1725</v>
      </c>
      <c r="C30" s="47" t="s">
        <v>523</v>
      </c>
      <c r="D30" s="1376">
        <v>750</v>
      </c>
      <c r="E30" s="1380">
        <v>750</v>
      </c>
      <c r="F30" s="401">
        <f t="shared" si="29"/>
        <v>6.4285714285714279E-2</v>
      </c>
      <c r="G30" s="50">
        <v>12</v>
      </c>
      <c r="H30" s="81">
        <v>8</v>
      </c>
      <c r="I30" s="6">
        <f t="shared" si="30"/>
        <v>70.5</v>
      </c>
      <c r="J30" s="6">
        <f t="shared" si="31"/>
        <v>9</v>
      </c>
      <c r="K30" s="88" t="s">
        <v>271</v>
      </c>
      <c r="L30" s="50">
        <v>1.2E-2</v>
      </c>
      <c r="M30" s="81">
        <v>1.2E-2</v>
      </c>
      <c r="N30" s="114">
        <f>VLOOKUP(K30,'Material Bar Weights'!A:C,3,0)</f>
        <v>3.71</v>
      </c>
      <c r="O30" s="115">
        <f t="shared" si="32"/>
        <v>9</v>
      </c>
      <c r="P30" s="105">
        <f t="shared" ref="P30" si="33">O30/N30</f>
        <v>2.4258760107816713</v>
      </c>
      <c r="Q30" s="90">
        <f t="shared" si="23"/>
        <v>4.5</v>
      </c>
      <c r="R30" s="79">
        <v>43332</v>
      </c>
      <c r="S30" s="124">
        <f t="shared" si="21"/>
        <v>43396</v>
      </c>
      <c r="T30" s="79">
        <v>43353</v>
      </c>
      <c r="W30" s="550" t="str">
        <f t="shared" si="5"/>
        <v/>
      </c>
      <c r="X30" s="549">
        <f t="shared" si="6"/>
        <v>9</v>
      </c>
    </row>
    <row r="31" spans="1:25">
      <c r="B31" s="107" t="s">
        <v>3803</v>
      </c>
      <c r="C31" s="47" t="s">
        <v>523</v>
      </c>
      <c r="D31" s="81">
        <v>500</v>
      </c>
      <c r="E31" s="140">
        <v>500</v>
      </c>
      <c r="F31" s="140"/>
      <c r="G31" s="146">
        <v>12</v>
      </c>
      <c r="H31" s="81">
        <v>3</v>
      </c>
      <c r="I31" s="3">
        <f>E31/G31+H31</f>
        <v>44.666666666666664</v>
      </c>
      <c r="J31" s="3">
        <f>ROUND(I31/7.5,0)</f>
        <v>6</v>
      </c>
      <c r="K31" s="81" t="s">
        <v>3804</v>
      </c>
      <c r="L31" s="147" t="s">
        <v>47</v>
      </c>
      <c r="M31" s="207"/>
      <c r="N31" s="114"/>
      <c r="O31" s="115">
        <f>IF(L31="NA", E31, E31*L31)</f>
        <v>500</v>
      </c>
      <c r="P31" s="114"/>
      <c r="Q31" s="90">
        <f t="shared" si="23"/>
        <v>3</v>
      </c>
      <c r="R31" s="79">
        <v>43314</v>
      </c>
      <c r="S31" s="124">
        <f t="shared" si="21"/>
        <v>43403</v>
      </c>
      <c r="T31" s="79">
        <v>43333</v>
      </c>
      <c r="U31" s="41" t="s">
        <v>2186</v>
      </c>
      <c r="W31" s="550">
        <f t="shared" si="5"/>
        <v>6</v>
      </c>
      <c r="X31" s="549">
        <f t="shared" si="6"/>
        <v>6</v>
      </c>
    </row>
    <row r="32" spans="1:25">
      <c r="B32" s="107" t="s">
        <v>4049</v>
      </c>
      <c r="C32" s="47" t="s">
        <v>523</v>
      </c>
      <c r="D32" s="81">
        <v>50</v>
      </c>
      <c r="E32" s="140">
        <v>50</v>
      </c>
      <c r="F32" s="140"/>
      <c r="G32" s="85">
        <v>19</v>
      </c>
      <c r="H32" s="81">
        <v>4</v>
      </c>
      <c r="I32" s="3">
        <f>E32/G32+H32</f>
        <v>6.6315789473684212</v>
      </c>
      <c r="J32" s="3">
        <f>ROUND(I32/7.5,0)</f>
        <v>1</v>
      </c>
      <c r="K32" s="208" t="s">
        <v>4048</v>
      </c>
      <c r="L32" s="50" t="s">
        <v>47</v>
      </c>
      <c r="M32" s="81"/>
      <c r="N32" s="114"/>
      <c r="O32" s="115">
        <f>IF(L32="NA", E32, E32*L32)</f>
        <v>50</v>
      </c>
      <c r="P32" s="114"/>
      <c r="Q32" s="90">
        <f t="shared" si="23"/>
        <v>0.5</v>
      </c>
      <c r="R32" s="79">
        <v>43314</v>
      </c>
      <c r="S32" s="124">
        <f t="shared" si="21"/>
        <v>43406</v>
      </c>
      <c r="T32" s="79">
        <v>43333</v>
      </c>
      <c r="U32" s="41" t="s">
        <v>2186</v>
      </c>
      <c r="W32" s="550">
        <f t="shared" si="5"/>
        <v>1</v>
      </c>
      <c r="X32" s="549">
        <f t="shared" si="6"/>
        <v>1</v>
      </c>
    </row>
    <row r="33" spans="1:25">
      <c r="B33" s="246" t="s">
        <v>517</v>
      </c>
      <c r="C33" s="1345">
        <v>619555</v>
      </c>
      <c r="D33" s="81">
        <v>30</v>
      </c>
      <c r="E33" s="155">
        <v>21</v>
      </c>
      <c r="F33" s="33">
        <f t="shared" ref="F33" si="34">((E33*M33)/35)/4</f>
        <v>1.4775000000000002E-2</v>
      </c>
      <c r="G33" s="155">
        <v>57</v>
      </c>
      <c r="H33" s="7">
        <v>16</v>
      </c>
      <c r="I33" s="40">
        <f t="shared" ref="I33" si="35">E33/G33+H33</f>
        <v>16.368421052631579</v>
      </c>
      <c r="J33" s="3">
        <f t="shared" ref="J33" si="36">ROUND(I33/7.5,0)</f>
        <v>2</v>
      </c>
      <c r="K33" s="155" t="s">
        <v>119</v>
      </c>
      <c r="L33" s="115" t="s">
        <v>47</v>
      </c>
      <c r="M33" s="7">
        <v>9.8500000000000004E-2</v>
      </c>
      <c r="N33" s="114"/>
      <c r="O33" s="115">
        <f t="shared" ref="O33" si="37">IF(L33="NA", E33, E33*L33)</f>
        <v>21</v>
      </c>
      <c r="P33" s="114"/>
      <c r="Q33" s="90">
        <f t="shared" si="23"/>
        <v>1</v>
      </c>
      <c r="R33" s="122">
        <v>43358</v>
      </c>
      <c r="S33" s="124">
        <f t="shared" si="21"/>
        <v>43409</v>
      </c>
      <c r="T33" s="122">
        <v>43374</v>
      </c>
      <c r="U33" s="41" t="s">
        <v>4076</v>
      </c>
      <c r="V33" s="930" t="s">
        <v>4077</v>
      </c>
      <c r="W33" s="550" t="str">
        <f t="shared" si="5"/>
        <v/>
      </c>
      <c r="X33" s="549">
        <f t="shared" si="6"/>
        <v>2</v>
      </c>
    </row>
    <row r="34" spans="1:25">
      <c r="A34" s="119"/>
      <c r="R34" s="79"/>
      <c r="S34" s="124">
        <f t="shared" si="21"/>
        <v>43410</v>
      </c>
      <c r="T34" s="79"/>
      <c r="W34" s="550" t="str">
        <f t="shared" si="5"/>
        <v/>
      </c>
      <c r="X34" s="549" t="str">
        <f t="shared" si="6"/>
        <v/>
      </c>
    </row>
    <row r="35" spans="1:25">
      <c r="A35" s="119"/>
      <c r="B35" s="48"/>
      <c r="C35" s="48"/>
      <c r="D35" s="48"/>
      <c r="E35" s="48"/>
      <c r="F35" s="48"/>
      <c r="H35" s="48"/>
      <c r="I35" s="48"/>
      <c r="M35" s="48"/>
      <c r="N35" s="48"/>
      <c r="O35" s="48"/>
      <c r="P35" s="48"/>
      <c r="Q35" s="48"/>
      <c r="R35" s="219"/>
      <c r="S35" s="124">
        <f t="shared" si="21"/>
        <v>43410</v>
      </c>
      <c r="T35" s="219"/>
      <c r="U35" s="48"/>
      <c r="W35" s="550" t="str">
        <f t="shared" si="5"/>
        <v/>
      </c>
      <c r="X35" s="549" t="str">
        <f t="shared" si="6"/>
        <v/>
      </c>
    </row>
    <row r="36" spans="1:25">
      <c r="A36" s="119"/>
      <c r="B36" s="48"/>
      <c r="C36" s="48"/>
      <c r="D36" s="48"/>
      <c r="E36" s="48"/>
      <c r="F36" s="48"/>
      <c r="I36" s="48"/>
      <c r="M36" s="48"/>
      <c r="N36" s="48"/>
      <c r="O36" s="48"/>
      <c r="P36" s="48"/>
      <c r="Q36" s="48"/>
      <c r="R36" s="219"/>
      <c r="S36" s="219"/>
      <c r="T36" s="219"/>
      <c r="U36" s="48"/>
      <c r="W36" s="550" t="str">
        <f t="shared" si="5"/>
        <v/>
      </c>
      <c r="X36" s="549" t="str">
        <f t="shared" si="6"/>
        <v/>
      </c>
    </row>
    <row r="37" spans="1:25" s="120" customFormat="1">
      <c r="B37" s="509"/>
      <c r="C37" s="102"/>
      <c r="D37" s="103"/>
      <c r="E37" s="103"/>
      <c r="F37" s="103"/>
      <c r="G37" s="103"/>
      <c r="H37" s="157"/>
      <c r="I37" s="40"/>
      <c r="J37" s="40"/>
      <c r="K37" s="217"/>
      <c r="L37" s="103"/>
      <c r="M37" s="103"/>
      <c r="N37" s="90"/>
      <c r="O37" s="104"/>
      <c r="P37" s="90"/>
      <c r="R37" s="170"/>
      <c r="S37" s="170"/>
      <c r="T37" s="170"/>
      <c r="U37" s="81"/>
      <c r="V37" s="139"/>
      <c r="W37" s="550" t="str">
        <f t="shared" si="5"/>
        <v/>
      </c>
      <c r="X37" s="549" t="str">
        <f t="shared" si="6"/>
        <v/>
      </c>
    </row>
    <row r="38" spans="1:25" ht="13.8" thickBot="1">
      <c r="A38" s="50"/>
      <c r="B38" s="106"/>
      <c r="D38" s="50"/>
      <c r="Q38" s="78"/>
      <c r="R38" s="79"/>
      <c r="S38" s="80">
        <f>IFERROR(K2,"")</f>
        <v>43349</v>
      </c>
      <c r="T38" s="79"/>
      <c r="U38" s="81"/>
      <c r="V38" s="58"/>
      <c r="W38" s="550" t="str">
        <f t="shared" si="5"/>
        <v/>
      </c>
      <c r="X38" s="549" t="str">
        <f t="shared" si="6"/>
        <v/>
      </c>
      <c r="Y38" s="82"/>
    </row>
    <row r="39" spans="1:25" ht="13.8" thickTop="1">
      <c r="A39" s="38" t="s">
        <v>625</v>
      </c>
      <c r="B39" s="150" t="s">
        <v>3778</v>
      </c>
      <c r="C39" s="1103">
        <v>620958</v>
      </c>
      <c r="D39" s="1376">
        <v>500</v>
      </c>
      <c r="E39" s="1376">
        <v>0</v>
      </c>
      <c r="F39" s="401">
        <f>((E40*M40)/35)/4</f>
        <v>0</v>
      </c>
      <c r="G39" s="146">
        <v>8</v>
      </c>
      <c r="H39" s="81">
        <v>0</v>
      </c>
      <c r="I39" s="6">
        <f>E39/G39+H39</f>
        <v>0</v>
      </c>
      <c r="J39" s="6">
        <f>ROUND(I39/7.5,0)</f>
        <v>0</v>
      </c>
      <c r="K39" s="88" t="s">
        <v>213</v>
      </c>
      <c r="L39" s="50">
        <v>0.72699999999999998</v>
      </c>
      <c r="M39" s="81">
        <v>0.307</v>
      </c>
      <c r="N39" s="114">
        <f>VLOOKUP(K39,'Material Bar Weights'!A:C,3,0)</f>
        <v>38.29</v>
      </c>
      <c r="O39" s="115">
        <f>IF(L39="NA", E39, E39*L39)</f>
        <v>0</v>
      </c>
      <c r="P39" s="105">
        <f>O39/N39</f>
        <v>0</v>
      </c>
      <c r="Q39" s="90">
        <f t="shared" ref="Q39:Q56" si="38">J39/A$41</f>
        <v>0</v>
      </c>
      <c r="R39" s="79">
        <v>43327</v>
      </c>
      <c r="S39" s="124">
        <f t="shared" ref="S39:S57" si="39">WORKDAY(S38,ROUNDUP(Q38,0))</f>
        <v>43349</v>
      </c>
      <c r="T39" s="79">
        <v>43340</v>
      </c>
      <c r="U39" s="1266" t="s">
        <v>4431</v>
      </c>
      <c r="V39" s="120"/>
      <c r="W39" s="550">
        <f t="shared" si="5"/>
        <v>0</v>
      </c>
      <c r="X39" s="549">
        <f t="shared" si="6"/>
        <v>0</v>
      </c>
      <c r="Y39" s="82"/>
    </row>
    <row r="40" spans="1:25">
      <c r="A40" s="96" t="s">
        <v>253</v>
      </c>
      <c r="B40" s="150" t="s">
        <v>3779</v>
      </c>
      <c r="C40" s="154">
        <v>620958</v>
      </c>
      <c r="D40" s="1376">
        <v>500</v>
      </c>
      <c r="E40" s="1376">
        <v>400</v>
      </c>
      <c r="F40" s="48"/>
      <c r="G40" s="146">
        <v>29</v>
      </c>
      <c r="H40" s="81">
        <v>0</v>
      </c>
      <c r="I40" s="6">
        <f>E40/G40+H40</f>
        <v>13.793103448275861</v>
      </c>
      <c r="J40" s="6">
        <f>ROUND(I40/7.5,0)</f>
        <v>2</v>
      </c>
      <c r="K40" s="88" t="s">
        <v>3781</v>
      </c>
      <c r="L40" s="50" t="s">
        <v>47</v>
      </c>
      <c r="M40" s="81"/>
      <c r="N40" s="114"/>
      <c r="O40" s="115">
        <f>IF(L40="NA", E40, E40*L40)</f>
        <v>400</v>
      </c>
      <c r="P40" s="114"/>
      <c r="Q40" s="90">
        <f t="shared" si="38"/>
        <v>1</v>
      </c>
      <c r="R40" s="79">
        <v>43327</v>
      </c>
      <c r="S40" s="124">
        <f t="shared" si="39"/>
        <v>43349</v>
      </c>
      <c r="T40" s="79">
        <v>43340</v>
      </c>
      <c r="U40" s="141" t="s">
        <v>4468</v>
      </c>
      <c r="V40" s="120"/>
      <c r="W40" s="550">
        <f t="shared" si="5"/>
        <v>2</v>
      </c>
      <c r="X40" s="549">
        <f t="shared" si="6"/>
        <v>2</v>
      </c>
      <c r="Y40" s="82"/>
    </row>
    <row r="41" spans="1:25">
      <c r="A41" s="119">
        <v>2</v>
      </c>
      <c r="B41" s="1264" t="s">
        <v>2248</v>
      </c>
      <c r="C41" s="1195" t="s">
        <v>4034</v>
      </c>
      <c r="D41" s="81">
        <v>1500</v>
      </c>
      <c r="E41" s="50">
        <v>1500</v>
      </c>
      <c r="F41" s="33">
        <f>((E41*M41)/35)/4</f>
        <v>0.45642857142857141</v>
      </c>
      <c r="G41" s="81">
        <v>12</v>
      </c>
      <c r="H41" s="81">
        <v>8</v>
      </c>
      <c r="I41" s="40">
        <f>E41/G41+H41</f>
        <v>133</v>
      </c>
      <c r="J41" s="40">
        <f>ROUND(I41/7.5,0)</f>
        <v>18</v>
      </c>
      <c r="K41" s="88" t="s">
        <v>2246</v>
      </c>
      <c r="L41" s="171">
        <v>0.35399999999999998</v>
      </c>
      <c r="M41" s="171">
        <v>4.2599999999999999E-2</v>
      </c>
      <c r="N41" s="98">
        <f>VLOOKUP(K41,'Material Bar Weights'!A:C,3,0)</f>
        <v>40.56</v>
      </c>
      <c r="O41" s="115">
        <f>IF(L41="NA", E41, E41*L41)</f>
        <v>531</v>
      </c>
      <c r="P41" s="105">
        <f>O41/N41</f>
        <v>13.09171597633136</v>
      </c>
      <c r="Q41" s="90">
        <f t="shared" si="38"/>
        <v>9</v>
      </c>
      <c r="R41" s="79">
        <v>43344</v>
      </c>
      <c r="S41" s="124">
        <f t="shared" si="39"/>
        <v>43350</v>
      </c>
      <c r="T41" s="79">
        <v>43358</v>
      </c>
      <c r="V41" s="120"/>
      <c r="W41" s="550" t="str">
        <f t="shared" si="5"/>
        <v/>
      </c>
      <c r="X41" s="549">
        <f t="shared" si="6"/>
        <v>18</v>
      </c>
      <c r="Y41" s="82"/>
    </row>
    <row r="42" spans="1:25">
      <c r="B42" s="75" t="s">
        <v>3800</v>
      </c>
      <c r="C42" s="1103" t="s">
        <v>2674</v>
      </c>
      <c r="D42" s="81">
        <v>50</v>
      </c>
      <c r="E42" s="140">
        <v>50</v>
      </c>
      <c r="F42" s="1073"/>
      <c r="G42" s="81">
        <v>3</v>
      </c>
      <c r="H42" s="81">
        <v>16</v>
      </c>
      <c r="I42" s="6">
        <f t="shared" ref="I42:I43" si="40">E42/G42+H42</f>
        <v>32.666666666666671</v>
      </c>
      <c r="J42" s="6">
        <f t="shared" ref="J42:J43" si="41">ROUND(I42/7.5,0)</f>
        <v>4</v>
      </c>
      <c r="K42" s="88" t="s">
        <v>3799</v>
      </c>
      <c r="L42" s="207" t="s">
        <v>47</v>
      </c>
      <c r="M42" s="207"/>
      <c r="N42" s="114"/>
      <c r="O42" s="165">
        <f t="shared" ref="O42:O43" si="42">IF(L42="NA", E42, E42*L42)</f>
        <v>50</v>
      </c>
      <c r="P42" s="114"/>
      <c r="Q42" s="90">
        <f t="shared" si="38"/>
        <v>2</v>
      </c>
      <c r="R42" s="79">
        <v>43277</v>
      </c>
      <c r="S42" s="124">
        <f t="shared" si="39"/>
        <v>43363</v>
      </c>
      <c r="T42" s="79">
        <v>43307</v>
      </c>
      <c r="U42" s="41" t="s">
        <v>4379</v>
      </c>
      <c r="V42" s="135" t="s">
        <v>4390</v>
      </c>
      <c r="W42" s="550">
        <f t="shared" si="5"/>
        <v>4</v>
      </c>
      <c r="X42" s="549">
        <f t="shared" si="6"/>
        <v>4</v>
      </c>
      <c r="Y42" s="82"/>
    </row>
    <row r="43" spans="1:25">
      <c r="B43" s="75" t="s">
        <v>3801</v>
      </c>
      <c r="C43" s="1103" t="s">
        <v>2674</v>
      </c>
      <c r="D43" s="81">
        <v>50</v>
      </c>
      <c r="E43" s="140">
        <v>50</v>
      </c>
      <c r="F43" s="1073"/>
      <c r="G43" s="81">
        <v>3</v>
      </c>
      <c r="H43" s="81">
        <v>16</v>
      </c>
      <c r="I43" s="6">
        <f t="shared" si="40"/>
        <v>32.666666666666671</v>
      </c>
      <c r="J43" s="6">
        <f t="shared" si="41"/>
        <v>4</v>
      </c>
      <c r="K43" s="88" t="s">
        <v>3799</v>
      </c>
      <c r="L43" s="207" t="s">
        <v>47</v>
      </c>
      <c r="M43" s="207"/>
      <c r="N43" s="114"/>
      <c r="O43" s="165">
        <f t="shared" si="42"/>
        <v>50</v>
      </c>
      <c r="P43" s="114"/>
      <c r="Q43" s="90">
        <f t="shared" si="38"/>
        <v>2</v>
      </c>
      <c r="R43" s="79">
        <v>43277</v>
      </c>
      <c r="S43" s="124">
        <f t="shared" si="39"/>
        <v>43367</v>
      </c>
      <c r="T43" s="79">
        <v>43307</v>
      </c>
      <c r="U43" s="41" t="s">
        <v>4379</v>
      </c>
      <c r="V43" s="135" t="s">
        <v>4390</v>
      </c>
      <c r="W43" s="550">
        <f t="shared" si="5"/>
        <v>4</v>
      </c>
      <c r="X43" s="549">
        <f t="shared" si="6"/>
        <v>4</v>
      </c>
      <c r="Y43" s="82"/>
    </row>
    <row r="44" spans="1:25">
      <c r="A44" s="119"/>
      <c r="B44" s="427" t="s">
        <v>2211</v>
      </c>
      <c r="C44" s="145" t="s">
        <v>523</v>
      </c>
      <c r="D44" s="1376">
        <v>25</v>
      </c>
      <c r="E44" s="1381">
        <v>25</v>
      </c>
      <c r="F44" s="401">
        <f>((E44*M44)/35)/4</f>
        <v>0.1032142857142857</v>
      </c>
      <c r="G44" s="7">
        <v>1</v>
      </c>
      <c r="H44" s="110">
        <v>3</v>
      </c>
      <c r="I44" s="3">
        <f t="shared" ref="I44:I48" si="43">E44/G44+H44</f>
        <v>28</v>
      </c>
      <c r="J44" s="3">
        <f t="shared" ref="J44:J48" si="44">ROUND(I44/7.5,0)</f>
        <v>4</v>
      </c>
      <c r="K44" s="50" t="s">
        <v>242</v>
      </c>
      <c r="L44" s="50">
        <v>2.4481999999999999</v>
      </c>
      <c r="M44" s="81">
        <v>0.57799999999999996</v>
      </c>
      <c r="N44" s="114">
        <f>VLOOKUP(K44,'Material Bar Weights'!A:C,3,0)</f>
        <v>72.099999999999994</v>
      </c>
      <c r="O44" s="115">
        <f t="shared" ref="O44:O48" si="45">IF(L44="NA", E44, E44*L44)</f>
        <v>61.204999999999998</v>
      </c>
      <c r="P44" s="92">
        <f t="shared" ref="P44" si="46">O44/N44</f>
        <v>0.84889042995839115</v>
      </c>
      <c r="Q44" s="90">
        <f t="shared" si="38"/>
        <v>2</v>
      </c>
      <c r="R44" s="79">
        <v>43319</v>
      </c>
      <c r="S44" s="124">
        <f t="shared" si="39"/>
        <v>43369</v>
      </c>
      <c r="T44" s="79">
        <v>43339</v>
      </c>
      <c r="V44" s="135"/>
      <c r="W44" s="550">
        <f t="shared" si="5"/>
        <v>4</v>
      </c>
      <c r="X44" s="549">
        <f t="shared" si="6"/>
        <v>4</v>
      </c>
      <c r="Y44" s="82"/>
    </row>
    <row r="45" spans="1:25">
      <c r="B45" s="427" t="s">
        <v>2212</v>
      </c>
      <c r="C45" s="145" t="s">
        <v>523</v>
      </c>
      <c r="D45" s="1376">
        <v>25</v>
      </c>
      <c r="E45" s="1381">
        <v>25</v>
      </c>
      <c r="F45" s="155"/>
      <c r="G45" s="7">
        <v>1</v>
      </c>
      <c r="H45" s="110">
        <v>12</v>
      </c>
      <c r="I45" s="3">
        <f t="shared" si="43"/>
        <v>37</v>
      </c>
      <c r="J45" s="3">
        <f t="shared" si="44"/>
        <v>5</v>
      </c>
      <c r="K45" s="405" t="s">
        <v>2021</v>
      </c>
      <c r="L45" s="50" t="s">
        <v>47</v>
      </c>
      <c r="M45" s="81"/>
      <c r="N45" s="50"/>
      <c r="O45" s="115">
        <f t="shared" si="45"/>
        <v>25</v>
      </c>
      <c r="P45" s="115"/>
      <c r="Q45" s="90">
        <f t="shared" si="38"/>
        <v>2.5</v>
      </c>
      <c r="R45" s="79">
        <v>43319</v>
      </c>
      <c r="S45" s="124">
        <f t="shared" si="39"/>
        <v>43371</v>
      </c>
      <c r="T45" s="79">
        <v>43339</v>
      </c>
      <c r="V45" s="135"/>
      <c r="W45" s="550">
        <f t="shared" si="5"/>
        <v>5</v>
      </c>
      <c r="X45" s="549">
        <f t="shared" si="6"/>
        <v>5</v>
      </c>
      <c r="Y45" s="82"/>
    </row>
    <row r="46" spans="1:25">
      <c r="B46" s="427" t="s">
        <v>2213</v>
      </c>
      <c r="C46" s="145" t="s">
        <v>523</v>
      </c>
      <c r="D46" s="1376">
        <v>25</v>
      </c>
      <c r="E46" s="1381">
        <v>25</v>
      </c>
      <c r="F46" s="155"/>
      <c r="G46" s="7">
        <v>1</v>
      </c>
      <c r="H46" s="110">
        <v>12</v>
      </c>
      <c r="I46" s="3">
        <f t="shared" si="43"/>
        <v>37</v>
      </c>
      <c r="J46" s="3">
        <f t="shared" si="44"/>
        <v>5</v>
      </c>
      <c r="K46" s="405" t="s">
        <v>2022</v>
      </c>
      <c r="L46" s="50" t="s">
        <v>47</v>
      </c>
      <c r="M46" s="81"/>
      <c r="N46" s="50"/>
      <c r="O46" s="115">
        <f t="shared" si="45"/>
        <v>25</v>
      </c>
      <c r="P46" s="115"/>
      <c r="Q46" s="90">
        <f t="shared" si="38"/>
        <v>2.5</v>
      </c>
      <c r="R46" s="79">
        <v>43319</v>
      </c>
      <c r="S46" s="124">
        <f t="shared" si="39"/>
        <v>43376</v>
      </c>
      <c r="T46" s="79">
        <v>43339</v>
      </c>
      <c r="V46" s="135"/>
      <c r="W46" s="550">
        <f t="shared" si="5"/>
        <v>5</v>
      </c>
      <c r="X46" s="549">
        <f t="shared" si="6"/>
        <v>5</v>
      </c>
      <c r="Y46" s="82"/>
    </row>
    <row r="47" spans="1:25">
      <c r="A47" s="119"/>
      <c r="B47" s="127" t="s">
        <v>180</v>
      </c>
      <c r="C47" s="1476" t="s">
        <v>3816</v>
      </c>
      <c r="D47" s="81">
        <v>1500</v>
      </c>
      <c r="E47" s="1477">
        <v>435</v>
      </c>
      <c r="F47" s="1478">
        <f>((E47*M47)/35)/4</f>
        <v>0.92592857142857143</v>
      </c>
      <c r="G47" s="1479">
        <v>11</v>
      </c>
      <c r="H47" s="110">
        <v>0</v>
      </c>
      <c r="I47" s="3">
        <f>E47/G47+H47</f>
        <v>39.545454545454547</v>
      </c>
      <c r="J47" s="3">
        <f>ROUND(I47/7.5,0)</f>
        <v>5</v>
      </c>
      <c r="K47" s="112" t="s">
        <v>230</v>
      </c>
      <c r="L47" s="1460">
        <v>1.2907</v>
      </c>
      <c r="M47" s="1480">
        <v>0.29799999999999999</v>
      </c>
      <c r="N47" s="133">
        <f>VLOOKUP(K47,'Material Bar Weights'!A:C,3,0)</f>
        <v>59.81</v>
      </c>
      <c r="O47" s="115">
        <f>IF(L47="NA", E47, E47*L47)</f>
        <v>561.45449999999994</v>
      </c>
      <c r="P47" s="105">
        <f>O47/N47</f>
        <v>9.3873014546062521</v>
      </c>
      <c r="Q47" s="90">
        <f t="shared" si="38"/>
        <v>2.5</v>
      </c>
      <c r="R47" s="79">
        <v>43344</v>
      </c>
      <c r="S47" s="124">
        <f t="shared" si="39"/>
        <v>43381</v>
      </c>
      <c r="T47" s="79">
        <v>43353</v>
      </c>
      <c r="V47" s="135"/>
      <c r="W47" s="550" t="str">
        <f t="shared" si="5"/>
        <v/>
      </c>
      <c r="X47" s="549">
        <f t="shared" si="6"/>
        <v>5</v>
      </c>
      <c r="Y47" s="82"/>
    </row>
    <row r="48" spans="1:25">
      <c r="A48" s="119"/>
      <c r="B48" s="246" t="s">
        <v>2640</v>
      </c>
      <c r="C48" s="44" t="s">
        <v>523</v>
      </c>
      <c r="D48" s="81">
        <v>500</v>
      </c>
      <c r="E48" s="155">
        <v>500</v>
      </c>
      <c r="F48" s="346">
        <f>((E48*M48)/35)/4</f>
        <v>0.47142857142857142</v>
      </c>
      <c r="G48" s="50">
        <v>13</v>
      </c>
      <c r="H48" s="81">
        <v>4</v>
      </c>
      <c r="I48" s="3">
        <f t="shared" si="43"/>
        <v>42.46153846153846</v>
      </c>
      <c r="J48" s="3">
        <f t="shared" si="44"/>
        <v>6</v>
      </c>
      <c r="K48" s="50" t="s">
        <v>213</v>
      </c>
      <c r="L48" s="152">
        <v>0.4476</v>
      </c>
      <c r="M48" s="81">
        <v>0.13200000000000001</v>
      </c>
      <c r="N48" s="114">
        <f>VLOOKUP(K48,'Material Bar Weights'!A:C,3,0)</f>
        <v>38.29</v>
      </c>
      <c r="O48" s="115">
        <f t="shared" si="45"/>
        <v>223.8</v>
      </c>
      <c r="P48" s="105">
        <f>O48/N48</f>
        <v>5.844868111778533</v>
      </c>
      <c r="Q48" s="90">
        <f t="shared" si="38"/>
        <v>3</v>
      </c>
      <c r="R48" s="79">
        <v>43296</v>
      </c>
      <c r="S48" s="124">
        <f t="shared" si="39"/>
        <v>43384</v>
      </c>
      <c r="T48" s="79">
        <v>43313</v>
      </c>
      <c r="V48" s="135"/>
      <c r="W48" s="550">
        <f t="shared" si="5"/>
        <v>6</v>
      </c>
      <c r="X48" s="549">
        <f t="shared" si="6"/>
        <v>6</v>
      </c>
      <c r="Y48" s="82"/>
    </row>
    <row r="49" spans="1:25">
      <c r="A49" s="119"/>
      <c r="B49" s="107" t="s">
        <v>2009</v>
      </c>
      <c r="C49" s="145" t="s">
        <v>523</v>
      </c>
      <c r="D49" s="1376">
        <v>50</v>
      </c>
      <c r="E49" s="1380">
        <v>50</v>
      </c>
      <c r="F49" s="401">
        <f>((E49*M49)/35)/4</f>
        <v>0</v>
      </c>
      <c r="G49" s="146">
        <v>4</v>
      </c>
      <c r="H49" s="81">
        <v>4</v>
      </c>
      <c r="I49" s="40">
        <f t="shared" ref="I49:I51" si="47">E49/G49+H49</f>
        <v>16.5</v>
      </c>
      <c r="J49" s="6">
        <f t="shared" ref="J49:J51" si="48">ROUND(I49/7.5,0)</f>
        <v>2</v>
      </c>
      <c r="K49" s="50" t="s">
        <v>87</v>
      </c>
      <c r="L49" s="147" t="s">
        <v>47</v>
      </c>
      <c r="M49" s="207"/>
      <c r="N49" s="114"/>
      <c r="O49" s="115">
        <f t="shared" ref="O49:O51" si="49">IF(L49="NA", E49, E49*L49)</f>
        <v>50</v>
      </c>
      <c r="P49" s="48"/>
      <c r="Q49" s="90">
        <f t="shared" si="38"/>
        <v>1</v>
      </c>
      <c r="R49" s="79">
        <v>43313</v>
      </c>
      <c r="S49" s="124">
        <f t="shared" si="39"/>
        <v>43389</v>
      </c>
      <c r="T49" s="79">
        <v>43327</v>
      </c>
      <c r="U49" s="48"/>
      <c r="W49" s="550">
        <f t="shared" si="5"/>
        <v>2</v>
      </c>
      <c r="X49" s="549">
        <f t="shared" si="6"/>
        <v>2</v>
      </c>
      <c r="Y49" s="82"/>
    </row>
    <row r="50" spans="1:25">
      <c r="A50" s="119"/>
      <c r="B50" s="107" t="s">
        <v>2010</v>
      </c>
      <c r="C50" s="145" t="s">
        <v>523</v>
      </c>
      <c r="D50" s="1376">
        <v>50</v>
      </c>
      <c r="E50" s="1380">
        <v>50</v>
      </c>
      <c r="F50" s="140"/>
      <c r="G50" s="50">
        <v>6</v>
      </c>
      <c r="H50" s="81">
        <v>4</v>
      </c>
      <c r="I50" s="40">
        <f t="shared" si="47"/>
        <v>12.333333333333334</v>
      </c>
      <c r="J50" s="6">
        <f t="shared" si="48"/>
        <v>2</v>
      </c>
      <c r="K50" s="208" t="s">
        <v>2009</v>
      </c>
      <c r="L50" s="147" t="s">
        <v>47</v>
      </c>
      <c r="M50" s="207"/>
      <c r="N50" s="114"/>
      <c r="O50" s="115">
        <f t="shared" si="49"/>
        <v>50</v>
      </c>
      <c r="P50" s="48"/>
      <c r="Q50" s="90">
        <f t="shared" si="38"/>
        <v>1</v>
      </c>
      <c r="R50" s="79">
        <v>43313</v>
      </c>
      <c r="S50" s="124">
        <f t="shared" si="39"/>
        <v>43390</v>
      </c>
      <c r="T50" s="79">
        <v>43327</v>
      </c>
      <c r="U50" s="48"/>
      <c r="W50" s="550">
        <f t="shared" si="5"/>
        <v>2</v>
      </c>
      <c r="X50" s="549">
        <f t="shared" si="6"/>
        <v>2</v>
      </c>
      <c r="Y50" s="82"/>
    </row>
    <row r="51" spans="1:25">
      <c r="A51" s="119"/>
      <c r="B51" s="107" t="s">
        <v>2011</v>
      </c>
      <c r="C51" s="145" t="s">
        <v>523</v>
      </c>
      <c r="D51" s="1376">
        <v>50</v>
      </c>
      <c r="E51" s="1380">
        <v>50</v>
      </c>
      <c r="F51" s="140"/>
      <c r="G51" s="50">
        <v>6</v>
      </c>
      <c r="H51" s="81">
        <v>4</v>
      </c>
      <c r="I51" s="40">
        <f t="shared" si="47"/>
        <v>12.333333333333334</v>
      </c>
      <c r="J51" s="6">
        <f t="shared" si="48"/>
        <v>2</v>
      </c>
      <c r="K51" s="208" t="s">
        <v>2010</v>
      </c>
      <c r="L51" s="147" t="s">
        <v>47</v>
      </c>
      <c r="M51" s="207"/>
      <c r="N51" s="114"/>
      <c r="O51" s="115">
        <f t="shared" si="49"/>
        <v>50</v>
      </c>
      <c r="P51" s="48"/>
      <c r="Q51" s="90">
        <f t="shared" si="38"/>
        <v>1</v>
      </c>
      <c r="R51" s="79">
        <v>43313</v>
      </c>
      <c r="S51" s="124">
        <f t="shared" si="39"/>
        <v>43391</v>
      </c>
      <c r="T51" s="79">
        <v>43327</v>
      </c>
      <c r="U51" s="48"/>
      <c r="W51" s="550">
        <f t="shared" si="5"/>
        <v>2</v>
      </c>
      <c r="X51" s="549">
        <f t="shared" si="6"/>
        <v>2</v>
      </c>
      <c r="Y51" s="82"/>
    </row>
    <row r="52" spans="1:25">
      <c r="A52" s="119"/>
      <c r="B52" s="107" t="s">
        <v>2214</v>
      </c>
      <c r="C52" s="1103">
        <v>618205</v>
      </c>
      <c r="D52" s="81">
        <v>150</v>
      </c>
      <c r="E52" s="50">
        <v>150</v>
      </c>
      <c r="F52" s="346">
        <f>((E52*M52)/35)/4</f>
        <v>5.5392857142857146E-2</v>
      </c>
      <c r="G52" s="146">
        <v>8</v>
      </c>
      <c r="H52" s="81">
        <v>4</v>
      </c>
      <c r="I52" s="6">
        <f t="shared" ref="I52" si="50">E52/G52+H52</f>
        <v>22.75</v>
      </c>
      <c r="J52" s="6">
        <f t="shared" ref="J52" si="51">ROUND(I52/7.5,0)</f>
        <v>3</v>
      </c>
      <c r="K52" s="50" t="s">
        <v>189</v>
      </c>
      <c r="L52" s="50">
        <v>0.1018</v>
      </c>
      <c r="M52" s="81">
        <v>5.1700000000000003E-2</v>
      </c>
      <c r="N52" s="114">
        <f>VLOOKUP(K52,'Material Bar Weights'!A:C,3,0)</f>
        <v>10.52</v>
      </c>
      <c r="O52" s="115">
        <f t="shared" ref="O52" si="52">IF(L52="NA", E52, E52*L52)</f>
        <v>15.27</v>
      </c>
      <c r="P52" s="92">
        <f t="shared" ref="P52" si="53">O52/N52</f>
        <v>1.4515209125475286</v>
      </c>
      <c r="Q52" s="90">
        <f t="shared" si="38"/>
        <v>1.5</v>
      </c>
      <c r="R52" s="79">
        <v>43347</v>
      </c>
      <c r="S52" s="124">
        <f t="shared" si="39"/>
        <v>43392</v>
      </c>
      <c r="T52" s="79">
        <v>43367</v>
      </c>
      <c r="U52" s="48"/>
      <c r="W52" s="550" t="str">
        <f t="shared" si="5"/>
        <v/>
      </c>
      <c r="X52" s="549">
        <f t="shared" si="6"/>
        <v>3</v>
      </c>
      <c r="Y52" s="82"/>
    </row>
    <row r="53" spans="1:25">
      <c r="A53" s="119"/>
      <c r="B53" s="107" t="s">
        <v>1474</v>
      </c>
      <c r="C53" s="145" t="s">
        <v>523</v>
      </c>
      <c r="D53" s="1376">
        <v>750</v>
      </c>
      <c r="E53" s="1380">
        <v>750</v>
      </c>
      <c r="F53" s="401">
        <f t="shared" ref="F53" si="54">((E53*M53)/35)/4</f>
        <v>0.17625000000000002</v>
      </c>
      <c r="G53" s="50">
        <v>12</v>
      </c>
      <c r="H53" s="81">
        <v>8</v>
      </c>
      <c r="I53" s="6">
        <f t="shared" ref="I53" si="55">E53/G53+H53</f>
        <v>70.5</v>
      </c>
      <c r="J53" s="6">
        <f>ROUND(I53/7.5,0)</f>
        <v>9</v>
      </c>
      <c r="K53" s="50" t="s">
        <v>1476</v>
      </c>
      <c r="L53" s="152">
        <v>0.13850000000000001</v>
      </c>
      <c r="M53" s="81">
        <v>3.2899999999999999E-2</v>
      </c>
      <c r="N53" s="114">
        <f>VLOOKUP(K53,'Material Bar Weights'!A:C,3,0)</f>
        <v>14.03</v>
      </c>
      <c r="O53" s="115">
        <f t="shared" ref="O53" si="56">IF(L53="NA", E53, E53*L53)</f>
        <v>103.87500000000001</v>
      </c>
      <c r="P53" s="105">
        <f>O53/N53</f>
        <v>7.4037776193870295</v>
      </c>
      <c r="Q53" s="90">
        <f t="shared" si="38"/>
        <v>4.5</v>
      </c>
      <c r="R53" s="79">
        <v>43336</v>
      </c>
      <c r="S53" s="124">
        <f t="shared" si="39"/>
        <v>43396</v>
      </c>
      <c r="T53" s="79">
        <v>43367</v>
      </c>
      <c r="U53" s="48"/>
      <c r="W53" s="550" t="str">
        <f t="shared" si="5"/>
        <v/>
      </c>
      <c r="X53" s="549">
        <f t="shared" si="6"/>
        <v>9</v>
      </c>
      <c r="Y53" s="82"/>
    </row>
    <row r="54" spans="1:25">
      <c r="A54" s="119"/>
      <c r="B54" s="127" t="s">
        <v>2691</v>
      </c>
      <c r="C54" s="581">
        <v>611596</v>
      </c>
      <c r="D54" s="81">
        <v>50</v>
      </c>
      <c r="E54" s="81">
        <v>50</v>
      </c>
      <c r="F54" s="81"/>
      <c r="G54" s="81">
        <v>16</v>
      </c>
      <c r="H54" s="157">
        <v>2</v>
      </c>
      <c r="I54" s="98">
        <f>(E54/G54)+H54</f>
        <v>5.125</v>
      </c>
      <c r="J54" s="40">
        <f>ROUND(I54/7.5,0)</f>
        <v>1</v>
      </c>
      <c r="K54" s="176" t="s">
        <v>3839</v>
      </c>
      <c r="L54" s="81" t="s">
        <v>47</v>
      </c>
      <c r="M54" s="81"/>
      <c r="N54" s="114"/>
      <c r="O54" s="115">
        <f>IF(L54="NA", E54, E54*L54)</f>
        <v>50</v>
      </c>
      <c r="P54" s="114"/>
      <c r="Q54" s="90">
        <f t="shared" si="38"/>
        <v>0.5</v>
      </c>
      <c r="R54" s="79">
        <v>43327</v>
      </c>
      <c r="S54" s="124">
        <f t="shared" si="39"/>
        <v>43403</v>
      </c>
      <c r="T54" s="79">
        <v>43344</v>
      </c>
      <c r="U54" s="41" t="s">
        <v>2186</v>
      </c>
      <c r="W54" s="550">
        <f t="shared" si="5"/>
        <v>1</v>
      </c>
      <c r="X54" s="549">
        <f t="shared" si="6"/>
        <v>1</v>
      </c>
      <c r="Y54" s="82"/>
    </row>
    <row r="55" spans="1:25">
      <c r="A55" s="119"/>
      <c r="B55" s="127" t="s">
        <v>4022</v>
      </c>
      <c r="C55" s="145" t="s">
        <v>523</v>
      </c>
      <c r="D55" s="110">
        <v>1400</v>
      </c>
      <c r="E55" s="33">
        <v>1400</v>
      </c>
      <c r="F55" s="476">
        <f>((E29*M29)/35)/4</f>
        <v>0.14464285714285716</v>
      </c>
      <c r="G55" s="110">
        <v>22</v>
      </c>
      <c r="H55" s="110">
        <v>4</v>
      </c>
      <c r="I55" s="3">
        <f t="shared" ref="I55" si="57">D55/G55+H55</f>
        <v>67.636363636363626</v>
      </c>
      <c r="J55" s="3">
        <f t="shared" ref="J55:J56" si="58">ROUND(I55/7.5,0)</f>
        <v>9</v>
      </c>
      <c r="K55" s="110" t="s">
        <v>999</v>
      </c>
      <c r="L55" s="113">
        <v>0.23519999999999999</v>
      </c>
      <c r="M55" s="168">
        <v>4.1099999999999998E-2</v>
      </c>
      <c r="N55" s="114">
        <f>VLOOKUP(K55,'Material Bar Weights'!A:C,3,0)</f>
        <v>16.41</v>
      </c>
      <c r="O55" s="33">
        <f t="shared" ref="O55" si="59">D55*L55</f>
        <v>329.28</v>
      </c>
      <c r="P55" s="105">
        <f>O55/N55</f>
        <v>20.065813528336378</v>
      </c>
      <c r="Q55" s="90">
        <f t="shared" si="38"/>
        <v>4.5</v>
      </c>
      <c r="R55" s="122">
        <v>43358</v>
      </c>
      <c r="S55" s="124">
        <f t="shared" si="39"/>
        <v>43404</v>
      </c>
      <c r="T55" s="122">
        <v>43374</v>
      </c>
      <c r="U55" s="107"/>
      <c r="V55" s="120"/>
      <c r="W55" s="550" t="str">
        <f t="shared" si="5"/>
        <v/>
      </c>
      <c r="X55" s="549">
        <f t="shared" si="6"/>
        <v>9</v>
      </c>
      <c r="Y55" s="82"/>
    </row>
    <row r="56" spans="1:25">
      <c r="A56" s="119"/>
      <c r="B56" s="107" t="s">
        <v>1724</v>
      </c>
      <c r="C56" s="47" t="s">
        <v>523</v>
      </c>
      <c r="D56" s="1376">
        <v>750</v>
      </c>
      <c r="E56" s="1380">
        <v>750</v>
      </c>
      <c r="F56" s="401">
        <f t="shared" ref="F56" si="60">((E56*M56)/35)/4</f>
        <v>5.3571428571428572E-3</v>
      </c>
      <c r="G56" s="50">
        <v>12</v>
      </c>
      <c r="H56" s="81">
        <v>8</v>
      </c>
      <c r="I56" s="6">
        <f t="shared" ref="I56" si="61">E56/G56+H56</f>
        <v>70.5</v>
      </c>
      <c r="J56" s="6">
        <f t="shared" si="58"/>
        <v>9</v>
      </c>
      <c r="K56" s="50" t="s">
        <v>108</v>
      </c>
      <c r="L56" s="50">
        <v>1E-3</v>
      </c>
      <c r="M56" s="81">
        <v>1E-3</v>
      </c>
      <c r="N56" s="114">
        <f>VLOOKUP(K56,'Material Bar Weights'!A:C,3,0)</f>
        <v>6.65</v>
      </c>
      <c r="O56" s="115">
        <f t="shared" ref="O56" si="62">IF(L56="NA", E56, E56*L56)</f>
        <v>0.75</v>
      </c>
      <c r="P56" s="105">
        <f t="shared" ref="P56" si="63">O56/N56</f>
        <v>0.11278195488721804</v>
      </c>
      <c r="Q56" s="90">
        <f t="shared" si="38"/>
        <v>4.5</v>
      </c>
      <c r="R56" s="79">
        <v>43374</v>
      </c>
      <c r="S56" s="124">
        <f t="shared" si="39"/>
        <v>43411</v>
      </c>
      <c r="T56" s="79">
        <v>43402</v>
      </c>
      <c r="W56" s="550" t="str">
        <f t="shared" si="5"/>
        <v/>
      </c>
      <c r="X56" s="549" t="str">
        <f t="shared" si="6"/>
        <v/>
      </c>
      <c r="Y56" s="82"/>
    </row>
    <row r="57" spans="1:25">
      <c r="R57" s="79"/>
      <c r="S57" s="124">
        <f t="shared" si="39"/>
        <v>43418</v>
      </c>
      <c r="T57" s="79"/>
      <c r="W57" s="550" t="str">
        <f t="shared" si="5"/>
        <v/>
      </c>
      <c r="X57" s="549" t="str">
        <f t="shared" si="6"/>
        <v/>
      </c>
      <c r="Y57" s="82"/>
    </row>
    <row r="58" spans="1:25">
      <c r="R58" s="79"/>
      <c r="S58" s="118"/>
      <c r="T58" s="79"/>
      <c r="W58" s="550" t="str">
        <f t="shared" si="5"/>
        <v/>
      </c>
      <c r="X58" s="549" t="str">
        <f t="shared" si="6"/>
        <v/>
      </c>
      <c r="Y58" s="82"/>
    </row>
    <row r="59" spans="1:25">
      <c r="R59" s="79"/>
      <c r="S59" s="118"/>
      <c r="T59" s="79"/>
      <c r="W59" s="550" t="str">
        <f t="shared" si="5"/>
        <v/>
      </c>
      <c r="X59" s="549" t="str">
        <f t="shared" si="6"/>
        <v/>
      </c>
      <c r="Y59" s="82"/>
    </row>
    <row r="60" spans="1:25">
      <c r="R60" s="79"/>
      <c r="S60" s="118"/>
      <c r="T60" s="79"/>
      <c r="W60" s="550" t="str">
        <f t="shared" si="5"/>
        <v/>
      </c>
      <c r="X60" s="549" t="str">
        <f t="shared" si="6"/>
        <v/>
      </c>
      <c r="Y60" s="120"/>
    </row>
    <row r="61" spans="1:25" s="120" customFormat="1">
      <c r="R61" s="170"/>
      <c r="S61" s="170"/>
      <c r="T61" s="170"/>
      <c r="W61" s="550" t="str">
        <f t="shared" si="5"/>
        <v/>
      </c>
      <c r="X61" s="549" t="str">
        <f t="shared" si="6"/>
        <v/>
      </c>
    </row>
    <row r="62" spans="1:25" s="120" customFormat="1">
      <c r="B62" s="107"/>
      <c r="C62" s="47"/>
      <c r="D62" s="81"/>
      <c r="E62" s="81"/>
      <c r="F62" s="81"/>
      <c r="G62" s="77"/>
      <c r="H62" s="81"/>
      <c r="I62" s="90"/>
      <c r="J62" s="103"/>
      <c r="K62" s="81"/>
      <c r="L62" s="81"/>
      <c r="M62" s="81"/>
      <c r="N62" s="114"/>
      <c r="O62" s="115"/>
      <c r="P62" s="114"/>
      <c r="Q62" s="81"/>
      <c r="R62" s="122"/>
      <c r="S62" s="94"/>
      <c r="T62" s="122"/>
      <c r="U62" s="107"/>
      <c r="W62" s="550" t="str">
        <f t="shared" si="5"/>
        <v/>
      </c>
      <c r="X62" s="549" t="str">
        <f t="shared" si="6"/>
        <v/>
      </c>
    </row>
    <row r="63" spans="1:25" ht="13.8" thickBot="1">
      <c r="A63" s="119"/>
      <c r="B63" s="107"/>
      <c r="D63" s="50"/>
      <c r="G63" s="50"/>
      <c r="H63" s="81"/>
      <c r="Q63" s="81"/>
      <c r="R63" s="79"/>
      <c r="S63" s="80">
        <f>K2</f>
        <v>43349</v>
      </c>
      <c r="T63" s="79"/>
      <c r="U63" s="499"/>
      <c r="W63" s="550" t="str">
        <f t="shared" si="5"/>
        <v/>
      </c>
      <c r="X63" s="549" t="str">
        <f t="shared" si="6"/>
        <v/>
      </c>
    </row>
    <row r="64" spans="1:25" ht="13.8" thickTop="1">
      <c r="A64" s="37" t="s">
        <v>624</v>
      </c>
      <c r="B64" s="107" t="s">
        <v>875</v>
      </c>
      <c r="C64" s="1207">
        <v>614198</v>
      </c>
      <c r="D64" s="81">
        <v>100</v>
      </c>
      <c r="E64" s="50">
        <v>0</v>
      </c>
      <c r="F64" s="401">
        <f>((E64*M64)/35)/4</f>
        <v>0</v>
      </c>
      <c r="G64" s="81">
        <v>42</v>
      </c>
      <c r="H64" s="81">
        <v>0</v>
      </c>
      <c r="I64" s="40">
        <f>E64/G64+H64</f>
        <v>0</v>
      </c>
      <c r="J64" s="6">
        <f>ROUND(I64/7.5,0)</f>
        <v>0</v>
      </c>
      <c r="K64" s="88" t="s">
        <v>900</v>
      </c>
      <c r="L64" s="152">
        <v>1.6788000000000001</v>
      </c>
      <c r="M64" s="81">
        <v>0.81200000000000006</v>
      </c>
      <c r="N64" s="114">
        <f>VLOOKUP(K64,'Material Bar Weights'!A:C,3,0)</f>
        <v>106.33</v>
      </c>
      <c r="O64" s="115">
        <f>IF(L64="NA", E64, E64*L64)</f>
        <v>0</v>
      </c>
      <c r="P64" s="105">
        <f>O64/N64</f>
        <v>0</v>
      </c>
      <c r="Q64" s="133">
        <f t="shared" ref="Q64:Q72" si="64">J64/A$67</f>
        <v>0</v>
      </c>
      <c r="R64" s="122">
        <v>43296</v>
      </c>
      <c r="S64" s="124">
        <f t="shared" ref="S64:S73" si="65">WORKDAY(S63,ROUNDUP(Q63,0))</f>
        <v>43349</v>
      </c>
      <c r="T64" s="122">
        <v>43313</v>
      </c>
      <c r="U64" s="1220" t="s">
        <v>2261</v>
      </c>
      <c r="W64" s="550">
        <f t="shared" si="5"/>
        <v>0</v>
      </c>
      <c r="X64" s="549">
        <f t="shared" si="6"/>
        <v>0</v>
      </c>
    </row>
    <row r="65" spans="1:25" s="120" customFormat="1">
      <c r="A65" s="430" t="s">
        <v>2237</v>
      </c>
      <c r="B65" s="435" t="s">
        <v>938</v>
      </c>
      <c r="C65" s="1386">
        <v>620363</v>
      </c>
      <c r="D65" s="1494">
        <v>1300</v>
      </c>
      <c r="E65" s="50">
        <v>310</v>
      </c>
      <c r="F65" s="401">
        <f>((E65*M65)/35)/4</f>
        <v>1.0241071428571429</v>
      </c>
      <c r="G65" s="142">
        <v>43</v>
      </c>
      <c r="H65" s="103">
        <v>0</v>
      </c>
      <c r="I65" s="6">
        <f>E65/G65+H65</f>
        <v>7.2093023255813957</v>
      </c>
      <c r="J65" s="6">
        <f>ROUND(I65/7.5,0)</f>
        <v>1</v>
      </c>
      <c r="K65" s="97" t="s">
        <v>899</v>
      </c>
      <c r="L65" s="166">
        <v>1.3483000000000001</v>
      </c>
      <c r="M65" s="103">
        <v>0.46250000000000002</v>
      </c>
      <c r="N65" s="90">
        <f>VLOOKUP(K65,'Material Bar Weights'!A:C,3,0)</f>
        <v>91.68</v>
      </c>
      <c r="O65" s="91">
        <f>IF(L65="NA", E65, E65*L65)</f>
        <v>417.97300000000001</v>
      </c>
      <c r="P65" s="92">
        <f>O65/N65</f>
        <v>4.5590423211169284</v>
      </c>
      <c r="Q65" s="133">
        <f t="shared" si="64"/>
        <v>0.5</v>
      </c>
      <c r="R65" s="79">
        <v>43313</v>
      </c>
      <c r="S65" s="124">
        <f t="shared" si="65"/>
        <v>43349</v>
      </c>
      <c r="T65" s="79">
        <v>43327</v>
      </c>
      <c r="U65" s="1220" t="s">
        <v>2261</v>
      </c>
      <c r="V65" s="48"/>
      <c r="W65" s="550">
        <f t="shared" si="5"/>
        <v>1</v>
      </c>
      <c r="X65" s="549">
        <f t="shared" si="6"/>
        <v>1</v>
      </c>
    </row>
    <row r="66" spans="1:25" s="120" customFormat="1">
      <c r="A66" s="96" t="s">
        <v>253</v>
      </c>
      <c r="B66" s="435" t="s">
        <v>3927</v>
      </c>
      <c r="C66" s="136">
        <v>618028</v>
      </c>
      <c r="D66" s="85">
        <v>2300</v>
      </c>
      <c r="E66" s="85">
        <v>2300</v>
      </c>
      <c r="F66" s="85"/>
      <c r="G66" s="142">
        <v>27</v>
      </c>
      <c r="H66" s="103">
        <v>2</v>
      </c>
      <c r="I66" s="98">
        <f>E66/G66+H66</f>
        <v>87.18518518518519</v>
      </c>
      <c r="J66" s="6">
        <f>ROUND(I66/7.5,0)</f>
        <v>12</v>
      </c>
      <c r="K66" s="243" t="s">
        <v>3928</v>
      </c>
      <c r="L66" s="85" t="s">
        <v>47</v>
      </c>
      <c r="M66" s="85"/>
      <c r="N66" s="98"/>
      <c r="O66" s="91">
        <f>IF(L66="NA", E66, E66*L66)</f>
        <v>2300</v>
      </c>
      <c r="P66" s="114"/>
      <c r="Q66" s="133">
        <f t="shared" si="64"/>
        <v>6</v>
      </c>
      <c r="R66" s="79">
        <v>43342</v>
      </c>
      <c r="S66" s="124">
        <f t="shared" si="65"/>
        <v>43350</v>
      </c>
      <c r="T66" s="79">
        <v>43350</v>
      </c>
      <c r="U66" s="141" t="s">
        <v>4468</v>
      </c>
      <c r="V66" s="150" t="s">
        <v>4397</v>
      </c>
      <c r="W66" s="550" t="str">
        <f t="shared" si="5"/>
        <v/>
      </c>
      <c r="X66" s="549">
        <f t="shared" si="6"/>
        <v>12</v>
      </c>
    </row>
    <row r="67" spans="1:25" s="120" customFormat="1">
      <c r="A67" s="119">
        <v>2</v>
      </c>
      <c r="B67" s="1264" t="s">
        <v>2405</v>
      </c>
      <c r="C67" s="1103">
        <v>616686</v>
      </c>
      <c r="D67" s="81">
        <v>1300</v>
      </c>
      <c r="E67" s="50">
        <v>1300</v>
      </c>
      <c r="F67" s="33">
        <f>((E67*M67)/35)/4</f>
        <v>0.39557142857142852</v>
      </c>
      <c r="G67" s="81">
        <v>11</v>
      </c>
      <c r="H67" s="81">
        <v>8</v>
      </c>
      <c r="I67" s="40">
        <f>E67/G67+H67</f>
        <v>126.18181818181819</v>
      </c>
      <c r="J67" s="40">
        <f>ROUND(I67/7.5,0)</f>
        <v>17</v>
      </c>
      <c r="K67" s="88" t="s">
        <v>621</v>
      </c>
      <c r="L67" s="171">
        <v>0.9506</v>
      </c>
      <c r="M67" s="171">
        <v>4.2599999999999999E-2</v>
      </c>
      <c r="N67" s="98">
        <f>VLOOKUP(K67,'Material Bar Weights'!A:C,3,0)</f>
        <v>128.19999999999999</v>
      </c>
      <c r="O67" s="115">
        <f>IF(L67="NA", E67, E67*L67)</f>
        <v>1235.78</v>
      </c>
      <c r="P67" s="105">
        <f>O67/N67</f>
        <v>9.6394695787831512</v>
      </c>
      <c r="Q67" s="133">
        <f t="shared" si="64"/>
        <v>8.5</v>
      </c>
      <c r="R67" s="122">
        <v>43322</v>
      </c>
      <c r="S67" s="124">
        <f t="shared" si="65"/>
        <v>43360</v>
      </c>
      <c r="T67" s="122">
        <v>43332</v>
      </c>
      <c r="U67" s="48"/>
      <c r="V67" s="48"/>
      <c r="W67" s="550">
        <f t="shared" si="5"/>
        <v>17</v>
      </c>
      <c r="X67" s="549">
        <f t="shared" si="6"/>
        <v>17</v>
      </c>
    </row>
    <row r="68" spans="1:25" s="120" customFormat="1">
      <c r="A68" s="119"/>
      <c r="B68" s="107" t="s">
        <v>851</v>
      </c>
      <c r="C68" s="1103">
        <v>618535</v>
      </c>
      <c r="D68" s="81">
        <v>1500</v>
      </c>
      <c r="E68" s="50">
        <v>1500</v>
      </c>
      <c r="F68" s="401">
        <f>((E68*M68)/35)/4</f>
        <v>2.1246428571428573</v>
      </c>
      <c r="G68" s="146">
        <v>27</v>
      </c>
      <c r="H68" s="81">
        <v>1</v>
      </c>
      <c r="I68" s="6">
        <f t="shared" ref="I68:I72" si="66">E68/G68+H68</f>
        <v>56.555555555555557</v>
      </c>
      <c r="J68" s="6">
        <f t="shared" ref="J68:J72" si="67">ROUND(I68/7.5,0)</f>
        <v>8</v>
      </c>
      <c r="K68" s="81" t="s">
        <v>812</v>
      </c>
      <c r="L68" s="152">
        <v>0.6361</v>
      </c>
      <c r="M68" s="81">
        <v>0.1983</v>
      </c>
      <c r="N68" s="114">
        <f>VLOOKUP(K68,'Material Bar Weights'!A:C,3,0)</f>
        <v>54.25</v>
      </c>
      <c r="O68" s="115">
        <f t="shared" ref="O68:O72" si="68">IF(L68="NA", E68, E68*L68)</f>
        <v>954.15</v>
      </c>
      <c r="P68" s="105">
        <f>O68/N68</f>
        <v>17.588018433179723</v>
      </c>
      <c r="Q68" s="133">
        <f t="shared" si="64"/>
        <v>4</v>
      </c>
      <c r="R68" s="122">
        <v>43358</v>
      </c>
      <c r="S68" s="124">
        <f t="shared" si="65"/>
        <v>43371</v>
      </c>
      <c r="T68" s="122">
        <v>43373</v>
      </c>
      <c r="U68" s="48"/>
      <c r="V68" s="48"/>
      <c r="W68" s="550" t="str">
        <f t="shared" si="5"/>
        <v/>
      </c>
      <c r="X68" s="549">
        <f t="shared" si="6"/>
        <v>8</v>
      </c>
    </row>
    <row r="69" spans="1:25" s="120" customFormat="1">
      <c r="A69" s="119"/>
      <c r="B69" s="107" t="s">
        <v>880</v>
      </c>
      <c r="C69" s="47" t="s">
        <v>523</v>
      </c>
      <c r="D69" s="1376">
        <v>400</v>
      </c>
      <c r="E69" s="1376">
        <v>400</v>
      </c>
      <c r="F69" s="401">
        <f t="shared" ref="F69" si="69">((E69*M69)/35)/4</f>
        <v>2.5957142857142856</v>
      </c>
      <c r="G69" s="146">
        <v>34</v>
      </c>
      <c r="H69" s="81">
        <v>1</v>
      </c>
      <c r="I69" s="40">
        <f t="shared" si="66"/>
        <v>12.764705882352942</v>
      </c>
      <c r="J69" s="6">
        <f t="shared" si="67"/>
        <v>2</v>
      </c>
      <c r="K69" s="50" t="s">
        <v>901</v>
      </c>
      <c r="L69" s="152">
        <v>2.3540000000000001</v>
      </c>
      <c r="M69" s="81">
        <v>0.90849999999999997</v>
      </c>
      <c r="N69" s="114">
        <f>VLOOKUP(K69,'Material Bar Weights'!A:C,3,0)</f>
        <v>138.88</v>
      </c>
      <c r="O69" s="115">
        <f t="shared" si="68"/>
        <v>941.6</v>
      </c>
      <c r="P69" s="105">
        <f t="shared" ref="P69:P72" si="70">O69/N69</f>
        <v>6.7799539170506913</v>
      </c>
      <c r="Q69" s="133">
        <f t="shared" si="64"/>
        <v>1</v>
      </c>
      <c r="R69" s="79">
        <v>43344</v>
      </c>
      <c r="S69" s="124">
        <f t="shared" si="65"/>
        <v>43377</v>
      </c>
      <c r="T69" s="79">
        <v>43358</v>
      </c>
      <c r="U69" s="41"/>
      <c r="V69" s="48"/>
      <c r="W69" s="550" t="str">
        <f t="shared" si="5"/>
        <v/>
      </c>
      <c r="X69" s="549">
        <f t="shared" si="6"/>
        <v>2</v>
      </c>
    </row>
    <row r="70" spans="1:25" s="120" customFormat="1">
      <c r="A70" s="119"/>
      <c r="B70" s="107" t="s">
        <v>838</v>
      </c>
      <c r="C70" s="47" t="s">
        <v>523</v>
      </c>
      <c r="D70" s="1376">
        <v>600</v>
      </c>
      <c r="E70" s="1376">
        <v>600</v>
      </c>
      <c r="F70" s="401">
        <f>((E70*M70)/35)/4</f>
        <v>0.83571428571428574</v>
      </c>
      <c r="G70" s="146">
        <v>52</v>
      </c>
      <c r="H70" s="81">
        <v>1</v>
      </c>
      <c r="I70" s="6">
        <f t="shared" si="66"/>
        <v>12.538461538461538</v>
      </c>
      <c r="J70" s="6">
        <f t="shared" si="67"/>
        <v>2</v>
      </c>
      <c r="K70" s="50" t="s">
        <v>896</v>
      </c>
      <c r="L70" s="152">
        <v>0.52500000000000002</v>
      </c>
      <c r="M70" s="81">
        <v>0.19500000000000001</v>
      </c>
      <c r="N70" s="114">
        <f>VLOOKUP(K70,'Material Bar Weights'!A:C,3,0)</f>
        <v>39.200000000000003</v>
      </c>
      <c r="O70" s="115">
        <f t="shared" si="68"/>
        <v>315</v>
      </c>
      <c r="P70" s="105">
        <f t="shared" si="70"/>
        <v>8.0357142857142847</v>
      </c>
      <c r="Q70" s="133">
        <f t="shared" si="64"/>
        <v>1</v>
      </c>
      <c r="R70" s="122">
        <v>43344</v>
      </c>
      <c r="S70" s="124">
        <f t="shared" si="65"/>
        <v>43378</v>
      </c>
      <c r="T70" s="122">
        <v>43358</v>
      </c>
      <c r="U70" s="41"/>
      <c r="V70" s="48"/>
      <c r="W70" s="550" t="str">
        <f t="shared" si="5"/>
        <v/>
      </c>
      <c r="X70" s="549">
        <f t="shared" si="6"/>
        <v>2</v>
      </c>
      <c r="Y70" s="48"/>
    </row>
    <row r="71" spans="1:25" s="120" customFormat="1">
      <c r="B71" s="107" t="s">
        <v>841</v>
      </c>
      <c r="C71" s="47" t="s">
        <v>523</v>
      </c>
      <c r="D71" s="1376">
        <v>2100</v>
      </c>
      <c r="E71" s="1376">
        <v>2100</v>
      </c>
      <c r="F71" s="460">
        <f t="shared" ref="F71" si="71">((E71*M71)/35)/4</f>
        <v>2.7</v>
      </c>
      <c r="G71" s="146">
        <v>30</v>
      </c>
      <c r="H71" s="81">
        <v>2</v>
      </c>
      <c r="I71" s="6">
        <f t="shared" si="66"/>
        <v>72</v>
      </c>
      <c r="J71" s="6">
        <f t="shared" si="67"/>
        <v>10</v>
      </c>
      <c r="K71" s="50" t="s">
        <v>896</v>
      </c>
      <c r="L71" s="152">
        <v>0.50939999999999996</v>
      </c>
      <c r="M71" s="81">
        <v>0.18</v>
      </c>
      <c r="N71" s="114">
        <f>VLOOKUP(K71,'Material Bar Weights'!A:C,3,0)</f>
        <v>39.200000000000003</v>
      </c>
      <c r="O71" s="115">
        <f t="shared" si="68"/>
        <v>1069.74</v>
      </c>
      <c r="P71" s="105">
        <f t="shared" si="70"/>
        <v>27.289285714285711</v>
      </c>
      <c r="Q71" s="133">
        <f t="shared" si="64"/>
        <v>5</v>
      </c>
      <c r="R71" s="122">
        <v>43344</v>
      </c>
      <c r="S71" s="124">
        <f t="shared" si="65"/>
        <v>43381</v>
      </c>
      <c r="T71" s="122">
        <v>43358</v>
      </c>
      <c r="U71" s="41"/>
      <c r="V71" s="48"/>
      <c r="W71" s="550" t="str">
        <f t="shared" si="5"/>
        <v/>
      </c>
      <c r="X71" s="549">
        <f t="shared" si="6"/>
        <v>10</v>
      </c>
      <c r="Y71" s="48"/>
    </row>
    <row r="72" spans="1:25">
      <c r="B72" s="107" t="s">
        <v>854</v>
      </c>
      <c r="C72" s="47" t="s">
        <v>735</v>
      </c>
      <c r="D72" s="1376">
        <v>1100</v>
      </c>
      <c r="E72" s="1376">
        <v>1100</v>
      </c>
      <c r="F72" s="401">
        <f>((E72*M72)/35)/4</f>
        <v>3.0485714285714285</v>
      </c>
      <c r="G72" s="146">
        <v>52</v>
      </c>
      <c r="H72" s="81">
        <v>1</v>
      </c>
      <c r="I72" s="6">
        <f t="shared" si="66"/>
        <v>22.153846153846153</v>
      </c>
      <c r="J72" s="6">
        <f t="shared" si="67"/>
        <v>3</v>
      </c>
      <c r="K72" s="50" t="s">
        <v>812</v>
      </c>
      <c r="L72" s="152">
        <v>0.64039999999999997</v>
      </c>
      <c r="M72" s="81">
        <v>0.38800000000000001</v>
      </c>
      <c r="N72" s="114">
        <f>VLOOKUP(K72,'Material Bar Weights'!A:C,3,0)</f>
        <v>54.25</v>
      </c>
      <c r="O72" s="115">
        <f t="shared" si="68"/>
        <v>704.43999999999994</v>
      </c>
      <c r="P72" s="105">
        <f t="shared" si="70"/>
        <v>12.985069124423962</v>
      </c>
      <c r="Q72" s="133">
        <f t="shared" si="64"/>
        <v>1.5</v>
      </c>
      <c r="R72" s="122">
        <v>43345</v>
      </c>
      <c r="S72" s="124">
        <f t="shared" si="65"/>
        <v>43388</v>
      </c>
      <c r="T72" s="122">
        <v>43359</v>
      </c>
      <c r="U72" s="120"/>
      <c r="V72" s="120"/>
      <c r="W72" s="550" t="str">
        <f t="shared" ref="W72:W135" si="72">IF(T72="", "",IF(T72&lt;$K$2, J72, ""))</f>
        <v/>
      </c>
      <c r="X72" s="549">
        <f t="shared" ref="X72:X135" si="73">IF(R72="", "",IF(R72&lt;$X$3, J72, ""))</f>
        <v>3</v>
      </c>
    </row>
    <row r="73" spans="1:25">
      <c r="Q73" s="133"/>
      <c r="R73" s="79"/>
      <c r="S73" s="124">
        <f t="shared" si="65"/>
        <v>43390</v>
      </c>
      <c r="T73" s="79"/>
      <c r="W73" s="550" t="str">
        <f t="shared" si="72"/>
        <v/>
      </c>
      <c r="X73" s="549" t="str">
        <f t="shared" si="73"/>
        <v/>
      </c>
    </row>
    <row r="74" spans="1:25">
      <c r="R74" s="79"/>
      <c r="S74" s="118"/>
      <c r="T74" s="79"/>
      <c r="W74" s="550" t="str">
        <f t="shared" si="72"/>
        <v/>
      </c>
      <c r="X74" s="549" t="str">
        <f t="shared" si="73"/>
        <v/>
      </c>
    </row>
    <row r="75" spans="1:25">
      <c r="A75" s="119"/>
      <c r="R75" s="79"/>
      <c r="S75" s="118"/>
      <c r="T75" s="79"/>
      <c r="W75" s="550" t="str">
        <f t="shared" si="72"/>
        <v/>
      </c>
      <c r="X75" s="549" t="str">
        <f t="shared" si="73"/>
        <v/>
      </c>
    </row>
    <row r="76" spans="1:25">
      <c r="A76" s="119"/>
      <c r="B76" s="120"/>
      <c r="C76" s="120"/>
      <c r="D76" s="120"/>
      <c r="E76" s="120"/>
      <c r="F76" s="120"/>
      <c r="G76" s="120"/>
      <c r="I76" s="120"/>
      <c r="J76" s="120"/>
      <c r="K76" s="120"/>
      <c r="L76" s="120"/>
      <c r="N76" s="120"/>
      <c r="O76" s="120"/>
      <c r="P76" s="120"/>
      <c r="Q76" s="120"/>
      <c r="R76" s="170"/>
      <c r="S76" s="170"/>
      <c r="T76" s="170"/>
      <c r="U76" s="120"/>
      <c r="V76" s="120"/>
      <c r="W76" s="550" t="str">
        <f t="shared" si="72"/>
        <v/>
      </c>
      <c r="X76" s="549" t="str">
        <f t="shared" si="73"/>
        <v/>
      </c>
    </row>
    <row r="77" spans="1:25" s="120" customFormat="1">
      <c r="A77" s="119"/>
      <c r="R77" s="170"/>
      <c r="S77" s="170"/>
      <c r="T77" s="170"/>
      <c r="W77" s="550" t="str">
        <f t="shared" si="72"/>
        <v/>
      </c>
      <c r="X77" s="549" t="str">
        <f t="shared" si="73"/>
        <v/>
      </c>
      <c r="Y77" s="160"/>
    </row>
    <row r="78" spans="1:25" s="120" customFormat="1">
      <c r="A78" s="119"/>
      <c r="B78" s="107"/>
      <c r="C78" s="47"/>
      <c r="D78" s="81"/>
      <c r="E78" s="81"/>
      <c r="F78" s="346"/>
      <c r="G78" s="81"/>
      <c r="H78" s="81"/>
      <c r="I78" s="40"/>
      <c r="J78" s="40"/>
      <c r="K78" s="81"/>
      <c r="L78" s="81"/>
      <c r="M78" s="81"/>
      <c r="N78" s="114"/>
      <c r="O78" s="115"/>
      <c r="P78" s="114"/>
      <c r="Q78" s="114"/>
      <c r="R78" s="170"/>
      <c r="S78" s="124"/>
      <c r="T78" s="170"/>
      <c r="W78" s="550" t="str">
        <f t="shared" si="72"/>
        <v/>
      </c>
      <c r="X78" s="549" t="str">
        <f t="shared" si="73"/>
        <v/>
      </c>
      <c r="Y78" s="160"/>
    </row>
    <row r="79" spans="1:25" s="120" customFormat="1">
      <c r="A79" s="119"/>
      <c r="B79" s="107"/>
      <c r="C79" s="47"/>
      <c r="D79" s="81"/>
      <c r="E79" s="81"/>
      <c r="F79" s="346"/>
      <c r="G79" s="81"/>
      <c r="H79" s="81"/>
      <c r="I79" s="40"/>
      <c r="J79" s="40"/>
      <c r="K79" s="81"/>
      <c r="L79" s="81"/>
      <c r="M79" s="81"/>
      <c r="N79" s="114"/>
      <c r="O79" s="115"/>
      <c r="P79" s="114"/>
      <c r="R79" s="170"/>
      <c r="S79" s="170"/>
      <c r="T79" s="170"/>
      <c r="W79" s="550" t="str">
        <f t="shared" si="72"/>
        <v/>
      </c>
      <c r="X79" s="549" t="str">
        <f t="shared" si="73"/>
        <v/>
      </c>
      <c r="Y79" s="160"/>
    </row>
    <row r="80" spans="1:25" ht="13.8" thickBot="1">
      <c r="A80" s="119"/>
      <c r="B80" s="106"/>
      <c r="D80" s="50"/>
      <c r="K80" s="120"/>
      <c r="P80" s="52"/>
      <c r="Q80" s="81"/>
      <c r="R80" s="79"/>
      <c r="S80" s="80">
        <f>K2</f>
        <v>43349</v>
      </c>
      <c r="T80" s="79"/>
      <c r="U80" s="107"/>
      <c r="V80" s="58"/>
      <c r="W80" s="550" t="str">
        <f t="shared" si="72"/>
        <v/>
      </c>
      <c r="X80" s="549" t="str">
        <f t="shared" si="73"/>
        <v/>
      </c>
      <c r="Y80" s="82"/>
    </row>
    <row r="81" spans="1:25" ht="13.8" thickTop="1">
      <c r="A81" s="37" t="s">
        <v>2687</v>
      </c>
      <c r="B81" s="576" t="s">
        <v>2459</v>
      </c>
      <c r="C81" s="136">
        <v>610991</v>
      </c>
      <c r="D81" s="85">
        <v>1500</v>
      </c>
      <c r="E81" s="492">
        <v>0</v>
      </c>
      <c r="F81" s="401">
        <f t="shared" ref="F81" si="74">((E81*M81)/35)/4</f>
        <v>0</v>
      </c>
      <c r="G81" s="492">
        <v>14</v>
      </c>
      <c r="H81" s="440">
        <v>0</v>
      </c>
      <c r="I81" s="6">
        <f t="shared" ref="I81:I82" si="75">E81/G81+H81</f>
        <v>0</v>
      </c>
      <c r="J81" s="6">
        <f t="shared" ref="J81:J82" si="76">ROUND(I81/7.5,0)</f>
        <v>0</v>
      </c>
      <c r="K81" s="1072" t="s">
        <v>59</v>
      </c>
      <c r="L81" s="244">
        <v>0.7</v>
      </c>
      <c r="M81" s="244">
        <v>8.6099999999999996E-2</v>
      </c>
      <c r="N81" s="98">
        <f>VLOOKUP(K81,'Material Bar Weights'!A:C,3,0)</f>
        <v>13.56</v>
      </c>
      <c r="O81" s="91">
        <f t="shared" ref="O81:O82" si="77">IF(L81="NA", E81, E81*L81)</f>
        <v>0</v>
      </c>
      <c r="P81" s="92">
        <f>O81/N81</f>
        <v>0</v>
      </c>
      <c r="Q81" s="90">
        <f t="shared" ref="Q81:Q82" si="78">J81/A$83</f>
        <v>0</v>
      </c>
      <c r="R81" s="138">
        <v>43266</v>
      </c>
      <c r="S81" s="124">
        <f t="shared" ref="S81:S94" si="79">WORKDAY(S80,ROUNDUP(Q80,0))</f>
        <v>43349</v>
      </c>
      <c r="T81" s="138">
        <v>43282</v>
      </c>
      <c r="U81" s="537" t="s">
        <v>4376</v>
      </c>
      <c r="V81" s="135"/>
      <c r="W81" s="550">
        <f t="shared" si="72"/>
        <v>0</v>
      </c>
      <c r="X81" s="549">
        <f t="shared" si="73"/>
        <v>0</v>
      </c>
      <c r="Y81" s="82"/>
    </row>
    <row r="82" spans="1:25">
      <c r="A82" s="96" t="s">
        <v>253</v>
      </c>
      <c r="B82" s="576" t="s">
        <v>2461</v>
      </c>
      <c r="C82" s="136">
        <v>610991</v>
      </c>
      <c r="D82" s="300">
        <v>1500</v>
      </c>
      <c r="E82" s="355">
        <v>897</v>
      </c>
      <c r="F82" s="355"/>
      <c r="G82" s="492">
        <v>14</v>
      </c>
      <c r="H82" s="440">
        <v>0</v>
      </c>
      <c r="I82" s="6">
        <f t="shared" si="75"/>
        <v>64.071428571428569</v>
      </c>
      <c r="J82" s="6">
        <f t="shared" si="76"/>
        <v>9</v>
      </c>
      <c r="K82" s="1072" t="s">
        <v>2460</v>
      </c>
      <c r="L82" s="244" t="s">
        <v>47</v>
      </c>
      <c r="M82" s="244"/>
      <c r="N82" s="90"/>
      <c r="O82" s="91">
        <f t="shared" si="77"/>
        <v>897</v>
      </c>
      <c r="P82" s="98"/>
      <c r="Q82" s="90">
        <f t="shared" si="78"/>
        <v>4.5</v>
      </c>
      <c r="R82" s="138">
        <v>43266</v>
      </c>
      <c r="S82" s="124">
        <f t="shared" si="79"/>
        <v>43349</v>
      </c>
      <c r="T82" s="138">
        <v>43282</v>
      </c>
      <c r="U82" s="141" t="s">
        <v>4365</v>
      </c>
      <c r="V82" s="135"/>
      <c r="W82" s="550">
        <f t="shared" si="72"/>
        <v>9</v>
      </c>
      <c r="X82" s="549">
        <f t="shared" si="73"/>
        <v>9</v>
      </c>
      <c r="Y82" s="82"/>
    </row>
    <row r="83" spans="1:25">
      <c r="A83" s="100">
        <v>2</v>
      </c>
      <c r="B83" s="107" t="s">
        <v>1589</v>
      </c>
      <c r="C83" s="47" t="s">
        <v>523</v>
      </c>
      <c r="D83" s="81">
        <v>500</v>
      </c>
      <c r="E83" s="50">
        <v>500</v>
      </c>
      <c r="F83" s="401">
        <f t="shared" ref="F83:F93" si="80">((E83*M83)/35)/4</f>
        <v>0.24982142857142858</v>
      </c>
      <c r="G83" s="146">
        <v>42</v>
      </c>
      <c r="H83" s="81">
        <v>2</v>
      </c>
      <c r="I83" s="6">
        <f t="shared" ref="I83:I93" si="81">E83/G83+H83</f>
        <v>13.904761904761905</v>
      </c>
      <c r="J83" s="6">
        <f t="shared" ref="J83:J93" si="82">ROUND(I83/7.5,0)</f>
        <v>2</v>
      </c>
      <c r="K83" s="88" t="s">
        <v>64</v>
      </c>
      <c r="L83" s="152">
        <v>0.14399999999999999</v>
      </c>
      <c r="M83" s="81">
        <v>6.9949999999999998E-2</v>
      </c>
      <c r="N83" s="114">
        <f>VLOOKUP(K83,'Material Bar Weights'!A:C,3,0)</f>
        <v>43.94</v>
      </c>
      <c r="O83" s="115">
        <f t="shared" ref="O83:O93" si="83">IF(L83="NA", E83, E83*L83)</f>
        <v>72</v>
      </c>
      <c r="P83" s="105">
        <f>O83/N83</f>
        <v>1.6385980883022304</v>
      </c>
      <c r="Q83" s="90">
        <f t="shared" ref="Q83:Q93" si="84">J83/A$185</f>
        <v>1</v>
      </c>
      <c r="R83" s="138">
        <v>43344</v>
      </c>
      <c r="S83" s="124">
        <f t="shared" si="79"/>
        <v>43356</v>
      </c>
      <c r="T83" s="138">
        <v>43353</v>
      </c>
      <c r="U83" s="107"/>
      <c r="V83" s="135"/>
      <c r="W83" s="550" t="str">
        <f t="shared" si="72"/>
        <v/>
      </c>
      <c r="X83" s="549">
        <f t="shared" si="73"/>
        <v>2</v>
      </c>
      <c r="Y83" s="82"/>
    </row>
    <row r="84" spans="1:25">
      <c r="B84" s="107" t="s">
        <v>1218</v>
      </c>
      <c r="C84" s="47" t="s">
        <v>523</v>
      </c>
      <c r="D84" s="81">
        <v>750</v>
      </c>
      <c r="E84" s="50">
        <v>750</v>
      </c>
      <c r="F84" s="401">
        <f t="shared" si="80"/>
        <v>0.37473214285714285</v>
      </c>
      <c r="G84" s="81">
        <v>25</v>
      </c>
      <c r="H84" s="81">
        <v>1</v>
      </c>
      <c r="I84" s="6">
        <f t="shared" si="81"/>
        <v>31</v>
      </c>
      <c r="J84" s="6">
        <f t="shared" si="82"/>
        <v>4</v>
      </c>
      <c r="K84" s="88" t="s">
        <v>64</v>
      </c>
      <c r="L84" s="50">
        <v>0.124</v>
      </c>
      <c r="M84" s="81">
        <v>6.9949999999999998E-2</v>
      </c>
      <c r="N84" s="114">
        <f>VLOOKUP(K84,'Material Bar Weights'!A:C,3,0)</f>
        <v>43.94</v>
      </c>
      <c r="O84" s="115">
        <f t="shared" si="83"/>
        <v>93</v>
      </c>
      <c r="P84" s="105">
        <f>O84/N84</f>
        <v>2.1165225307237141</v>
      </c>
      <c r="Q84" s="90">
        <f t="shared" si="84"/>
        <v>2</v>
      </c>
      <c r="R84" s="138">
        <v>43353</v>
      </c>
      <c r="S84" s="124">
        <f t="shared" si="79"/>
        <v>43357</v>
      </c>
      <c r="T84" s="138">
        <v>43363</v>
      </c>
      <c r="U84" s="107"/>
      <c r="V84" s="135"/>
      <c r="W84" s="550" t="str">
        <f t="shared" si="72"/>
        <v/>
      </c>
      <c r="X84" s="549">
        <f t="shared" si="73"/>
        <v>4</v>
      </c>
      <c r="Y84" s="82"/>
    </row>
    <row r="85" spans="1:25">
      <c r="B85" s="107" t="s">
        <v>1094</v>
      </c>
      <c r="C85" s="47" t="s">
        <v>523</v>
      </c>
      <c r="D85" s="81">
        <v>800</v>
      </c>
      <c r="E85" s="50">
        <v>800</v>
      </c>
      <c r="F85" s="401">
        <f t="shared" si="80"/>
        <v>0.39971428571428574</v>
      </c>
      <c r="G85" s="146">
        <v>31</v>
      </c>
      <c r="H85" s="81">
        <v>1</v>
      </c>
      <c r="I85" s="6">
        <f t="shared" si="81"/>
        <v>26.806451612903224</v>
      </c>
      <c r="J85" s="6">
        <f t="shared" si="82"/>
        <v>4</v>
      </c>
      <c r="K85" s="88" t="s">
        <v>64</v>
      </c>
      <c r="L85" s="152">
        <v>0.14399999999999999</v>
      </c>
      <c r="M85" s="81">
        <v>6.9949999999999998E-2</v>
      </c>
      <c r="N85" s="114">
        <f>VLOOKUP(K85,'Material Bar Weights'!A:C,3,0)</f>
        <v>43.94</v>
      </c>
      <c r="O85" s="115">
        <f t="shared" si="83"/>
        <v>115.19999999999999</v>
      </c>
      <c r="P85" s="105">
        <f>O85/N85</f>
        <v>2.6217569412835684</v>
      </c>
      <c r="Q85" s="90">
        <f t="shared" si="84"/>
        <v>2</v>
      </c>
      <c r="R85" s="138">
        <v>43353</v>
      </c>
      <c r="S85" s="124">
        <f t="shared" si="79"/>
        <v>43361</v>
      </c>
      <c r="T85" s="138">
        <v>43363</v>
      </c>
      <c r="U85" s="107"/>
      <c r="V85" s="135"/>
      <c r="W85" s="550" t="str">
        <f t="shared" si="72"/>
        <v/>
      </c>
      <c r="X85" s="549">
        <f t="shared" si="73"/>
        <v>4</v>
      </c>
      <c r="Y85" s="82"/>
    </row>
    <row r="86" spans="1:25">
      <c r="A86" s="100"/>
      <c r="B86" s="107" t="s">
        <v>1095</v>
      </c>
      <c r="C86" s="47" t="s">
        <v>523</v>
      </c>
      <c r="D86" s="81">
        <v>500</v>
      </c>
      <c r="E86" s="50">
        <v>500</v>
      </c>
      <c r="F86" s="401">
        <f t="shared" si="80"/>
        <v>0.24982142857142858</v>
      </c>
      <c r="G86" s="81">
        <v>25</v>
      </c>
      <c r="H86" s="81">
        <v>1</v>
      </c>
      <c r="I86" s="6">
        <f t="shared" si="81"/>
        <v>21</v>
      </c>
      <c r="J86" s="6">
        <f t="shared" si="82"/>
        <v>3</v>
      </c>
      <c r="K86" s="88" t="s">
        <v>64</v>
      </c>
      <c r="L86" s="152">
        <v>0.14399999999999999</v>
      </c>
      <c r="M86" s="81">
        <v>6.9949999999999998E-2</v>
      </c>
      <c r="N86" s="114">
        <f>VLOOKUP(K86,'Material Bar Weights'!A:C,3,0)</f>
        <v>43.94</v>
      </c>
      <c r="O86" s="115">
        <f t="shared" si="83"/>
        <v>72</v>
      </c>
      <c r="P86" s="105">
        <f t="shared" ref="P86:P90" si="85">O86/N86</f>
        <v>1.6385980883022304</v>
      </c>
      <c r="Q86" s="90">
        <f t="shared" si="84"/>
        <v>1.5</v>
      </c>
      <c r="R86" s="138">
        <v>43353</v>
      </c>
      <c r="S86" s="124">
        <f t="shared" si="79"/>
        <v>43363</v>
      </c>
      <c r="T86" s="138">
        <v>43363</v>
      </c>
      <c r="U86" s="107"/>
      <c r="V86" s="135"/>
      <c r="W86" s="550" t="str">
        <f t="shared" si="72"/>
        <v/>
      </c>
      <c r="X86" s="549">
        <f t="shared" si="73"/>
        <v>3</v>
      </c>
      <c r="Y86" s="82"/>
    </row>
    <row r="87" spans="1:25">
      <c r="A87" s="100"/>
      <c r="B87" s="107" t="s">
        <v>1256</v>
      </c>
      <c r="C87" s="47" t="s">
        <v>523</v>
      </c>
      <c r="D87" s="81">
        <v>300</v>
      </c>
      <c r="E87" s="50">
        <v>300</v>
      </c>
      <c r="F87" s="401">
        <f t="shared" si="80"/>
        <v>0.14989285714285713</v>
      </c>
      <c r="G87" s="81">
        <v>25</v>
      </c>
      <c r="H87" s="81">
        <v>1</v>
      </c>
      <c r="I87" s="6">
        <f t="shared" si="81"/>
        <v>13</v>
      </c>
      <c r="J87" s="6">
        <f t="shared" si="82"/>
        <v>2</v>
      </c>
      <c r="K87" s="50" t="s">
        <v>64</v>
      </c>
      <c r="L87" s="50">
        <v>0.124</v>
      </c>
      <c r="M87" s="81">
        <v>6.9949999999999998E-2</v>
      </c>
      <c r="N87" s="114">
        <f>VLOOKUP(K87,'Material Bar Weights'!A:C,3,0)</f>
        <v>43.94</v>
      </c>
      <c r="O87" s="115">
        <f t="shared" si="83"/>
        <v>37.200000000000003</v>
      </c>
      <c r="P87" s="105">
        <f t="shared" si="85"/>
        <v>0.84660901228948582</v>
      </c>
      <c r="Q87" s="90">
        <f t="shared" si="84"/>
        <v>1</v>
      </c>
      <c r="R87" s="138">
        <v>43353</v>
      </c>
      <c r="S87" s="124">
        <f t="shared" si="79"/>
        <v>43367</v>
      </c>
      <c r="T87" s="138">
        <v>43363</v>
      </c>
      <c r="U87" s="107"/>
      <c r="V87" s="135"/>
      <c r="W87" s="550" t="str">
        <f t="shared" si="72"/>
        <v/>
      </c>
      <c r="X87" s="549">
        <f t="shared" si="73"/>
        <v>2</v>
      </c>
      <c r="Y87" s="82"/>
    </row>
    <row r="88" spans="1:25">
      <c r="A88" s="100"/>
      <c r="B88" s="107" t="s">
        <v>1226</v>
      </c>
      <c r="C88" s="47" t="s">
        <v>523</v>
      </c>
      <c r="D88" s="81">
        <v>400</v>
      </c>
      <c r="E88" s="50">
        <v>400</v>
      </c>
      <c r="F88" s="401">
        <f t="shared" si="80"/>
        <v>0.19985714285714287</v>
      </c>
      <c r="G88" s="146">
        <v>31</v>
      </c>
      <c r="H88" s="81">
        <v>3</v>
      </c>
      <c r="I88" s="6">
        <f t="shared" si="81"/>
        <v>15.903225806451612</v>
      </c>
      <c r="J88" s="6">
        <f t="shared" si="82"/>
        <v>2</v>
      </c>
      <c r="K88" s="50" t="s">
        <v>64</v>
      </c>
      <c r="L88" s="50">
        <v>0.124</v>
      </c>
      <c r="M88" s="81">
        <v>6.9949999999999998E-2</v>
      </c>
      <c r="N88" s="114">
        <f>VLOOKUP(K88,'Material Bar Weights'!A:C,3,0)</f>
        <v>43.94</v>
      </c>
      <c r="O88" s="115">
        <f t="shared" si="83"/>
        <v>49.6</v>
      </c>
      <c r="P88" s="105">
        <f t="shared" si="85"/>
        <v>1.1288120163859809</v>
      </c>
      <c r="Q88" s="90">
        <f t="shared" si="84"/>
        <v>1</v>
      </c>
      <c r="R88" s="138">
        <v>43353</v>
      </c>
      <c r="S88" s="124">
        <f t="shared" si="79"/>
        <v>43368</v>
      </c>
      <c r="T88" s="138">
        <v>43363</v>
      </c>
      <c r="U88" s="107"/>
      <c r="V88" s="135"/>
      <c r="W88" s="550" t="str">
        <f t="shared" si="72"/>
        <v/>
      </c>
      <c r="X88" s="549">
        <f t="shared" si="73"/>
        <v>2</v>
      </c>
      <c r="Y88" s="82"/>
    </row>
    <row r="89" spans="1:25">
      <c r="A89" s="100"/>
      <c r="B89" s="107" t="s">
        <v>1384</v>
      </c>
      <c r="C89" s="47" t="s">
        <v>523</v>
      </c>
      <c r="D89" s="81">
        <v>200</v>
      </c>
      <c r="E89" s="50">
        <v>200</v>
      </c>
      <c r="F89" s="401">
        <f t="shared" si="80"/>
        <v>9.285714285714286E-2</v>
      </c>
      <c r="G89" s="146">
        <v>31</v>
      </c>
      <c r="H89" s="81">
        <v>2</v>
      </c>
      <c r="I89" s="6">
        <f t="shared" si="81"/>
        <v>8.4516129032258061</v>
      </c>
      <c r="J89" s="6">
        <f t="shared" si="82"/>
        <v>1</v>
      </c>
      <c r="K89" s="50" t="s">
        <v>64</v>
      </c>
      <c r="L89" s="50">
        <v>0.124</v>
      </c>
      <c r="M89" s="81">
        <v>6.5000000000000002E-2</v>
      </c>
      <c r="N89" s="114">
        <f>VLOOKUP(K89,'Material Bar Weights'!A:C,3,0)</f>
        <v>43.94</v>
      </c>
      <c r="O89" s="115">
        <f t="shared" si="83"/>
        <v>24.8</v>
      </c>
      <c r="P89" s="105">
        <f t="shared" si="85"/>
        <v>0.56440600819299047</v>
      </c>
      <c r="Q89" s="90">
        <f t="shared" si="84"/>
        <v>0.5</v>
      </c>
      <c r="R89" s="138">
        <v>43353</v>
      </c>
      <c r="S89" s="124">
        <f t="shared" si="79"/>
        <v>43369</v>
      </c>
      <c r="T89" s="138">
        <v>43363</v>
      </c>
      <c r="U89" s="107"/>
      <c r="V89" s="135"/>
      <c r="W89" s="550" t="str">
        <f t="shared" si="72"/>
        <v/>
      </c>
      <c r="X89" s="549">
        <f t="shared" si="73"/>
        <v>1</v>
      </c>
      <c r="Y89" s="82"/>
    </row>
    <row r="90" spans="1:25">
      <c r="A90" s="100"/>
      <c r="B90" s="107" t="s">
        <v>1096</v>
      </c>
      <c r="C90" s="47" t="s">
        <v>523</v>
      </c>
      <c r="D90" s="81">
        <v>200</v>
      </c>
      <c r="E90" s="50">
        <v>200</v>
      </c>
      <c r="F90" s="401">
        <f t="shared" si="80"/>
        <v>9.285714285714286E-2</v>
      </c>
      <c r="G90" s="81">
        <v>25</v>
      </c>
      <c r="H90" s="81">
        <v>1</v>
      </c>
      <c r="I90" s="6">
        <f t="shared" si="81"/>
        <v>9</v>
      </c>
      <c r="J90" s="6">
        <f t="shared" si="82"/>
        <v>1</v>
      </c>
      <c r="K90" s="50" t="s">
        <v>64</v>
      </c>
      <c r="L90" s="50">
        <v>0.124</v>
      </c>
      <c r="M90" s="81">
        <v>6.5000000000000002E-2</v>
      </c>
      <c r="N90" s="114">
        <f>VLOOKUP(K90,'Material Bar Weights'!A:C,3,0)</f>
        <v>43.94</v>
      </c>
      <c r="O90" s="115">
        <f t="shared" si="83"/>
        <v>24.8</v>
      </c>
      <c r="P90" s="105">
        <f t="shared" si="85"/>
        <v>0.56440600819299047</v>
      </c>
      <c r="Q90" s="90">
        <f t="shared" si="84"/>
        <v>0.5</v>
      </c>
      <c r="R90" s="138">
        <v>43353</v>
      </c>
      <c r="S90" s="124">
        <f t="shared" si="79"/>
        <v>43370</v>
      </c>
      <c r="T90" s="138">
        <v>43363</v>
      </c>
      <c r="U90" s="107"/>
      <c r="V90" s="135"/>
      <c r="W90" s="550" t="str">
        <f t="shared" si="72"/>
        <v/>
      </c>
      <c r="X90" s="549">
        <f t="shared" si="73"/>
        <v>1</v>
      </c>
      <c r="Y90" s="82"/>
    </row>
    <row r="91" spans="1:25">
      <c r="A91" s="100"/>
      <c r="B91" s="107" t="s">
        <v>1041</v>
      </c>
      <c r="C91" s="47" t="s">
        <v>523</v>
      </c>
      <c r="D91" s="81">
        <v>150</v>
      </c>
      <c r="E91" s="50">
        <v>150</v>
      </c>
      <c r="F91" s="401">
        <f t="shared" si="80"/>
        <v>6.9642857142857145E-2</v>
      </c>
      <c r="G91" s="146">
        <v>31</v>
      </c>
      <c r="H91" s="81">
        <v>1</v>
      </c>
      <c r="I91" s="6">
        <f t="shared" si="81"/>
        <v>5.838709677419355</v>
      </c>
      <c r="J91" s="6">
        <f t="shared" si="82"/>
        <v>1</v>
      </c>
      <c r="K91" s="50" t="s">
        <v>64</v>
      </c>
      <c r="L91" s="152">
        <v>0.14399999999999999</v>
      </c>
      <c r="M91" s="81">
        <v>6.5000000000000002E-2</v>
      </c>
      <c r="N91" s="114">
        <f>VLOOKUP(K91,'Material Bar Weights'!A:C,3,0)</f>
        <v>43.94</v>
      </c>
      <c r="O91" s="115">
        <f t="shared" si="83"/>
        <v>21.599999999999998</v>
      </c>
      <c r="P91" s="105">
        <f>O91/N91</f>
        <v>0.49157942649066905</v>
      </c>
      <c r="Q91" s="90">
        <f t="shared" si="84"/>
        <v>0.5</v>
      </c>
      <c r="R91" s="138">
        <v>43353</v>
      </c>
      <c r="S91" s="124">
        <f t="shared" si="79"/>
        <v>43371</v>
      </c>
      <c r="T91" s="138">
        <v>43363</v>
      </c>
      <c r="U91" s="107"/>
      <c r="V91" s="135"/>
      <c r="W91" s="550" t="str">
        <f t="shared" si="72"/>
        <v/>
      </c>
      <c r="X91" s="549">
        <f t="shared" si="73"/>
        <v>1</v>
      </c>
      <c r="Y91" s="82"/>
    </row>
    <row r="92" spans="1:25">
      <c r="A92" s="100"/>
      <c r="B92" s="107" t="s">
        <v>1118</v>
      </c>
      <c r="C92" s="47" t="s">
        <v>523</v>
      </c>
      <c r="D92" s="81">
        <v>500</v>
      </c>
      <c r="E92" s="50">
        <v>500</v>
      </c>
      <c r="F92" s="401">
        <f t="shared" si="80"/>
        <v>0.23214285714285715</v>
      </c>
      <c r="G92" s="81">
        <v>49</v>
      </c>
      <c r="H92" s="81">
        <v>1</v>
      </c>
      <c r="I92" s="6">
        <f t="shared" si="81"/>
        <v>11.204081632653061</v>
      </c>
      <c r="J92" s="6">
        <f t="shared" si="82"/>
        <v>1</v>
      </c>
      <c r="K92" s="50" t="s">
        <v>64</v>
      </c>
      <c r="L92" s="152">
        <v>0.14399999999999999</v>
      </c>
      <c r="M92" s="81">
        <v>6.5000000000000002E-2</v>
      </c>
      <c r="N92" s="114">
        <f>VLOOKUP(K92,'Material Bar Weights'!A:C,3,0)</f>
        <v>43.94</v>
      </c>
      <c r="O92" s="115">
        <f t="shared" si="83"/>
        <v>72</v>
      </c>
      <c r="P92" s="105">
        <f>O92/N92</f>
        <v>1.6385980883022304</v>
      </c>
      <c r="Q92" s="90">
        <f t="shared" si="84"/>
        <v>0.5</v>
      </c>
      <c r="R92" s="138">
        <v>43353</v>
      </c>
      <c r="S92" s="124">
        <f t="shared" si="79"/>
        <v>43374</v>
      </c>
      <c r="T92" s="138">
        <v>43363</v>
      </c>
      <c r="U92" s="49"/>
      <c r="V92" s="1296"/>
      <c r="W92" s="550" t="str">
        <f t="shared" si="72"/>
        <v/>
      </c>
      <c r="X92" s="549">
        <f t="shared" si="73"/>
        <v>1</v>
      </c>
      <c r="Y92" s="82"/>
    </row>
    <row r="93" spans="1:25" s="1212" customFormat="1">
      <c r="A93" s="1289"/>
      <c r="B93" s="107" t="s">
        <v>1187</v>
      </c>
      <c r="C93" s="102" t="s">
        <v>523</v>
      </c>
      <c r="D93" s="1376">
        <v>1300</v>
      </c>
      <c r="E93" s="1376">
        <v>1300</v>
      </c>
      <c r="F93" s="33">
        <f t="shared" si="80"/>
        <v>1.0028571428571429</v>
      </c>
      <c r="G93" s="153">
        <v>7</v>
      </c>
      <c r="H93" s="7">
        <v>5</v>
      </c>
      <c r="I93" s="3">
        <f t="shared" si="81"/>
        <v>190.71428571428572</v>
      </c>
      <c r="J93" s="3">
        <f t="shared" si="82"/>
        <v>25</v>
      </c>
      <c r="K93" s="81" t="s">
        <v>717</v>
      </c>
      <c r="L93" s="152">
        <v>0.3584</v>
      </c>
      <c r="M93" s="81">
        <v>0.108</v>
      </c>
      <c r="N93" s="114">
        <f>VLOOKUP(K93,'Material Bar Weights'!A:C,3,0)</f>
        <v>72.099999999999994</v>
      </c>
      <c r="O93" s="104">
        <f t="shared" si="83"/>
        <v>465.92</v>
      </c>
      <c r="P93" s="92">
        <f>O93/N93</f>
        <v>6.4621359223300976</v>
      </c>
      <c r="Q93" s="90">
        <f t="shared" si="84"/>
        <v>12.5</v>
      </c>
      <c r="R93" s="138">
        <v>43375</v>
      </c>
      <c r="S93" s="124">
        <f t="shared" si="79"/>
        <v>43375</v>
      </c>
      <c r="T93" s="79">
        <v>43395</v>
      </c>
      <c r="U93" s="107"/>
      <c r="V93" s="135"/>
      <c r="W93" s="550" t="str">
        <f t="shared" si="72"/>
        <v/>
      </c>
      <c r="X93" s="549" t="str">
        <f t="shared" si="73"/>
        <v/>
      </c>
      <c r="Y93" s="1297"/>
    </row>
    <row r="94" spans="1:25">
      <c r="A94" s="100"/>
      <c r="R94" s="79"/>
      <c r="S94" s="124">
        <f t="shared" si="79"/>
        <v>43392</v>
      </c>
      <c r="T94" s="79"/>
      <c r="U94" s="48"/>
      <c r="W94" s="550" t="str">
        <f t="shared" si="72"/>
        <v/>
      </c>
      <c r="X94" s="549" t="str">
        <f t="shared" si="73"/>
        <v/>
      </c>
      <c r="Y94" s="82"/>
    </row>
    <row r="95" spans="1:25">
      <c r="A95" s="100"/>
      <c r="R95" s="79"/>
      <c r="S95" s="118"/>
      <c r="T95" s="79"/>
      <c r="W95" s="550" t="str">
        <f t="shared" si="72"/>
        <v/>
      </c>
      <c r="X95" s="549" t="str">
        <f t="shared" si="73"/>
        <v/>
      </c>
      <c r="Y95" s="82"/>
    </row>
    <row r="96" spans="1:25">
      <c r="R96" s="79"/>
      <c r="S96" s="118"/>
      <c r="T96" s="79"/>
      <c r="W96" s="550" t="str">
        <f t="shared" si="72"/>
        <v/>
      </c>
      <c r="X96" s="549" t="str">
        <f t="shared" si="73"/>
        <v/>
      </c>
      <c r="Y96" s="82"/>
    </row>
    <row r="97" spans="1:25">
      <c r="A97" s="100"/>
      <c r="R97" s="79"/>
      <c r="S97" s="118"/>
      <c r="T97" s="79"/>
      <c r="U97" s="48"/>
      <c r="W97" s="550" t="str">
        <f t="shared" si="72"/>
        <v/>
      </c>
      <c r="X97" s="549" t="str">
        <f t="shared" si="73"/>
        <v/>
      </c>
      <c r="Y97" s="82"/>
    </row>
    <row r="98" spans="1:25">
      <c r="R98" s="79"/>
      <c r="S98" s="118"/>
      <c r="T98" s="79"/>
      <c r="W98" s="550" t="str">
        <f t="shared" si="72"/>
        <v/>
      </c>
      <c r="X98" s="549" t="str">
        <f t="shared" si="73"/>
        <v/>
      </c>
      <c r="Y98" s="82"/>
    </row>
    <row r="99" spans="1:25">
      <c r="A99" s="100"/>
      <c r="R99" s="79"/>
      <c r="S99" s="118"/>
      <c r="T99" s="79"/>
      <c r="W99" s="550" t="str">
        <f t="shared" si="72"/>
        <v/>
      </c>
      <c r="X99" s="549" t="str">
        <f t="shared" si="73"/>
        <v/>
      </c>
      <c r="Y99" s="82"/>
    </row>
    <row r="100" spans="1:25">
      <c r="R100" s="79"/>
      <c r="S100" s="118"/>
      <c r="T100" s="79"/>
      <c r="W100" s="550" t="str">
        <f t="shared" si="72"/>
        <v/>
      </c>
      <c r="X100" s="549" t="str">
        <f t="shared" si="73"/>
        <v/>
      </c>
      <c r="Y100" s="82"/>
    </row>
    <row r="101" spans="1:25">
      <c r="A101" s="39"/>
      <c r="R101" s="79"/>
      <c r="S101" s="118"/>
      <c r="T101" s="79"/>
      <c r="W101" s="550" t="str">
        <f t="shared" si="72"/>
        <v/>
      </c>
      <c r="X101" s="549" t="str">
        <f t="shared" si="73"/>
        <v/>
      </c>
      <c r="Y101" s="82"/>
    </row>
    <row r="102" spans="1:25" s="120" customFormat="1">
      <c r="A102" s="119"/>
      <c r="B102" s="107"/>
      <c r="C102" s="47"/>
      <c r="D102" s="81"/>
      <c r="E102" s="81"/>
      <c r="F102" s="81"/>
      <c r="G102" s="81"/>
      <c r="H102" s="81"/>
      <c r="I102" s="40"/>
      <c r="J102" s="40"/>
      <c r="K102" s="81"/>
      <c r="L102" s="81"/>
      <c r="M102" s="81"/>
      <c r="N102" s="114"/>
      <c r="O102" s="115"/>
      <c r="P102" s="114"/>
      <c r="Q102" s="90"/>
      <c r="R102" s="122"/>
      <c r="S102" s="95"/>
      <c r="T102" s="122"/>
      <c r="U102" s="107"/>
      <c r="V102" s="126"/>
      <c r="W102" s="550" t="str">
        <f t="shared" si="72"/>
        <v/>
      </c>
      <c r="X102" s="549" t="str">
        <f t="shared" si="73"/>
        <v/>
      </c>
      <c r="Y102" s="160"/>
    </row>
    <row r="103" spans="1:25" ht="13.8" thickBot="1">
      <c r="A103" s="41"/>
      <c r="B103" s="107"/>
      <c r="D103" s="81"/>
      <c r="E103" s="81"/>
      <c r="F103" s="81"/>
      <c r="G103" s="81"/>
      <c r="H103" s="81"/>
      <c r="I103" s="40"/>
      <c r="J103" s="40"/>
      <c r="K103" s="81"/>
      <c r="L103" s="81"/>
      <c r="M103" s="81"/>
      <c r="N103" s="114"/>
      <c r="O103" s="115"/>
      <c r="P103" s="114"/>
      <c r="Q103" s="78"/>
      <c r="R103" s="79"/>
      <c r="S103" s="80">
        <f>K2</f>
        <v>43349</v>
      </c>
      <c r="T103" s="79"/>
      <c r="U103" s="167"/>
      <c r="V103" s="58"/>
      <c r="W103" s="550" t="str">
        <f t="shared" si="72"/>
        <v/>
      </c>
      <c r="X103" s="549" t="str">
        <f t="shared" si="73"/>
        <v/>
      </c>
      <c r="Y103" s="82"/>
    </row>
    <row r="104" spans="1:25" ht="13.8" thickTop="1">
      <c r="A104" s="37" t="s">
        <v>2239</v>
      </c>
      <c r="B104" s="1264" t="s">
        <v>2245</v>
      </c>
      <c r="C104" s="1103">
        <v>618335</v>
      </c>
      <c r="D104" s="81">
        <v>3000</v>
      </c>
      <c r="E104" s="81">
        <v>0</v>
      </c>
      <c r="F104" s="33">
        <f>((E104*M104)/35)/4</f>
        <v>0</v>
      </c>
      <c r="G104" s="81">
        <v>18</v>
      </c>
      <c r="H104" s="81">
        <v>0</v>
      </c>
      <c r="I104" s="40">
        <f>E104/G104+H104</f>
        <v>0</v>
      </c>
      <c r="J104" s="40">
        <f>ROUND(I104/7.5,0)</f>
        <v>0</v>
      </c>
      <c r="K104" s="88" t="s">
        <v>2256</v>
      </c>
      <c r="L104" s="171">
        <v>0.36320000000000002</v>
      </c>
      <c r="M104" s="171">
        <v>3.7999999999999999E-2</v>
      </c>
      <c r="N104" s="114">
        <f>VLOOKUP(K104,'Material Bar Weights'!A:C,3,0)</f>
        <v>84.62</v>
      </c>
      <c r="O104" s="115">
        <f>IF(L104="NA", E104, E104*L104)</f>
        <v>0</v>
      </c>
      <c r="P104" s="132">
        <f>O104/N104</f>
        <v>0</v>
      </c>
      <c r="Q104" s="133">
        <f t="shared" ref="Q104:Q116" si="86">J104/A$107</f>
        <v>0</v>
      </c>
      <c r="R104" s="143">
        <v>43252</v>
      </c>
      <c r="S104" s="124">
        <f t="shared" ref="S104:S117" si="87">WORKDAY(S103,ROUNDUP(Q103,0))</f>
        <v>43349</v>
      </c>
      <c r="T104" s="481">
        <v>43266</v>
      </c>
      <c r="U104" s="537" t="s">
        <v>4447</v>
      </c>
      <c r="W104" s="550">
        <f t="shared" si="72"/>
        <v>0</v>
      </c>
      <c r="X104" s="549">
        <f t="shared" si="73"/>
        <v>0</v>
      </c>
      <c r="Y104" s="82"/>
    </row>
    <row r="105" spans="1:25">
      <c r="A105" s="41" t="s">
        <v>2240</v>
      </c>
      <c r="B105" s="1264" t="s">
        <v>2250</v>
      </c>
      <c r="C105" s="1103">
        <v>616921</v>
      </c>
      <c r="D105" s="81">
        <v>1500</v>
      </c>
      <c r="E105" s="50">
        <v>1450</v>
      </c>
      <c r="F105" s="33">
        <f>((E105*M105)/35)/4</f>
        <v>1.3775000000000002</v>
      </c>
      <c r="G105" s="81">
        <v>11</v>
      </c>
      <c r="H105" s="81">
        <v>0</v>
      </c>
      <c r="I105" s="40">
        <f>E105/G105+H105</f>
        <v>131.81818181818181</v>
      </c>
      <c r="J105" s="40">
        <f>ROUND(I105/7.5,0)</f>
        <v>18</v>
      </c>
      <c r="K105" s="88" t="s">
        <v>2254</v>
      </c>
      <c r="L105" s="304">
        <v>0.26219999999999999</v>
      </c>
      <c r="M105" s="171">
        <v>0.13300000000000001</v>
      </c>
      <c r="N105" s="98">
        <f>VLOOKUP(K105,'Material Bar Weights'!A:C,3,0)</f>
        <v>91.5</v>
      </c>
      <c r="O105" s="115">
        <f>IF(L105="NA", E105, E105*L105)</f>
        <v>380.19</v>
      </c>
      <c r="P105" s="105">
        <f>O105/N105</f>
        <v>4.155081967213115</v>
      </c>
      <c r="Q105" s="133">
        <f t="shared" si="86"/>
        <v>9</v>
      </c>
      <c r="R105" s="143">
        <v>43344</v>
      </c>
      <c r="S105" s="124">
        <f t="shared" si="87"/>
        <v>43349</v>
      </c>
      <c r="T105" s="481">
        <v>43360</v>
      </c>
      <c r="U105" s="1495" t="s">
        <v>4430</v>
      </c>
      <c r="W105" s="550" t="str">
        <f t="shared" si="72"/>
        <v/>
      </c>
      <c r="X105" s="549">
        <f t="shared" si="73"/>
        <v>18</v>
      </c>
      <c r="Y105" s="82"/>
    </row>
    <row r="106" spans="1:25">
      <c r="A106" s="96" t="s">
        <v>253</v>
      </c>
      <c r="B106" s="107" t="s">
        <v>2062</v>
      </c>
      <c r="C106" s="1103">
        <v>621240</v>
      </c>
      <c r="D106" s="1376">
        <v>25</v>
      </c>
      <c r="E106" s="1376">
        <v>25</v>
      </c>
      <c r="F106" s="483">
        <f>((E106*M106)/35)/4</f>
        <v>0.16607142857142856</v>
      </c>
      <c r="G106" s="146">
        <v>5</v>
      </c>
      <c r="H106" s="81">
        <v>3</v>
      </c>
      <c r="I106" s="40">
        <f t="shared" ref="I106:I107" si="88">E106/G106+H106</f>
        <v>8</v>
      </c>
      <c r="J106" s="3">
        <f>ROUND(I106/7.5,0)</f>
        <v>1</v>
      </c>
      <c r="K106" s="50" t="s">
        <v>89</v>
      </c>
      <c r="L106" s="147" t="s">
        <v>47</v>
      </c>
      <c r="M106" s="207">
        <v>0.93</v>
      </c>
      <c r="N106" s="114"/>
      <c r="O106" s="115">
        <f t="shared" ref="O106:O107" si="89">IF(L106="NA", E106, E106*L106)</f>
        <v>25</v>
      </c>
      <c r="P106" s="48"/>
      <c r="Q106" s="133">
        <f t="shared" si="86"/>
        <v>0.5</v>
      </c>
      <c r="R106" s="143">
        <v>43313</v>
      </c>
      <c r="S106" s="124">
        <f t="shared" si="87"/>
        <v>43362</v>
      </c>
      <c r="T106" s="481">
        <v>43327</v>
      </c>
      <c r="U106" s="50"/>
      <c r="V106" s="135"/>
      <c r="W106" s="550">
        <f t="shared" si="72"/>
        <v>1</v>
      </c>
      <c r="X106" s="549">
        <f t="shared" si="73"/>
        <v>1</v>
      </c>
      <c r="Y106" s="82"/>
    </row>
    <row r="107" spans="1:25">
      <c r="A107" s="119">
        <v>2</v>
      </c>
      <c r="B107" s="107" t="s">
        <v>2063</v>
      </c>
      <c r="C107" s="154">
        <v>621240</v>
      </c>
      <c r="D107" s="1376">
        <v>25</v>
      </c>
      <c r="E107" s="1376">
        <v>25</v>
      </c>
      <c r="F107" s="81"/>
      <c r="G107" s="153">
        <v>5</v>
      </c>
      <c r="H107" s="81">
        <v>1.5</v>
      </c>
      <c r="I107" s="40">
        <f t="shared" si="88"/>
        <v>6.5</v>
      </c>
      <c r="J107" s="85">
        <f>ROUNDUP(I107/7.6,0)</f>
        <v>1</v>
      </c>
      <c r="K107" s="208" t="s">
        <v>2062</v>
      </c>
      <c r="L107" s="50" t="s">
        <v>47</v>
      </c>
      <c r="M107" s="81"/>
      <c r="N107" s="114"/>
      <c r="O107" s="115">
        <f t="shared" si="89"/>
        <v>25</v>
      </c>
      <c r="P107" s="48"/>
      <c r="Q107" s="133">
        <f t="shared" si="86"/>
        <v>0.5</v>
      </c>
      <c r="R107" s="143">
        <v>43313</v>
      </c>
      <c r="S107" s="124">
        <f t="shared" si="87"/>
        <v>43363</v>
      </c>
      <c r="T107" s="481">
        <v>43327</v>
      </c>
      <c r="U107" s="50"/>
      <c r="V107" s="135"/>
      <c r="W107" s="550">
        <f t="shared" si="72"/>
        <v>1</v>
      </c>
      <c r="X107" s="549">
        <f t="shared" si="73"/>
        <v>1</v>
      </c>
      <c r="Y107" s="82"/>
    </row>
    <row r="108" spans="1:25">
      <c r="B108" s="107" t="s">
        <v>2056</v>
      </c>
      <c r="C108" s="1103">
        <v>621795</v>
      </c>
      <c r="D108" s="1376">
        <v>25</v>
      </c>
      <c r="E108" s="1376">
        <v>25</v>
      </c>
      <c r="F108" s="483">
        <f>((E108*M108)/35)/4</f>
        <v>0.17303571428571426</v>
      </c>
      <c r="G108" s="146">
        <v>5</v>
      </c>
      <c r="H108" s="81">
        <v>2.5</v>
      </c>
      <c r="I108" s="40">
        <f t="shared" ref="I108:I113" si="90">E108/G108+H108</f>
        <v>7.5</v>
      </c>
      <c r="J108" s="3">
        <f>ROUND(I108/7.5,0)</f>
        <v>1</v>
      </c>
      <c r="K108" s="50" t="s">
        <v>89</v>
      </c>
      <c r="L108" s="147" t="s">
        <v>47</v>
      </c>
      <c r="M108" s="207">
        <v>0.96899999999999997</v>
      </c>
      <c r="N108" s="114"/>
      <c r="O108" s="115">
        <f t="shared" ref="O108:O113" si="91">IF(L108="NA", E108, E108*L108)</f>
        <v>25</v>
      </c>
      <c r="P108" s="48"/>
      <c r="Q108" s="133">
        <f t="shared" si="86"/>
        <v>0.5</v>
      </c>
      <c r="R108" s="143">
        <v>43313</v>
      </c>
      <c r="S108" s="124">
        <f t="shared" si="87"/>
        <v>43364</v>
      </c>
      <c r="T108" s="481">
        <v>43332</v>
      </c>
      <c r="U108" s="50"/>
      <c r="V108" s="135"/>
      <c r="W108" s="550">
        <f t="shared" si="72"/>
        <v>1</v>
      </c>
      <c r="X108" s="549">
        <f t="shared" si="73"/>
        <v>1</v>
      </c>
      <c r="Y108" s="82"/>
    </row>
    <row r="109" spans="1:25">
      <c r="B109" s="107" t="s">
        <v>2057</v>
      </c>
      <c r="C109" s="154">
        <v>621795</v>
      </c>
      <c r="D109" s="1376">
        <v>25</v>
      </c>
      <c r="E109" s="1376">
        <v>25</v>
      </c>
      <c r="G109" s="153">
        <v>5</v>
      </c>
      <c r="H109" s="81">
        <v>2.5</v>
      </c>
      <c r="I109" s="40">
        <f t="shared" si="90"/>
        <v>7.5</v>
      </c>
      <c r="J109" s="85">
        <f>ROUNDUP(I109/7.6,0)</f>
        <v>1</v>
      </c>
      <c r="K109" s="208" t="s">
        <v>2056</v>
      </c>
      <c r="L109" s="50" t="s">
        <v>47</v>
      </c>
      <c r="M109" s="81"/>
      <c r="N109" s="114"/>
      <c r="O109" s="115">
        <f t="shared" si="91"/>
        <v>25</v>
      </c>
      <c r="P109" s="48"/>
      <c r="Q109" s="133">
        <f t="shared" si="86"/>
        <v>0.5</v>
      </c>
      <c r="R109" s="143">
        <v>43313</v>
      </c>
      <c r="S109" s="124">
        <f t="shared" si="87"/>
        <v>43367</v>
      </c>
      <c r="T109" s="481">
        <v>43332</v>
      </c>
      <c r="U109" s="50"/>
      <c r="V109" s="135"/>
      <c r="W109" s="550">
        <f t="shared" si="72"/>
        <v>1</v>
      </c>
      <c r="X109" s="549">
        <f t="shared" si="73"/>
        <v>1</v>
      </c>
      <c r="Y109" s="82"/>
    </row>
    <row r="110" spans="1:25">
      <c r="B110" s="107" t="s">
        <v>2058</v>
      </c>
      <c r="C110" s="47" t="s">
        <v>523</v>
      </c>
      <c r="D110" s="1376">
        <v>5</v>
      </c>
      <c r="E110" s="1376">
        <v>5</v>
      </c>
      <c r="F110" s="483">
        <f>((E110*M110)/35)/4</f>
        <v>3.0235714285714289E-2</v>
      </c>
      <c r="G110" s="77">
        <v>5</v>
      </c>
      <c r="H110" s="81">
        <v>2.5</v>
      </c>
      <c r="I110" s="40">
        <f t="shared" si="90"/>
        <v>3.5</v>
      </c>
      <c r="J110" s="6">
        <f>ROUND(I110/7.5,0)</f>
        <v>0</v>
      </c>
      <c r="K110" s="50" t="s">
        <v>90</v>
      </c>
      <c r="L110" s="207" t="s">
        <v>47</v>
      </c>
      <c r="M110" s="207">
        <v>0.84660000000000002</v>
      </c>
      <c r="N110" s="114"/>
      <c r="O110" s="115">
        <f t="shared" si="91"/>
        <v>5</v>
      </c>
      <c r="P110" s="48"/>
      <c r="Q110" s="133">
        <f t="shared" si="86"/>
        <v>0</v>
      </c>
      <c r="R110" s="143">
        <v>43332</v>
      </c>
      <c r="S110" s="124">
        <f t="shared" si="87"/>
        <v>43368</v>
      </c>
      <c r="T110" s="481">
        <v>43342</v>
      </c>
      <c r="U110" s="48"/>
      <c r="W110" s="550">
        <f t="shared" si="72"/>
        <v>0</v>
      </c>
      <c r="X110" s="549">
        <f t="shared" si="73"/>
        <v>0</v>
      </c>
      <c r="Y110" s="82"/>
    </row>
    <row r="111" spans="1:25">
      <c r="B111" s="107" t="s">
        <v>2059</v>
      </c>
      <c r="C111" s="47" t="s">
        <v>523</v>
      </c>
      <c r="D111" s="1376">
        <v>5</v>
      </c>
      <c r="E111" s="1376">
        <v>5</v>
      </c>
      <c r="G111" s="77">
        <v>5</v>
      </c>
      <c r="H111" s="81">
        <v>1.5</v>
      </c>
      <c r="I111" s="40">
        <f t="shared" si="90"/>
        <v>2.5</v>
      </c>
      <c r="J111" s="85">
        <f>ROUNDUP(I111/7.6,0)</f>
        <v>1</v>
      </c>
      <c r="K111" s="208" t="s">
        <v>2058</v>
      </c>
      <c r="L111" s="81" t="s">
        <v>47</v>
      </c>
      <c r="M111" s="81"/>
      <c r="N111" s="114"/>
      <c r="O111" s="115">
        <f t="shared" si="91"/>
        <v>5</v>
      </c>
      <c r="P111" s="48"/>
      <c r="Q111" s="133">
        <f t="shared" si="86"/>
        <v>0.5</v>
      </c>
      <c r="R111" s="143">
        <v>43332</v>
      </c>
      <c r="S111" s="124">
        <f t="shared" si="87"/>
        <v>43368</v>
      </c>
      <c r="T111" s="481">
        <v>43342</v>
      </c>
      <c r="U111" s="48"/>
      <c r="W111" s="550">
        <f t="shared" si="72"/>
        <v>1</v>
      </c>
      <c r="X111" s="549">
        <f t="shared" si="73"/>
        <v>1</v>
      </c>
      <c r="Y111" s="82"/>
    </row>
    <row r="112" spans="1:25">
      <c r="A112" s="96"/>
      <c r="B112" s="107" t="s">
        <v>2060</v>
      </c>
      <c r="C112" s="47" t="s">
        <v>523</v>
      </c>
      <c r="D112" s="1376">
        <v>15</v>
      </c>
      <c r="E112" s="1376">
        <v>15</v>
      </c>
      <c r="F112" s="483">
        <f>((E112*M112)/35)/4</f>
        <v>8.6785714285714285E-2</v>
      </c>
      <c r="G112" s="153">
        <v>5</v>
      </c>
      <c r="H112" s="81">
        <v>2.5</v>
      </c>
      <c r="I112" s="40">
        <f t="shared" si="90"/>
        <v>5.5</v>
      </c>
      <c r="J112" s="6">
        <f>ROUND(I112/7.5,0)</f>
        <v>1</v>
      </c>
      <c r="K112" s="50" t="s">
        <v>90</v>
      </c>
      <c r="L112" s="147" t="s">
        <v>47</v>
      </c>
      <c r="M112" s="207">
        <v>0.81</v>
      </c>
      <c r="N112" s="114"/>
      <c r="O112" s="115">
        <f t="shared" si="91"/>
        <v>15</v>
      </c>
      <c r="P112" s="48"/>
      <c r="Q112" s="133">
        <f t="shared" si="86"/>
        <v>0.5</v>
      </c>
      <c r="R112" s="143">
        <v>43374</v>
      </c>
      <c r="S112" s="124">
        <f t="shared" si="87"/>
        <v>43369</v>
      </c>
      <c r="T112" s="481">
        <v>43395</v>
      </c>
      <c r="U112" s="48"/>
      <c r="W112" s="550" t="str">
        <f t="shared" si="72"/>
        <v/>
      </c>
      <c r="X112" s="549" t="str">
        <f t="shared" si="73"/>
        <v/>
      </c>
      <c r="Y112" s="82"/>
    </row>
    <row r="113" spans="1:31">
      <c r="B113" s="107" t="s">
        <v>2061</v>
      </c>
      <c r="C113" s="47" t="s">
        <v>523</v>
      </c>
      <c r="D113" s="1376">
        <v>15</v>
      </c>
      <c r="E113" s="1376">
        <v>15</v>
      </c>
      <c r="G113" s="153">
        <v>5</v>
      </c>
      <c r="H113" s="81">
        <v>1.5</v>
      </c>
      <c r="I113" s="40">
        <f t="shared" si="90"/>
        <v>4.5</v>
      </c>
      <c r="J113" s="85">
        <f>ROUNDUP(I113/7.6,0)</f>
        <v>1</v>
      </c>
      <c r="K113" s="208" t="s">
        <v>2060</v>
      </c>
      <c r="L113" s="50" t="s">
        <v>47</v>
      </c>
      <c r="M113" s="81"/>
      <c r="N113" s="114"/>
      <c r="O113" s="115">
        <f t="shared" si="91"/>
        <v>15</v>
      </c>
      <c r="P113" s="48"/>
      <c r="Q113" s="133">
        <f t="shared" si="86"/>
        <v>0.5</v>
      </c>
      <c r="R113" s="143">
        <v>43374</v>
      </c>
      <c r="S113" s="124">
        <f t="shared" si="87"/>
        <v>43370</v>
      </c>
      <c r="T113" s="481">
        <v>43393</v>
      </c>
      <c r="U113" s="48"/>
      <c r="W113" s="550" t="str">
        <f t="shared" si="72"/>
        <v/>
      </c>
      <c r="X113" s="549" t="str">
        <f t="shared" si="73"/>
        <v/>
      </c>
      <c r="Y113" s="82"/>
    </row>
    <row r="114" spans="1:31">
      <c r="B114" s="534" t="s">
        <v>200</v>
      </c>
      <c r="C114" s="1193">
        <v>613188</v>
      </c>
      <c r="D114" s="1382">
        <v>100</v>
      </c>
      <c r="E114" s="1382">
        <v>100</v>
      </c>
      <c r="F114" s="529">
        <f t="shared" ref="F114" si="92">((E114*M114)/35)/4</f>
        <v>0.19878571428571426</v>
      </c>
      <c r="G114" s="142">
        <v>15</v>
      </c>
      <c r="H114" s="103">
        <v>8</v>
      </c>
      <c r="I114" s="530">
        <f t="shared" ref="I114:I116" si="93">E114/G114+H114</f>
        <v>14.666666666666668</v>
      </c>
      <c r="J114" s="530">
        <f>ROUND(I114/7.5,0)</f>
        <v>2</v>
      </c>
      <c r="K114" s="97" t="s">
        <v>185</v>
      </c>
      <c r="L114" s="533">
        <v>0.36799999999999999</v>
      </c>
      <c r="M114" s="533">
        <v>0.27829999999999999</v>
      </c>
      <c r="N114" s="98">
        <f>VLOOKUP(K114,'Material Bar Weights'!A:C,3,0)</f>
        <v>12.9</v>
      </c>
      <c r="O114" s="91">
        <f t="shared" ref="O114:O116" si="94">IF(L114="NA", E114, E114*L114)</f>
        <v>36.799999999999997</v>
      </c>
      <c r="P114" s="92">
        <f t="shared" ref="P114" si="95">O114/N114</f>
        <v>2.8527131782945734</v>
      </c>
      <c r="Q114" s="133">
        <f t="shared" si="86"/>
        <v>1</v>
      </c>
      <c r="R114" s="79">
        <v>43344</v>
      </c>
      <c r="S114" s="124">
        <f t="shared" si="87"/>
        <v>43371</v>
      </c>
      <c r="T114" s="79">
        <v>43360</v>
      </c>
      <c r="U114" s="41" t="s">
        <v>2475</v>
      </c>
      <c r="V114" s="1218" t="s">
        <v>3855</v>
      </c>
      <c r="W114" s="550" t="str">
        <f t="shared" si="72"/>
        <v/>
      </c>
      <c r="X114" s="549">
        <f t="shared" si="73"/>
        <v>2</v>
      </c>
      <c r="Y114" s="82"/>
    </row>
    <row r="115" spans="1:31">
      <c r="B115" s="107" t="s">
        <v>612</v>
      </c>
      <c r="C115" s="47" t="s">
        <v>523</v>
      </c>
      <c r="D115" s="1376">
        <v>200</v>
      </c>
      <c r="E115" s="1376">
        <v>200</v>
      </c>
      <c r="F115" s="465">
        <f>((E115*M115)/35)/4</f>
        <v>4.8571428571428578E-2</v>
      </c>
      <c r="G115" s="81">
        <v>10</v>
      </c>
      <c r="H115" s="81">
        <v>3</v>
      </c>
      <c r="I115" s="40">
        <f t="shared" si="93"/>
        <v>23</v>
      </c>
      <c r="J115" s="40">
        <f t="shared" ref="J115:J116" si="96">ROUND(I115/7.5,0)</f>
        <v>3</v>
      </c>
      <c r="K115" s="50" t="s">
        <v>542</v>
      </c>
      <c r="L115" s="50">
        <v>7.9899999999999999E-2</v>
      </c>
      <c r="M115" s="81">
        <v>3.4000000000000002E-2</v>
      </c>
      <c r="N115" s="114">
        <f>VLOOKUP(K115,'Material Bar Weights'!A:C,3,0)</f>
        <v>18.579999999999998</v>
      </c>
      <c r="O115" s="115">
        <f t="shared" si="94"/>
        <v>15.98</v>
      </c>
      <c r="P115" s="105">
        <f>O115/N115</f>
        <v>0.86006458557588816</v>
      </c>
      <c r="Q115" s="133">
        <f t="shared" si="86"/>
        <v>1.5</v>
      </c>
      <c r="R115" s="79">
        <v>43347</v>
      </c>
      <c r="S115" s="124">
        <f t="shared" si="87"/>
        <v>43374</v>
      </c>
      <c r="T115" s="79">
        <v>43367</v>
      </c>
      <c r="U115" s="107"/>
      <c r="V115" s="200"/>
      <c r="W115" s="550" t="str">
        <f t="shared" si="72"/>
        <v/>
      </c>
      <c r="X115" s="549">
        <f t="shared" si="73"/>
        <v>3</v>
      </c>
      <c r="Y115" s="82"/>
    </row>
    <row r="116" spans="1:31">
      <c r="B116" s="107" t="s">
        <v>1026</v>
      </c>
      <c r="C116" s="47" t="s">
        <v>523</v>
      </c>
      <c r="D116" s="1376">
        <v>1200</v>
      </c>
      <c r="E116" s="1376">
        <v>1200</v>
      </c>
      <c r="F116" s="33">
        <f t="shared" ref="F116" si="97">((E116*M116)/35)/4</f>
        <v>0.8571428571428571</v>
      </c>
      <c r="G116" s="81">
        <v>11</v>
      </c>
      <c r="H116" s="81">
        <v>4</v>
      </c>
      <c r="I116" s="40">
        <f t="shared" si="93"/>
        <v>113.09090909090909</v>
      </c>
      <c r="J116" s="40">
        <f t="shared" si="96"/>
        <v>15</v>
      </c>
      <c r="K116" s="81" t="s">
        <v>995</v>
      </c>
      <c r="L116" s="152">
        <v>0.28939999999999999</v>
      </c>
      <c r="M116" s="81">
        <v>0.1</v>
      </c>
      <c r="N116" s="114">
        <f>VLOOKUP(K116,'Material Bar Weights'!A:C,3,0)</f>
        <v>60.59</v>
      </c>
      <c r="O116" s="115">
        <f t="shared" si="94"/>
        <v>347.28</v>
      </c>
      <c r="P116" s="105">
        <f t="shared" ref="P116" si="98">O116/N116</f>
        <v>5.7316388843043402</v>
      </c>
      <c r="Q116" s="133">
        <f t="shared" si="86"/>
        <v>7.5</v>
      </c>
      <c r="R116" s="122">
        <v>43353</v>
      </c>
      <c r="S116" s="124">
        <f t="shared" si="87"/>
        <v>43376</v>
      </c>
      <c r="T116" s="122">
        <v>43374</v>
      </c>
      <c r="U116" s="107"/>
      <c r="V116" s="200"/>
      <c r="W116" s="550" t="str">
        <f t="shared" si="72"/>
        <v/>
      </c>
      <c r="X116" s="549">
        <f t="shared" si="73"/>
        <v>15</v>
      </c>
      <c r="Y116" s="82"/>
    </row>
    <row r="117" spans="1:31">
      <c r="R117" s="79"/>
      <c r="S117" s="124">
        <f t="shared" si="87"/>
        <v>43388</v>
      </c>
      <c r="T117" s="79"/>
      <c r="W117" s="550" t="str">
        <f t="shared" si="72"/>
        <v/>
      </c>
      <c r="X117" s="549" t="str">
        <f t="shared" si="73"/>
        <v/>
      </c>
      <c r="Y117" s="82"/>
    </row>
    <row r="118" spans="1:31">
      <c r="R118" s="79"/>
      <c r="S118" s="118"/>
      <c r="T118" s="79"/>
      <c r="W118" s="550" t="str">
        <f t="shared" si="72"/>
        <v/>
      </c>
      <c r="X118" s="549" t="str">
        <f t="shared" si="73"/>
        <v/>
      </c>
      <c r="Y118" s="82"/>
    </row>
    <row r="119" spans="1:31">
      <c r="R119" s="79"/>
      <c r="S119" s="118"/>
      <c r="T119" s="79"/>
      <c r="W119" s="550" t="str">
        <f t="shared" si="72"/>
        <v/>
      </c>
      <c r="X119" s="549" t="str">
        <f t="shared" si="73"/>
        <v/>
      </c>
      <c r="Y119" s="82"/>
    </row>
    <row r="120" spans="1:31" s="120" customFormat="1">
      <c r="R120" s="170"/>
      <c r="S120" s="170"/>
      <c r="T120" s="170"/>
      <c r="W120" s="550" t="str">
        <f t="shared" si="72"/>
        <v/>
      </c>
      <c r="X120" s="549" t="str">
        <f t="shared" si="73"/>
        <v/>
      </c>
      <c r="Y120" s="160"/>
    </row>
    <row r="121" spans="1:31" s="120" customFormat="1">
      <c r="R121" s="170"/>
      <c r="S121" s="170"/>
      <c r="T121" s="170"/>
      <c r="W121" s="550" t="str">
        <f t="shared" si="72"/>
        <v/>
      </c>
      <c r="X121" s="549" t="str">
        <f t="shared" si="73"/>
        <v/>
      </c>
      <c r="Y121" s="160"/>
    </row>
    <row r="122" spans="1:31" s="120" customFormat="1">
      <c r="B122" s="106"/>
      <c r="I122" s="52"/>
      <c r="N122" s="52"/>
      <c r="O122" s="123"/>
      <c r="P122" s="52"/>
      <c r="Q122" s="90"/>
      <c r="R122" s="138"/>
      <c r="S122" s="94"/>
      <c r="T122" s="125"/>
      <c r="U122" s="107"/>
      <c r="V122" s="77"/>
      <c r="W122" s="550" t="str">
        <f t="shared" si="72"/>
        <v/>
      </c>
      <c r="X122" s="549" t="str">
        <f t="shared" si="73"/>
        <v/>
      </c>
      <c r="Y122" s="171"/>
      <c r="Z122" s="157"/>
      <c r="AA122" s="40"/>
      <c r="AB122" s="40"/>
      <c r="AC122" s="103"/>
      <c r="AD122" s="103"/>
      <c r="AE122" s="104"/>
    </row>
    <row r="123" spans="1:31" ht="13.8" thickBot="1">
      <c r="A123" s="41"/>
      <c r="B123" s="106"/>
      <c r="D123" s="50"/>
      <c r="Q123" s="90"/>
      <c r="R123" s="79"/>
      <c r="S123" s="80">
        <f>K2</f>
        <v>43349</v>
      </c>
      <c r="T123" s="79"/>
      <c r="U123" s="172"/>
      <c r="V123" s="58"/>
      <c r="W123" s="550" t="str">
        <f t="shared" si="72"/>
        <v/>
      </c>
      <c r="X123" s="549" t="str">
        <f t="shared" si="73"/>
        <v/>
      </c>
      <c r="Y123" s="171"/>
      <c r="Z123" s="157"/>
      <c r="AA123" s="40"/>
      <c r="AB123" s="40"/>
      <c r="AC123" s="103"/>
      <c r="AD123" s="103"/>
      <c r="AE123" s="104"/>
    </row>
    <row r="124" spans="1:31" ht="12.75" customHeight="1" thickTop="1">
      <c r="A124" s="37" t="s">
        <v>2238</v>
      </c>
      <c r="B124" s="107" t="s">
        <v>1110</v>
      </c>
      <c r="C124" s="1103">
        <v>617911</v>
      </c>
      <c r="D124" s="81">
        <v>300</v>
      </c>
      <c r="E124" s="50">
        <v>0</v>
      </c>
      <c r="F124" s="452">
        <f t="shared" ref="F124" si="99">((E124*M124)/35)/4</f>
        <v>0</v>
      </c>
      <c r="G124" s="146">
        <v>18</v>
      </c>
      <c r="H124" s="81">
        <v>0</v>
      </c>
      <c r="I124" s="6">
        <f t="shared" ref="I124" si="100">E124/G124+H124</f>
        <v>0</v>
      </c>
      <c r="J124" s="6">
        <f t="shared" ref="J124" si="101">ROUND(I124/7.5,0)</f>
        <v>0</v>
      </c>
      <c r="K124" s="97" t="s">
        <v>952</v>
      </c>
      <c r="L124" s="152">
        <v>8.1782000000000004</v>
      </c>
      <c r="M124" s="81">
        <v>2.11</v>
      </c>
      <c r="N124" s="114">
        <f>VLOOKUP(K124,'Material Bar Weights'!A:C,3,0)</f>
        <v>312.49</v>
      </c>
      <c r="O124" s="115">
        <f t="shared" ref="O124" si="102">IF(L124="NA", E124, E124*L124)</f>
        <v>0</v>
      </c>
      <c r="P124" s="105">
        <f t="shared" ref="P124" si="103">O124/N124</f>
        <v>0</v>
      </c>
      <c r="Q124" s="133">
        <f>J124/A$127</f>
        <v>0</v>
      </c>
      <c r="R124" s="79">
        <v>43313</v>
      </c>
      <c r="S124" s="124">
        <f t="shared" ref="S124:S131" si="104">WORKDAY(S123,ROUNDUP(Q123,0))</f>
        <v>43349</v>
      </c>
      <c r="T124" s="79">
        <v>43327</v>
      </c>
      <c r="U124" s="93" t="s">
        <v>3909</v>
      </c>
      <c r="V124" s="120"/>
      <c r="W124" s="550">
        <f t="shared" si="72"/>
        <v>0</v>
      </c>
      <c r="X124" s="549">
        <f t="shared" si="73"/>
        <v>0</v>
      </c>
      <c r="Y124" s="171"/>
      <c r="Z124" s="157"/>
      <c r="AA124" s="40"/>
      <c r="AB124" s="40"/>
      <c r="AC124" s="103"/>
      <c r="AD124" s="103"/>
      <c r="AE124" s="104"/>
    </row>
    <row r="125" spans="1:31" ht="12.75" customHeight="1">
      <c r="A125" s="41" t="s">
        <v>2450</v>
      </c>
      <c r="B125" s="150" t="s">
        <v>930</v>
      </c>
      <c r="C125" s="1216">
        <v>619345</v>
      </c>
      <c r="D125" s="81">
        <v>50</v>
      </c>
      <c r="E125" s="50">
        <v>0</v>
      </c>
      <c r="F125" s="460">
        <f>((E125*M125)/35)/4</f>
        <v>0</v>
      </c>
      <c r="G125" s="81">
        <v>13</v>
      </c>
      <c r="H125" s="81">
        <v>0</v>
      </c>
      <c r="I125" s="40">
        <f t="shared" ref="I125:I130" si="105">E125/G125+H125</f>
        <v>0</v>
      </c>
      <c r="J125" s="6">
        <f t="shared" ref="J125:J130" si="106">ROUND(I125/7.5,0)</f>
        <v>0</v>
      </c>
      <c r="K125" s="88" t="s">
        <v>954</v>
      </c>
      <c r="L125" s="402">
        <v>16.291699999999999</v>
      </c>
      <c r="M125" s="177">
        <v>5.38</v>
      </c>
      <c r="N125" s="114">
        <f>VLOOKUP(K125,'Material Bar Weights'!A:C,3,0)</f>
        <v>555.53</v>
      </c>
      <c r="O125" s="115">
        <f t="shared" ref="O125:O130" si="107">IF(L125="NA", E125, E125*L125)</f>
        <v>0</v>
      </c>
      <c r="P125" s="105">
        <f t="shared" ref="P125:P130" si="108">O125/N125</f>
        <v>0</v>
      </c>
      <c r="Q125" s="133">
        <f t="shared" ref="Q125:Q130" si="109">J125/A$127</f>
        <v>0</v>
      </c>
      <c r="R125" s="79">
        <v>43317</v>
      </c>
      <c r="S125" s="124">
        <f t="shared" si="104"/>
        <v>43349</v>
      </c>
      <c r="T125" s="79">
        <v>43332</v>
      </c>
      <c r="U125" s="537" t="s">
        <v>3909</v>
      </c>
      <c r="V125" s="120"/>
      <c r="W125" s="550">
        <f t="shared" si="72"/>
        <v>0</v>
      </c>
      <c r="X125" s="549">
        <f t="shared" si="73"/>
        <v>0</v>
      </c>
      <c r="Y125" s="171"/>
      <c r="Z125" s="157"/>
      <c r="AA125" s="40"/>
      <c r="AB125" s="40"/>
      <c r="AC125" s="103"/>
      <c r="AD125" s="103"/>
      <c r="AE125" s="104"/>
    </row>
    <row r="126" spans="1:31">
      <c r="A126" s="96" t="s">
        <v>253</v>
      </c>
      <c r="B126" s="150" t="s">
        <v>412</v>
      </c>
      <c r="C126" s="154">
        <v>611842</v>
      </c>
      <c r="D126" s="50">
        <v>50</v>
      </c>
      <c r="E126" s="50">
        <v>0</v>
      </c>
      <c r="F126" s="33">
        <f>((E126*M126)/35)/4</f>
        <v>0</v>
      </c>
      <c r="G126" s="146">
        <v>3</v>
      </c>
      <c r="H126" s="81">
        <v>0</v>
      </c>
      <c r="I126" s="6">
        <f t="shared" si="105"/>
        <v>0</v>
      </c>
      <c r="J126" s="6">
        <f t="shared" si="106"/>
        <v>0</v>
      </c>
      <c r="K126" s="88" t="s">
        <v>951</v>
      </c>
      <c r="L126" s="50">
        <v>6.5365000000000002</v>
      </c>
      <c r="M126" s="110">
        <v>3.2698999999999998</v>
      </c>
      <c r="N126" s="114">
        <f>VLOOKUP(K126,'Material Bar Weights'!A:C,3,0)</f>
        <v>243</v>
      </c>
      <c r="O126" s="115">
        <f t="shared" si="107"/>
        <v>0</v>
      </c>
      <c r="P126" s="105">
        <f t="shared" si="108"/>
        <v>0</v>
      </c>
      <c r="Q126" s="133">
        <f t="shared" si="109"/>
        <v>0</v>
      </c>
      <c r="R126" s="138">
        <v>43262</v>
      </c>
      <c r="S126" s="124">
        <f t="shared" si="104"/>
        <v>43349</v>
      </c>
      <c r="T126" s="138">
        <v>43272</v>
      </c>
      <c r="U126" s="537" t="s">
        <v>3909</v>
      </c>
      <c r="V126" s="120"/>
      <c r="W126" s="550">
        <f t="shared" si="72"/>
        <v>0</v>
      </c>
      <c r="X126" s="549">
        <f t="shared" si="73"/>
        <v>0</v>
      </c>
      <c r="Y126" s="171"/>
      <c r="Z126" s="157"/>
      <c r="AA126" s="40"/>
      <c r="AB126" s="40"/>
      <c r="AC126" s="103"/>
      <c r="AD126" s="103"/>
      <c r="AE126" s="104"/>
    </row>
    <row r="127" spans="1:31">
      <c r="A127" s="119">
        <v>2</v>
      </c>
      <c r="B127" s="107" t="s">
        <v>445</v>
      </c>
      <c r="C127" s="47">
        <v>618297</v>
      </c>
      <c r="D127" s="50">
        <v>100</v>
      </c>
      <c r="E127" s="50">
        <v>0</v>
      </c>
      <c r="F127" s="33">
        <f>((E127*M127)/35)/4</f>
        <v>0</v>
      </c>
      <c r="G127" s="146">
        <v>2</v>
      </c>
      <c r="H127" s="81">
        <v>0</v>
      </c>
      <c r="I127" s="6">
        <f t="shared" si="105"/>
        <v>0</v>
      </c>
      <c r="J127" s="6">
        <f t="shared" si="106"/>
        <v>0</v>
      </c>
      <c r="K127" s="88" t="s">
        <v>704</v>
      </c>
      <c r="L127" s="152">
        <v>12.975899999999999</v>
      </c>
      <c r="M127" s="110">
        <v>5.41</v>
      </c>
      <c r="N127" s="114">
        <f>VLOOKUP(K127,'Material Bar Weights'!A:C,3,0)</f>
        <v>392.52</v>
      </c>
      <c r="O127" s="115">
        <f t="shared" si="107"/>
        <v>0</v>
      </c>
      <c r="P127" s="105">
        <f t="shared" si="108"/>
        <v>0</v>
      </c>
      <c r="Q127" s="133">
        <f t="shared" si="109"/>
        <v>0</v>
      </c>
      <c r="R127" s="138">
        <v>43261</v>
      </c>
      <c r="S127" s="124">
        <f t="shared" si="104"/>
        <v>43349</v>
      </c>
      <c r="T127" s="138">
        <v>43271</v>
      </c>
      <c r="U127" s="537" t="s">
        <v>3909</v>
      </c>
      <c r="V127" s="120"/>
      <c r="W127" s="550">
        <f t="shared" si="72"/>
        <v>0</v>
      </c>
      <c r="X127" s="549">
        <f t="shared" si="73"/>
        <v>0</v>
      </c>
      <c r="Y127" s="171"/>
      <c r="Z127" s="157"/>
      <c r="AA127" s="40"/>
      <c r="AB127" s="40"/>
      <c r="AC127" s="103"/>
      <c r="AD127" s="103"/>
      <c r="AE127" s="104"/>
    </row>
    <row r="128" spans="1:31">
      <c r="A128" s="96"/>
      <c r="B128" s="107" t="s">
        <v>913</v>
      </c>
      <c r="C128" s="1103">
        <v>619962</v>
      </c>
      <c r="D128" s="81">
        <v>450</v>
      </c>
      <c r="E128" s="50">
        <v>450</v>
      </c>
      <c r="F128" s="401">
        <f t="shared" ref="F128" si="110">((E128*M128)/35)/4</f>
        <v>3.4605000000000001</v>
      </c>
      <c r="G128" s="146">
        <v>24</v>
      </c>
      <c r="H128" s="81">
        <v>0</v>
      </c>
      <c r="I128" s="6">
        <f t="shared" si="105"/>
        <v>18.75</v>
      </c>
      <c r="J128" s="6">
        <f t="shared" si="106"/>
        <v>3</v>
      </c>
      <c r="K128" s="559" t="s">
        <v>949</v>
      </c>
      <c r="L128" s="152">
        <v>4.3326000000000002</v>
      </c>
      <c r="M128" s="81">
        <v>1.0766</v>
      </c>
      <c r="N128" s="114">
        <f>VLOOKUP(K128,'Material Bar Weights'!A:C,3,0)</f>
        <v>195.85</v>
      </c>
      <c r="O128" s="115">
        <f t="shared" si="107"/>
        <v>1949.67</v>
      </c>
      <c r="P128" s="105">
        <f t="shared" si="108"/>
        <v>9.9549144753638004</v>
      </c>
      <c r="Q128" s="133">
        <f t="shared" si="109"/>
        <v>1.5</v>
      </c>
      <c r="R128" s="79">
        <v>43332</v>
      </c>
      <c r="S128" s="124">
        <f t="shared" si="104"/>
        <v>43349</v>
      </c>
      <c r="T128" s="79">
        <v>43340</v>
      </c>
      <c r="U128" s="141" t="s">
        <v>4467</v>
      </c>
      <c r="W128" s="550">
        <f t="shared" si="72"/>
        <v>3</v>
      </c>
      <c r="X128" s="549">
        <f t="shared" si="73"/>
        <v>3</v>
      </c>
      <c r="Y128" s="171"/>
      <c r="Z128" s="157"/>
      <c r="AA128" s="40"/>
      <c r="AB128" s="40"/>
      <c r="AC128" s="103"/>
      <c r="AD128" s="103"/>
      <c r="AE128" s="104"/>
    </row>
    <row r="129" spans="1:31">
      <c r="A129" s="96"/>
      <c r="B129" s="107" t="s">
        <v>920</v>
      </c>
      <c r="C129" s="1338">
        <v>619628</v>
      </c>
      <c r="D129" s="50">
        <v>375</v>
      </c>
      <c r="E129" s="50">
        <v>375</v>
      </c>
      <c r="F129" s="504">
        <f>((E129*M129)/35)/4</f>
        <v>7.5123214285714299</v>
      </c>
      <c r="G129" s="146">
        <v>16</v>
      </c>
      <c r="H129" s="81">
        <v>2</v>
      </c>
      <c r="I129" s="40">
        <f t="shared" si="105"/>
        <v>25.4375</v>
      </c>
      <c r="J129" s="6">
        <f t="shared" si="106"/>
        <v>3</v>
      </c>
      <c r="K129" s="559" t="s">
        <v>952</v>
      </c>
      <c r="L129" s="152">
        <v>7.9105999999999996</v>
      </c>
      <c r="M129" s="81">
        <v>2.8046000000000002</v>
      </c>
      <c r="N129" s="114">
        <f>VLOOKUP(K129,'Material Bar Weights'!A:C,3,0)</f>
        <v>312.49</v>
      </c>
      <c r="O129" s="115">
        <f t="shared" si="107"/>
        <v>2966.4749999999999</v>
      </c>
      <c r="P129" s="105">
        <f t="shared" si="108"/>
        <v>9.4930237767608556</v>
      </c>
      <c r="Q129" s="133">
        <f t="shared" si="109"/>
        <v>1.5</v>
      </c>
      <c r="R129" s="79">
        <v>43344</v>
      </c>
      <c r="S129" s="124">
        <f t="shared" si="104"/>
        <v>43353</v>
      </c>
      <c r="T129" s="79">
        <v>43358</v>
      </c>
      <c r="U129" s="48"/>
      <c r="W129" s="550" t="str">
        <f t="shared" si="72"/>
        <v/>
      </c>
      <c r="X129" s="549">
        <f t="shared" si="73"/>
        <v>3</v>
      </c>
      <c r="Y129" s="171"/>
      <c r="Z129" s="157"/>
      <c r="AA129" s="40"/>
      <c r="AB129" s="40"/>
      <c r="AC129" s="103"/>
      <c r="AD129" s="103"/>
      <c r="AE129" s="104"/>
    </row>
    <row r="130" spans="1:31">
      <c r="A130" s="96"/>
      <c r="B130" s="107" t="s">
        <v>886</v>
      </c>
      <c r="C130" s="1103">
        <v>620201</v>
      </c>
      <c r="D130" s="81">
        <v>400</v>
      </c>
      <c r="E130" s="50">
        <v>400</v>
      </c>
      <c r="F130" s="401">
        <f>((E130*M130)/35)/4</f>
        <v>2.7314285714285713</v>
      </c>
      <c r="G130" s="146">
        <v>21</v>
      </c>
      <c r="H130" s="81">
        <v>2.5</v>
      </c>
      <c r="I130" s="6">
        <f t="shared" si="105"/>
        <v>21.547619047619047</v>
      </c>
      <c r="J130" s="6">
        <f t="shared" si="106"/>
        <v>3</v>
      </c>
      <c r="K130" s="559" t="s">
        <v>903</v>
      </c>
      <c r="L130" s="152">
        <v>3.7932000000000001</v>
      </c>
      <c r="M130" s="81">
        <v>0.95599999999999996</v>
      </c>
      <c r="N130" s="114">
        <f>VLOOKUP(K130,'Material Bar Weights'!A:C,3,0)</f>
        <v>175.8</v>
      </c>
      <c r="O130" s="115">
        <f t="shared" si="107"/>
        <v>1517.28</v>
      </c>
      <c r="P130" s="105">
        <f t="shared" si="108"/>
        <v>8.6307167235494866</v>
      </c>
      <c r="Q130" s="133">
        <f t="shared" si="109"/>
        <v>1.5</v>
      </c>
      <c r="R130" s="79">
        <v>43345</v>
      </c>
      <c r="S130" s="124">
        <f t="shared" si="104"/>
        <v>43355</v>
      </c>
      <c r="T130" s="79">
        <v>43359</v>
      </c>
      <c r="U130" s="120"/>
      <c r="V130" s="120"/>
      <c r="W130" s="550" t="str">
        <f t="shared" si="72"/>
        <v/>
      </c>
      <c r="X130" s="549">
        <f t="shared" si="73"/>
        <v>3</v>
      </c>
      <c r="Y130" s="171"/>
      <c r="Z130" s="157"/>
      <c r="AA130" s="40"/>
      <c r="AB130" s="40"/>
      <c r="AC130" s="103"/>
      <c r="AD130" s="103"/>
      <c r="AE130" s="104"/>
    </row>
    <row r="131" spans="1:31" s="120" customFormat="1">
      <c r="A131" s="161"/>
      <c r="B131" s="48"/>
      <c r="C131" s="48"/>
      <c r="D131" s="48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P131" s="48"/>
      <c r="Q131" s="48"/>
      <c r="R131" s="219"/>
      <c r="S131" s="124">
        <f t="shared" si="104"/>
        <v>43357</v>
      </c>
      <c r="T131" s="219"/>
      <c r="U131" s="48"/>
      <c r="V131" s="48"/>
      <c r="W131" s="550" t="str">
        <f t="shared" si="72"/>
        <v/>
      </c>
      <c r="X131" s="549" t="str">
        <f t="shared" si="73"/>
        <v/>
      </c>
      <c r="Y131" s="171"/>
      <c r="Z131" s="157"/>
      <c r="AA131" s="40"/>
      <c r="AB131" s="40"/>
      <c r="AC131" s="103"/>
      <c r="AD131" s="103"/>
      <c r="AE131" s="104"/>
    </row>
    <row r="132" spans="1:31" s="120" customFormat="1">
      <c r="A132" s="161"/>
      <c r="R132" s="170"/>
      <c r="S132" s="170"/>
      <c r="T132" s="170"/>
      <c r="W132" s="550" t="str">
        <f t="shared" si="72"/>
        <v/>
      </c>
      <c r="X132" s="549" t="str">
        <f t="shared" si="73"/>
        <v/>
      </c>
      <c r="Y132" s="171"/>
      <c r="Z132" s="157"/>
      <c r="AA132" s="40"/>
      <c r="AB132" s="40"/>
      <c r="AC132" s="103"/>
      <c r="AD132" s="103"/>
      <c r="AE132" s="104"/>
    </row>
    <row r="133" spans="1:31">
      <c r="R133" s="79"/>
      <c r="S133" s="118"/>
      <c r="T133" s="79"/>
      <c r="W133" s="550" t="str">
        <f t="shared" si="72"/>
        <v/>
      </c>
      <c r="X133" s="549" t="str">
        <f t="shared" si="73"/>
        <v/>
      </c>
      <c r="Y133" s="171"/>
      <c r="Z133" s="157"/>
      <c r="AA133" s="40"/>
      <c r="AB133" s="40"/>
      <c r="AC133" s="103"/>
      <c r="AD133" s="103"/>
      <c r="AE133" s="104"/>
    </row>
    <row r="134" spans="1:31">
      <c r="R134" s="79"/>
      <c r="S134" s="118"/>
      <c r="T134" s="79"/>
      <c r="W134" s="550" t="str">
        <f t="shared" si="72"/>
        <v/>
      </c>
      <c r="X134" s="549" t="str">
        <f t="shared" si="73"/>
        <v/>
      </c>
      <c r="Y134" s="171"/>
      <c r="Z134" s="157"/>
      <c r="AA134" s="40"/>
      <c r="AB134" s="40"/>
      <c r="AC134" s="103"/>
      <c r="AD134" s="103"/>
      <c r="AE134" s="104"/>
    </row>
    <row r="135" spans="1:31">
      <c r="R135" s="79"/>
      <c r="S135" s="118"/>
      <c r="T135" s="79"/>
      <c r="W135" s="550" t="str">
        <f t="shared" si="72"/>
        <v/>
      </c>
      <c r="X135" s="549" t="str">
        <f t="shared" si="73"/>
        <v/>
      </c>
      <c r="Y135" s="171"/>
      <c r="Z135" s="157"/>
      <c r="AA135" s="40"/>
      <c r="AB135" s="40"/>
      <c r="AC135" s="103"/>
      <c r="AD135" s="103"/>
      <c r="AE135" s="104"/>
    </row>
    <row r="136" spans="1:31">
      <c r="A136" s="119"/>
      <c r="B136" s="48"/>
      <c r="C136" s="48"/>
      <c r="D136" s="48"/>
      <c r="E136" s="48"/>
      <c r="F136" s="48"/>
      <c r="I136" s="48"/>
      <c r="M136" s="48"/>
      <c r="N136" s="48"/>
      <c r="O136" s="48"/>
      <c r="P136" s="48"/>
      <c r="Q136" s="48"/>
      <c r="R136" s="219"/>
      <c r="S136" s="219"/>
      <c r="T136" s="219"/>
      <c r="U136" s="120"/>
      <c r="V136" s="120"/>
      <c r="W136" s="550" t="str">
        <f t="shared" ref="W136:W199" si="111">IF(T136="", "",IF(T136&lt;$K$2, J136, ""))</f>
        <v/>
      </c>
      <c r="X136" s="549" t="str">
        <f t="shared" ref="X136:X199" si="112">IF(R136="", "",IF(R136&lt;$X$3, J136, ""))</f>
        <v/>
      </c>
      <c r="Y136" s="171"/>
      <c r="Z136" s="157"/>
      <c r="AA136" s="40"/>
      <c r="AB136" s="40"/>
      <c r="AC136" s="103"/>
      <c r="AD136" s="103"/>
      <c r="AE136" s="104"/>
    </row>
    <row r="137" spans="1:31" ht="14.4">
      <c r="A137" s="119"/>
      <c r="B137" s="1257"/>
      <c r="C137" s="1258"/>
      <c r="D137" s="1224"/>
      <c r="G137" s="85"/>
      <c r="H137" s="1244"/>
      <c r="I137" s="1225"/>
      <c r="J137" s="1225"/>
      <c r="K137" s="1256"/>
      <c r="L137" s="85"/>
      <c r="M137" s="103"/>
      <c r="N137" s="90"/>
      <c r="O137" s="91"/>
      <c r="P137" s="98"/>
      <c r="R137" s="138"/>
      <c r="S137" s="124"/>
      <c r="T137" s="138"/>
      <c r="U137" s="120"/>
      <c r="V137" s="120"/>
      <c r="W137" s="550" t="str">
        <f t="shared" si="111"/>
        <v/>
      </c>
      <c r="X137" s="549" t="str">
        <f t="shared" si="112"/>
        <v/>
      </c>
      <c r="Y137" s="171"/>
      <c r="Z137" s="157"/>
      <c r="AA137" s="40"/>
      <c r="AB137" s="40"/>
      <c r="AC137" s="103"/>
      <c r="AD137" s="103"/>
      <c r="AE137" s="104"/>
    </row>
    <row r="138" spans="1:31">
      <c r="A138" s="41"/>
      <c r="B138" s="120"/>
      <c r="C138" s="120"/>
      <c r="D138" s="120"/>
      <c r="E138" s="120"/>
      <c r="F138" s="120"/>
      <c r="G138" s="120"/>
      <c r="I138" s="52"/>
      <c r="J138" s="120"/>
      <c r="K138" s="120"/>
      <c r="L138" s="120"/>
      <c r="N138" s="120"/>
      <c r="O138" s="120"/>
      <c r="P138" s="114"/>
      <c r="R138" s="122"/>
      <c r="S138" s="94"/>
      <c r="T138" s="122"/>
      <c r="U138" s="81"/>
      <c r="V138" s="126"/>
      <c r="W138" s="550" t="str">
        <f t="shared" si="111"/>
        <v/>
      </c>
      <c r="X138" s="549" t="str">
        <f t="shared" si="112"/>
        <v/>
      </c>
      <c r="Y138" s="171"/>
      <c r="Z138" s="157"/>
      <c r="AA138" s="40"/>
      <c r="AB138" s="40"/>
      <c r="AC138" s="103"/>
      <c r="AD138" s="103"/>
      <c r="AE138" s="104"/>
    </row>
    <row r="139" spans="1:31" ht="13.8" thickBot="1">
      <c r="A139" s="41"/>
      <c r="B139" s="107"/>
      <c r="D139" s="77"/>
      <c r="E139" s="77"/>
      <c r="F139" s="77"/>
      <c r="K139" s="120"/>
      <c r="Q139" s="133"/>
      <c r="R139" s="79"/>
      <c r="S139" s="80">
        <f>K2</f>
        <v>43349</v>
      </c>
      <c r="T139" s="79"/>
      <c r="U139" s="75"/>
      <c r="V139" s="58"/>
      <c r="W139" s="550" t="str">
        <f t="shared" si="111"/>
        <v/>
      </c>
      <c r="X139" s="549" t="str">
        <f t="shared" si="112"/>
        <v/>
      </c>
      <c r="Y139" s="82"/>
    </row>
    <row r="140" spans="1:31" ht="13.8" thickTop="1">
      <c r="A140" s="37" t="s">
        <v>623</v>
      </c>
      <c r="B140" s="500" t="s">
        <v>3892</v>
      </c>
      <c r="C140" s="1103">
        <v>616492</v>
      </c>
      <c r="D140" s="1224">
        <v>100</v>
      </c>
      <c r="E140" s="50">
        <v>0</v>
      </c>
      <c r="F140" s="1223">
        <f t="shared" ref="F140" si="113">((E140*M140)/35)/4</f>
        <v>0</v>
      </c>
      <c r="G140" s="85">
        <v>27</v>
      </c>
      <c r="H140" s="103">
        <v>0</v>
      </c>
      <c r="I140" s="1225">
        <f t="shared" ref="I140" si="114">E140/G140+H140</f>
        <v>0</v>
      </c>
      <c r="J140" s="1225">
        <f t="shared" ref="J140" si="115">ROUND(I140/7.5,0)</f>
        <v>0</v>
      </c>
      <c r="K140" s="97" t="s">
        <v>1027</v>
      </c>
      <c r="L140" s="85">
        <v>2.1324999999999998</v>
      </c>
      <c r="M140" s="103">
        <v>0.66800000000000004</v>
      </c>
      <c r="N140" s="90">
        <f>VLOOKUP(K140,'Material Bar Weights'!A:C,3,0)</f>
        <v>122.07</v>
      </c>
      <c r="O140" s="91">
        <f t="shared" ref="O140" si="116">IF(L140="NA", E140, E140*L140)</f>
        <v>0</v>
      </c>
      <c r="P140" s="92">
        <f t="shared" ref="P140" si="117">O140/N140</f>
        <v>0</v>
      </c>
      <c r="Q140" s="98">
        <f t="shared" ref="Q140:Q146" si="118">J140/A$143</f>
        <v>0</v>
      </c>
      <c r="R140" s="79">
        <v>43305</v>
      </c>
      <c r="S140" s="124">
        <f t="shared" ref="S140:S149" si="119">WORKDAY(S139,ROUNDUP(Q139,0))</f>
        <v>43349</v>
      </c>
      <c r="T140" s="79">
        <v>43322</v>
      </c>
      <c r="U140" s="1266" t="s">
        <v>3909</v>
      </c>
      <c r="V140" s="58"/>
      <c r="W140" s="550">
        <f t="shared" si="111"/>
        <v>0</v>
      </c>
      <c r="X140" s="549">
        <f t="shared" si="112"/>
        <v>0</v>
      </c>
      <c r="Y140" s="82"/>
    </row>
    <row r="141" spans="1:31">
      <c r="A141" s="41" t="s">
        <v>2237</v>
      </c>
      <c r="B141" s="435" t="s">
        <v>852</v>
      </c>
      <c r="C141" s="1103">
        <v>618020</v>
      </c>
      <c r="D141" s="300">
        <v>2000</v>
      </c>
      <c r="E141" s="50">
        <v>1255</v>
      </c>
      <c r="F141" s="401">
        <f>((E141*M141)/35)/4</f>
        <v>2.8873964285714284</v>
      </c>
      <c r="G141" s="142">
        <v>33</v>
      </c>
      <c r="H141" s="103">
        <v>0</v>
      </c>
      <c r="I141" s="6">
        <f>E141/G141+H141</f>
        <v>38.030303030303031</v>
      </c>
      <c r="J141" s="6">
        <f>ROUND(I141/7.5,0)</f>
        <v>5</v>
      </c>
      <c r="K141" s="97" t="s">
        <v>812</v>
      </c>
      <c r="L141" s="166">
        <v>0.83919999999999995</v>
      </c>
      <c r="M141" s="103">
        <v>0.3221</v>
      </c>
      <c r="N141" s="90">
        <f>VLOOKUP(K141,'Material Bar Weights'!A:C,3,0)</f>
        <v>54.25</v>
      </c>
      <c r="O141" s="91">
        <f>IF(L141="NA", E141, E141*L141)</f>
        <v>1053.1959999999999</v>
      </c>
      <c r="P141" s="92">
        <f>O141/N141</f>
        <v>19.413751152073733</v>
      </c>
      <c r="Q141" s="98">
        <f t="shared" si="118"/>
        <v>2.5</v>
      </c>
      <c r="R141" s="79">
        <v>43327</v>
      </c>
      <c r="S141" s="124">
        <f t="shared" si="119"/>
        <v>43349</v>
      </c>
      <c r="T141" s="79">
        <v>43342</v>
      </c>
      <c r="U141" s="141" t="s">
        <v>4375</v>
      </c>
      <c r="V141" s="58"/>
      <c r="W141" s="550">
        <f t="shared" si="111"/>
        <v>5</v>
      </c>
      <c r="X141" s="549">
        <f t="shared" si="112"/>
        <v>5</v>
      </c>
      <c r="Y141" s="82"/>
    </row>
    <row r="142" spans="1:31">
      <c r="A142" s="96" t="s">
        <v>253</v>
      </c>
      <c r="B142" s="150" t="s">
        <v>944</v>
      </c>
      <c r="C142" s="1103">
        <v>619732</v>
      </c>
      <c r="D142" s="81">
        <v>450</v>
      </c>
      <c r="E142" s="81">
        <v>450</v>
      </c>
      <c r="F142" s="33">
        <f t="shared" ref="F142" si="120">((E142*M142)/35)/4</f>
        <v>2.4782142857142855</v>
      </c>
      <c r="G142" s="146">
        <v>34</v>
      </c>
      <c r="H142" s="81">
        <v>0.5</v>
      </c>
      <c r="I142" s="6">
        <f t="shared" ref="I142" si="121">E142/G142+H142</f>
        <v>13.735294117647058</v>
      </c>
      <c r="J142" s="6">
        <f t="shared" ref="J142" si="122">ROUND(I142/7.5,0)</f>
        <v>2</v>
      </c>
      <c r="K142" s="88" t="s">
        <v>900</v>
      </c>
      <c r="L142" s="152">
        <v>2.1486000000000001</v>
      </c>
      <c r="M142" s="81">
        <v>0.77100000000000002</v>
      </c>
      <c r="N142" s="114">
        <f>VLOOKUP(K142,'Material Bar Weights'!A:C,3,0)</f>
        <v>106.33</v>
      </c>
      <c r="O142" s="115">
        <f t="shared" ref="O142" si="123">IF(L142="NA", E142, E142*L142)</f>
        <v>966.87</v>
      </c>
      <c r="P142" s="105">
        <f t="shared" ref="P142" si="124">O142/N142</f>
        <v>9.0931063669707513</v>
      </c>
      <c r="Q142" s="98">
        <f t="shared" si="118"/>
        <v>1</v>
      </c>
      <c r="R142" s="79">
        <v>43327</v>
      </c>
      <c r="S142" s="124">
        <f t="shared" si="119"/>
        <v>43354</v>
      </c>
      <c r="T142" s="79">
        <v>43342</v>
      </c>
      <c r="V142" s="58"/>
      <c r="W142" s="550">
        <f t="shared" si="111"/>
        <v>2</v>
      </c>
      <c r="X142" s="549">
        <f t="shared" si="112"/>
        <v>2</v>
      </c>
      <c r="Y142" s="82"/>
    </row>
    <row r="143" spans="1:31">
      <c r="A143" s="119">
        <v>2</v>
      </c>
      <c r="B143" s="107" t="s">
        <v>934</v>
      </c>
      <c r="C143" s="1103">
        <v>620302</v>
      </c>
      <c r="D143" s="50">
        <v>100</v>
      </c>
      <c r="E143" s="50">
        <v>100</v>
      </c>
      <c r="F143" s="33">
        <f>((E143*M143)/35)/4</f>
        <v>0.71571428571428575</v>
      </c>
      <c r="G143" s="81">
        <v>54</v>
      </c>
      <c r="H143" s="81">
        <v>1</v>
      </c>
      <c r="I143" s="40">
        <f>E143/G143+H143</f>
        <v>2.8518518518518521</v>
      </c>
      <c r="J143" s="6">
        <f>ROUND(I143/7.5,0)</f>
        <v>0</v>
      </c>
      <c r="K143" s="88" t="s">
        <v>948</v>
      </c>
      <c r="L143" s="152">
        <v>1.4035</v>
      </c>
      <c r="M143" s="81">
        <v>1.002</v>
      </c>
      <c r="N143" s="114">
        <f>VLOOKUP(K143,'Material Bar Weights'!A:C,3,0)</f>
        <v>71.75</v>
      </c>
      <c r="O143" s="115">
        <f>IF(L143="NA", E143, E143*L143)</f>
        <v>140.35</v>
      </c>
      <c r="P143" s="105">
        <f>O143/N143</f>
        <v>1.9560975609756097</v>
      </c>
      <c r="Q143" s="98">
        <f t="shared" si="118"/>
        <v>0</v>
      </c>
      <c r="R143" s="143">
        <v>43327</v>
      </c>
      <c r="S143" s="124">
        <f t="shared" si="119"/>
        <v>43355</v>
      </c>
      <c r="T143" s="143">
        <v>43342</v>
      </c>
      <c r="U143" s="107"/>
      <c r="V143" s="126"/>
      <c r="W143" s="550">
        <f t="shared" si="111"/>
        <v>0</v>
      </c>
      <c r="X143" s="549">
        <f t="shared" si="112"/>
        <v>0</v>
      </c>
      <c r="Y143" s="82"/>
    </row>
    <row r="144" spans="1:31">
      <c r="B144" s="107" t="s">
        <v>871</v>
      </c>
      <c r="C144" s="1103">
        <v>620819</v>
      </c>
      <c r="D144" s="81">
        <v>1400</v>
      </c>
      <c r="E144" s="50">
        <v>1400</v>
      </c>
      <c r="F144" s="401">
        <f>((E144*M144)/35)/4</f>
        <v>3.9</v>
      </c>
      <c r="G144" s="146">
        <v>34</v>
      </c>
      <c r="H144" s="81">
        <v>2</v>
      </c>
      <c r="I144" s="6">
        <f>E144/G144+H144</f>
        <v>43.176470588235297</v>
      </c>
      <c r="J144" s="6">
        <f>ROUND(I144/7.5,0)</f>
        <v>6</v>
      </c>
      <c r="K144" s="559" t="s">
        <v>899</v>
      </c>
      <c r="L144" s="152">
        <v>1.4109</v>
      </c>
      <c r="M144" s="81">
        <v>0.39</v>
      </c>
      <c r="N144" s="114">
        <f>VLOOKUP(K144,'Material Bar Weights'!A:C,3,0)</f>
        <v>91.68</v>
      </c>
      <c r="O144" s="115">
        <f>IF(L144="NA", E144, E144*L144)</f>
        <v>1975.26</v>
      </c>
      <c r="P144" s="105">
        <f>O144/N144</f>
        <v>21.545157068062824</v>
      </c>
      <c r="Q144" s="98">
        <f t="shared" si="118"/>
        <v>3</v>
      </c>
      <c r="R144" s="143">
        <v>43313</v>
      </c>
      <c r="S144" s="124">
        <f t="shared" si="119"/>
        <v>43355</v>
      </c>
      <c r="T144" s="143">
        <v>43327</v>
      </c>
      <c r="U144" s="107"/>
      <c r="V144" s="126"/>
      <c r="W144" s="550">
        <f t="shared" si="111"/>
        <v>6</v>
      </c>
      <c r="X144" s="549">
        <f t="shared" si="112"/>
        <v>6</v>
      </c>
      <c r="Y144" s="82"/>
    </row>
    <row r="145" spans="1:25">
      <c r="A145" s="119"/>
      <c r="B145" s="435" t="s">
        <v>2413</v>
      </c>
      <c r="C145" s="84">
        <v>613768</v>
      </c>
      <c r="D145" s="50">
        <v>4500</v>
      </c>
      <c r="E145" s="50">
        <v>1500</v>
      </c>
      <c r="F145" s="1203">
        <f>((E145*M145)/35)/4</f>
        <v>0</v>
      </c>
      <c r="G145" s="85">
        <v>54</v>
      </c>
      <c r="H145" s="1204">
        <v>0</v>
      </c>
      <c r="I145" s="1205">
        <f>E145/G145+H145</f>
        <v>27.777777777777779</v>
      </c>
      <c r="J145" s="1205">
        <f>ROUND(I145/7.5,0)</f>
        <v>4</v>
      </c>
      <c r="K145" s="97" t="s">
        <v>2414</v>
      </c>
      <c r="L145" s="85" t="s">
        <v>47</v>
      </c>
      <c r="M145" s="103"/>
      <c r="N145" s="90"/>
      <c r="O145" s="91">
        <f>IF(L145="NA", E145, E145*L145)</f>
        <v>1500</v>
      </c>
      <c r="P145" s="1206"/>
      <c r="Q145" s="98">
        <f t="shared" si="118"/>
        <v>2</v>
      </c>
      <c r="R145" s="79">
        <v>43344</v>
      </c>
      <c r="S145" s="124">
        <f t="shared" si="119"/>
        <v>43360</v>
      </c>
      <c r="T145" s="79">
        <v>43358</v>
      </c>
      <c r="U145" s="41" t="s">
        <v>2332</v>
      </c>
      <c r="V145" s="126"/>
      <c r="W145" s="550" t="str">
        <f t="shared" si="111"/>
        <v/>
      </c>
      <c r="X145" s="549">
        <f t="shared" si="112"/>
        <v>4</v>
      </c>
      <c r="Y145" s="82"/>
    </row>
    <row r="146" spans="1:25">
      <c r="A146" s="119"/>
      <c r="B146" s="107" t="s">
        <v>943</v>
      </c>
      <c r="C146" s="1216">
        <v>615567</v>
      </c>
      <c r="D146" s="81">
        <v>1000</v>
      </c>
      <c r="E146" s="85">
        <v>1000</v>
      </c>
      <c r="F146" s="460">
        <f>((E146*M146)/35)/4</f>
        <v>3.8571428571428572</v>
      </c>
      <c r="G146" s="142">
        <v>33</v>
      </c>
      <c r="H146" s="103">
        <v>1.5</v>
      </c>
      <c r="I146" s="6">
        <f>E146/G146+H146</f>
        <v>31.803030303030305</v>
      </c>
      <c r="J146" s="6">
        <f>ROUND(I146/7.5,0)</f>
        <v>4</v>
      </c>
      <c r="K146" s="1501" t="s">
        <v>900</v>
      </c>
      <c r="L146" s="166">
        <v>1.6702999999999999</v>
      </c>
      <c r="M146" s="103">
        <v>0.54</v>
      </c>
      <c r="N146" s="98">
        <f>VLOOKUP(K146,'Material Bar Weights'!A:C,3,0)</f>
        <v>106.33</v>
      </c>
      <c r="O146" s="91">
        <f>IF(L146="NA", E146, E146*L146)</f>
        <v>1670.3</v>
      </c>
      <c r="P146" s="92">
        <f>O146/N146</f>
        <v>15.708642904166275</v>
      </c>
      <c r="Q146" s="98">
        <f t="shared" si="118"/>
        <v>2</v>
      </c>
      <c r="R146" s="143">
        <v>43344</v>
      </c>
      <c r="S146" s="124">
        <f t="shared" si="119"/>
        <v>43362</v>
      </c>
      <c r="T146" s="143">
        <v>43358</v>
      </c>
      <c r="U146" s="107"/>
      <c r="V146" s="126"/>
      <c r="W146" s="550" t="str">
        <f t="shared" si="111"/>
        <v/>
      </c>
      <c r="X146" s="549">
        <f t="shared" si="112"/>
        <v>4</v>
      </c>
      <c r="Y146" s="82"/>
    </row>
    <row r="147" spans="1:25">
      <c r="A147" s="119"/>
      <c r="R147" s="79"/>
      <c r="S147" s="124">
        <f t="shared" si="119"/>
        <v>43364</v>
      </c>
      <c r="T147" s="79"/>
      <c r="W147" s="550" t="str">
        <f t="shared" si="111"/>
        <v/>
      </c>
      <c r="X147" s="549" t="str">
        <f t="shared" si="112"/>
        <v/>
      </c>
      <c r="Y147" s="82"/>
    </row>
    <row r="148" spans="1:25">
      <c r="A148" s="119"/>
      <c r="B148" s="48"/>
      <c r="C148" s="48"/>
      <c r="D148" s="48"/>
      <c r="E148" s="48"/>
      <c r="F148" s="48"/>
      <c r="I148" s="48"/>
      <c r="M148" s="48"/>
      <c r="N148" s="48"/>
      <c r="O148" s="48"/>
      <c r="P148" s="48"/>
      <c r="Q148" s="48"/>
      <c r="R148" s="219"/>
      <c r="S148" s="124">
        <f t="shared" si="119"/>
        <v>43364</v>
      </c>
      <c r="T148" s="219"/>
      <c r="U148" s="48"/>
      <c r="W148" s="550" t="str">
        <f t="shared" si="111"/>
        <v/>
      </c>
      <c r="X148" s="549" t="str">
        <f t="shared" si="112"/>
        <v/>
      </c>
      <c r="Y148" s="82"/>
    </row>
    <row r="149" spans="1:25" s="120" customFormat="1" ht="12" customHeight="1">
      <c r="B149" s="46" t="s">
        <v>2413</v>
      </c>
      <c r="C149" s="102" t="s">
        <v>523</v>
      </c>
      <c r="D149" s="81">
        <v>4000</v>
      </c>
      <c r="E149" s="77">
        <v>4000</v>
      </c>
      <c r="F149" s="464">
        <f>((E149*M149)/35)/4</f>
        <v>0</v>
      </c>
      <c r="G149" s="77">
        <v>54</v>
      </c>
      <c r="H149" s="266">
        <v>16</v>
      </c>
      <c r="I149" s="6">
        <f>E149/G149+H149</f>
        <v>90.074074074074076</v>
      </c>
      <c r="J149" s="6">
        <f>ROUND(I149/7.5,0)</f>
        <v>12</v>
      </c>
      <c r="K149" s="50" t="s">
        <v>2414</v>
      </c>
      <c r="L149" s="85" t="s">
        <v>47</v>
      </c>
      <c r="M149" s="103"/>
      <c r="N149" s="114"/>
      <c r="O149" s="115">
        <f t="shared" ref="O149" si="125">IF(L149="NA", E149, E149*L149)</f>
        <v>4000</v>
      </c>
      <c r="P149" s="114"/>
      <c r="R149" s="143">
        <v>43374</v>
      </c>
      <c r="S149" s="124">
        <f t="shared" si="119"/>
        <v>43364</v>
      </c>
      <c r="T149" s="143">
        <v>43388</v>
      </c>
      <c r="W149" s="550" t="str">
        <f t="shared" si="111"/>
        <v/>
      </c>
      <c r="X149" s="549" t="str">
        <f t="shared" si="112"/>
        <v/>
      </c>
      <c r="Y149" s="160"/>
    </row>
    <row r="150" spans="1:25">
      <c r="B150" s="48"/>
      <c r="C150" s="48"/>
      <c r="D150" s="48"/>
      <c r="E150" s="48"/>
      <c r="F150" s="48"/>
      <c r="H150" s="48"/>
      <c r="I150" s="48"/>
      <c r="M150" s="48"/>
      <c r="N150" s="48"/>
      <c r="O150" s="48"/>
      <c r="P150" s="48"/>
      <c r="Q150" s="48"/>
      <c r="R150" s="219"/>
      <c r="S150" s="219"/>
      <c r="T150" s="219"/>
      <c r="U150" s="48"/>
      <c r="W150" s="550" t="str">
        <f t="shared" si="111"/>
        <v/>
      </c>
      <c r="X150" s="549" t="str">
        <f t="shared" si="112"/>
        <v/>
      </c>
      <c r="Y150" s="82"/>
    </row>
    <row r="151" spans="1:25" s="120" customFormat="1">
      <c r="R151" s="170"/>
      <c r="S151" s="170"/>
      <c r="T151" s="170"/>
      <c r="W151" s="550" t="str">
        <f t="shared" si="111"/>
        <v/>
      </c>
      <c r="X151" s="549" t="str">
        <f t="shared" si="112"/>
        <v/>
      </c>
      <c r="Y151" s="160"/>
    </row>
    <row r="152" spans="1:25" s="120" customFormat="1">
      <c r="R152" s="170"/>
      <c r="S152" s="170"/>
      <c r="T152" s="170"/>
      <c r="W152" s="550" t="str">
        <f t="shared" si="111"/>
        <v/>
      </c>
      <c r="X152" s="549" t="str">
        <f t="shared" si="112"/>
        <v/>
      </c>
      <c r="Y152" s="160"/>
    </row>
    <row r="153" spans="1:25" s="120" customFormat="1" ht="12" customHeight="1">
      <c r="B153" s="107"/>
      <c r="C153" s="47"/>
      <c r="D153" s="81"/>
      <c r="E153" s="81"/>
      <c r="F153" s="33"/>
      <c r="G153" s="81"/>
      <c r="H153" s="81"/>
      <c r="I153" s="40"/>
      <c r="J153" s="40"/>
      <c r="K153" s="81"/>
      <c r="L153" s="81"/>
      <c r="M153" s="81"/>
      <c r="N153" s="114"/>
      <c r="O153" s="115"/>
      <c r="P153" s="114"/>
      <c r="Q153" s="121"/>
      <c r="R153" s="122"/>
      <c r="S153" s="94"/>
      <c r="T153" s="138"/>
      <c r="U153" s="107"/>
      <c r="V153" s="126"/>
      <c r="W153" s="550" t="str">
        <f t="shared" si="111"/>
        <v/>
      </c>
      <c r="X153" s="549" t="str">
        <f t="shared" si="112"/>
        <v/>
      </c>
      <c r="Y153" s="160"/>
    </row>
    <row r="154" spans="1:25" ht="13.8" thickBot="1">
      <c r="A154" s="179"/>
      <c r="B154" s="106"/>
      <c r="D154" s="81"/>
      <c r="E154" s="81"/>
      <c r="F154" s="81"/>
      <c r="G154" s="120"/>
      <c r="I154" s="52"/>
      <c r="R154" s="79"/>
      <c r="S154" s="80">
        <f>K2</f>
        <v>43349</v>
      </c>
      <c r="T154" s="79"/>
      <c r="U154" s="107"/>
      <c r="V154" s="58"/>
      <c r="W154" s="550" t="str">
        <f t="shared" si="111"/>
        <v/>
      </c>
      <c r="X154" s="549" t="str">
        <f t="shared" si="112"/>
        <v/>
      </c>
      <c r="Y154" s="82"/>
    </row>
    <row r="155" spans="1:25">
      <c r="A155" s="41" t="s">
        <v>1555</v>
      </c>
      <c r="B155" s="1305" t="s">
        <v>325</v>
      </c>
      <c r="C155" s="1216">
        <v>619449</v>
      </c>
      <c r="D155" s="85">
        <v>3000</v>
      </c>
      <c r="E155" s="1335">
        <v>2500</v>
      </c>
      <c r="F155" s="401">
        <f>((E155*M155)/35)/4</f>
        <v>4.3214285714285712</v>
      </c>
      <c r="G155" s="1336">
        <v>22</v>
      </c>
      <c r="H155" s="1306">
        <v>0</v>
      </c>
      <c r="I155" s="1331">
        <f>E155/G155+H155</f>
        <v>113.63636363636364</v>
      </c>
      <c r="J155" s="1331">
        <f>ROUND(I155/7.5,0)</f>
        <v>15</v>
      </c>
      <c r="K155" s="1518" t="s">
        <v>630</v>
      </c>
      <c r="L155" s="1337">
        <v>0.38300000000000001</v>
      </c>
      <c r="M155" s="85">
        <v>0.24199999999999999</v>
      </c>
      <c r="N155" s="98">
        <f>VLOOKUP(K155,'Material Bar Weights'!A:C,3,0)</f>
        <v>65.64</v>
      </c>
      <c r="O155" s="91">
        <f>IF(L155="NA", E155, E155*L155)</f>
        <v>957.5</v>
      </c>
      <c r="P155" s="92">
        <f>O155/N155</f>
        <v>14.58714198659354</v>
      </c>
      <c r="Q155" s="1492">
        <f>J155/A$157</f>
        <v>7.5</v>
      </c>
      <c r="R155" s="1323">
        <v>43344</v>
      </c>
      <c r="S155" s="124">
        <f>WORKDAY(S154,ROUNDUP(Q154,0))</f>
        <v>43349</v>
      </c>
      <c r="T155" s="1323">
        <v>43358</v>
      </c>
      <c r="U155" s="134" t="s">
        <v>4432</v>
      </c>
      <c r="V155" s="126"/>
      <c r="W155" s="550" t="str">
        <f t="shared" si="111"/>
        <v/>
      </c>
      <c r="X155" s="549">
        <f t="shared" si="112"/>
        <v>15</v>
      </c>
      <c r="Y155" s="82"/>
    </row>
    <row r="156" spans="1:25" s="120" customFormat="1">
      <c r="A156" s="96" t="s">
        <v>253</v>
      </c>
      <c r="B156" s="1305" t="s">
        <v>326</v>
      </c>
      <c r="C156" s="1195" t="s">
        <v>4385</v>
      </c>
      <c r="D156" s="103">
        <v>3000</v>
      </c>
      <c r="E156" s="1335">
        <v>3000</v>
      </c>
      <c r="F156" s="346">
        <f>((E156*M156)/35)/4</f>
        <v>5.1857142857142859</v>
      </c>
      <c r="G156" s="1336">
        <v>23</v>
      </c>
      <c r="H156" s="1306">
        <v>0.5</v>
      </c>
      <c r="I156" s="1308">
        <f>E156/G156+H156</f>
        <v>130.93478260869566</v>
      </c>
      <c r="J156" s="1308">
        <f>ROUND(I156/7.5,0)</f>
        <v>17</v>
      </c>
      <c r="K156" s="1518" t="s">
        <v>630</v>
      </c>
      <c r="L156" s="1337">
        <v>0.38300000000000001</v>
      </c>
      <c r="M156" s="1309">
        <v>0.24199999999999999</v>
      </c>
      <c r="N156" s="90">
        <f>VLOOKUP(K156,'Material Bar Weights'!A:C,3,0)</f>
        <v>65.64</v>
      </c>
      <c r="O156" s="104">
        <f>IF(L156="NA", E156, E156*L156)</f>
        <v>1149</v>
      </c>
      <c r="P156" s="92">
        <f>O156/N156</f>
        <v>17.504570383912249</v>
      </c>
      <c r="Q156" s="1493">
        <f>J156/A$157</f>
        <v>8.5</v>
      </c>
      <c r="R156" s="122">
        <v>43344</v>
      </c>
      <c r="S156" s="124">
        <f>WORKDAY(S155,ROUNDUP(Q155,0))</f>
        <v>43361</v>
      </c>
      <c r="T156" s="122">
        <v>43358</v>
      </c>
      <c r="U156" s="81"/>
      <c r="V156" s="126"/>
      <c r="W156" s="550" t="str">
        <f t="shared" si="111"/>
        <v/>
      </c>
      <c r="X156" s="549">
        <f t="shared" si="112"/>
        <v>17</v>
      </c>
      <c r="Y156" s="160"/>
    </row>
    <row r="157" spans="1:25" s="120" customFormat="1">
      <c r="A157" s="119">
        <v>2</v>
      </c>
      <c r="R157" s="170"/>
      <c r="S157" s="124">
        <f>WORKDAY(S156,ROUNDUP(Q156,0))</f>
        <v>43374</v>
      </c>
      <c r="T157" s="170"/>
      <c r="W157" s="550" t="str">
        <f t="shared" si="111"/>
        <v/>
      </c>
      <c r="X157" s="549" t="str">
        <f t="shared" si="112"/>
        <v/>
      </c>
      <c r="Y157" s="82"/>
    </row>
    <row r="158" spans="1:25" s="120" customFormat="1">
      <c r="A158" s="119"/>
      <c r="R158" s="170"/>
      <c r="S158" s="170"/>
      <c r="T158" s="170"/>
      <c r="W158" s="550" t="str">
        <f t="shared" si="111"/>
        <v/>
      </c>
      <c r="X158" s="549" t="str">
        <f t="shared" si="112"/>
        <v/>
      </c>
      <c r="Y158" s="82"/>
    </row>
    <row r="159" spans="1:25">
      <c r="B159" s="120"/>
      <c r="C159" s="120"/>
      <c r="D159" s="120"/>
      <c r="E159" s="120"/>
      <c r="F159" s="120"/>
      <c r="G159" s="120"/>
      <c r="I159" s="120"/>
      <c r="J159" s="120"/>
      <c r="K159" s="120"/>
      <c r="L159" s="120"/>
      <c r="N159" s="120"/>
      <c r="O159" s="120"/>
      <c r="P159" s="120"/>
      <c r="Q159" s="120"/>
      <c r="R159" s="170"/>
      <c r="S159" s="170"/>
      <c r="T159" s="170"/>
      <c r="U159" s="120"/>
      <c r="V159" s="120"/>
      <c r="W159" s="550" t="str">
        <f t="shared" si="111"/>
        <v/>
      </c>
      <c r="X159" s="549" t="str">
        <f t="shared" si="112"/>
        <v/>
      </c>
      <c r="Y159" s="82"/>
    </row>
    <row r="160" spans="1:25">
      <c r="R160" s="79"/>
      <c r="S160" s="118"/>
      <c r="T160" s="79"/>
      <c r="W160" s="550" t="str">
        <f t="shared" si="111"/>
        <v/>
      </c>
      <c r="X160" s="549" t="str">
        <f t="shared" si="112"/>
        <v/>
      </c>
      <c r="Y160" s="82"/>
    </row>
    <row r="161" spans="1:25">
      <c r="B161" s="48"/>
      <c r="C161" s="48"/>
      <c r="D161" s="48"/>
      <c r="E161" s="48"/>
      <c r="F161" s="48"/>
      <c r="I161" s="48"/>
      <c r="M161" s="48"/>
      <c r="N161" s="48"/>
      <c r="O161" s="48"/>
      <c r="P161" s="48"/>
      <c r="Q161" s="48"/>
      <c r="R161" s="219"/>
      <c r="S161" s="219"/>
      <c r="T161" s="219"/>
      <c r="U161" s="48"/>
      <c r="W161" s="550" t="str">
        <f t="shared" si="111"/>
        <v/>
      </c>
      <c r="X161" s="549" t="str">
        <f t="shared" si="112"/>
        <v/>
      </c>
      <c r="Y161" s="160"/>
    </row>
    <row r="162" spans="1:25" s="120" customFormat="1">
      <c r="A162" s="161"/>
      <c r="R162" s="170"/>
      <c r="S162" s="170"/>
      <c r="T162" s="170"/>
      <c r="W162" s="550" t="str">
        <f t="shared" si="111"/>
        <v/>
      </c>
      <c r="X162" s="549" t="str">
        <f t="shared" si="112"/>
        <v/>
      </c>
      <c r="Y162" s="160"/>
    </row>
    <row r="163" spans="1:25" s="120" customFormat="1">
      <c r="A163" s="161"/>
      <c r="N163" s="81"/>
      <c r="R163" s="170"/>
      <c r="S163" s="170"/>
      <c r="T163" s="170"/>
      <c r="W163" s="550" t="str">
        <f t="shared" si="111"/>
        <v/>
      </c>
      <c r="X163" s="549" t="str">
        <f t="shared" si="112"/>
        <v/>
      </c>
    </row>
    <row r="164" spans="1:25">
      <c r="A164" s="119"/>
      <c r="B164" s="106" t="s">
        <v>1587</v>
      </c>
      <c r="C164" s="48"/>
      <c r="D164" s="48"/>
      <c r="E164" s="48"/>
      <c r="F164" s="48"/>
      <c r="Q164" s="48"/>
      <c r="R164" s="79"/>
      <c r="S164" s="148"/>
      <c r="T164" s="79"/>
      <c r="U164" s="107"/>
      <c r="V164" s="126"/>
      <c r="W164" s="550" t="str">
        <f t="shared" si="111"/>
        <v/>
      </c>
      <c r="X164" s="549" t="str">
        <f t="shared" si="112"/>
        <v/>
      </c>
      <c r="Y164" s="160"/>
    </row>
    <row r="165" spans="1:25" ht="13.8" thickBot="1">
      <c r="A165" s="179"/>
      <c r="B165" s="106"/>
      <c r="C165" s="185"/>
      <c r="D165" s="48"/>
      <c r="E165" s="48"/>
      <c r="F165" s="48"/>
      <c r="Q165" s="48"/>
      <c r="R165" s="79"/>
      <c r="S165" s="186">
        <f>K2</f>
        <v>43349</v>
      </c>
      <c r="T165" s="79"/>
      <c r="U165" s="107"/>
      <c r="V165" s="126"/>
      <c r="W165" s="550" t="str">
        <f t="shared" si="111"/>
        <v/>
      </c>
      <c r="X165" s="549" t="str">
        <f t="shared" si="112"/>
        <v/>
      </c>
      <c r="Y165" s="160"/>
    </row>
    <row r="166" spans="1:25">
      <c r="A166" s="42" t="s">
        <v>1553</v>
      </c>
      <c r="B166" s="46" t="s">
        <v>2199</v>
      </c>
      <c r="C166" s="41">
        <v>619340</v>
      </c>
      <c r="D166" s="81">
        <v>1500</v>
      </c>
      <c r="E166" s="77">
        <v>706</v>
      </c>
      <c r="F166" s="464">
        <f>((E166*M166)/35)/4</f>
        <v>6.3035714285714288</v>
      </c>
      <c r="G166" s="77">
        <v>7</v>
      </c>
      <c r="H166" s="266">
        <v>0</v>
      </c>
      <c r="I166" s="6">
        <f t="shared" ref="I166" si="126">E166/G166+H166</f>
        <v>100.85714285714286</v>
      </c>
      <c r="J166" s="6">
        <f t="shared" ref="J166" si="127">ROUND(I166/7.5,0)</f>
        <v>13</v>
      </c>
      <c r="K166" s="88" t="s">
        <v>2200</v>
      </c>
      <c r="L166" s="85">
        <v>6.48</v>
      </c>
      <c r="M166" s="103">
        <v>1.25</v>
      </c>
      <c r="N166" s="114">
        <f>VLOOKUP(K166,'Material Bar Weights'!A:C,3,0)</f>
        <v>171.4</v>
      </c>
      <c r="O166" s="115">
        <f t="shared" ref="O166" si="128">IF(L166="NA", E166, E166*L166)</f>
        <v>4574.88</v>
      </c>
      <c r="P166" s="105">
        <f>O166/N166</f>
        <v>26.691248541423569</v>
      </c>
      <c r="Q166" s="90">
        <f>J166/A$168</f>
        <v>6.5</v>
      </c>
      <c r="R166" s="122">
        <v>43296</v>
      </c>
      <c r="S166" s="124">
        <f>WORKDAY(S165,ROUNDUP(Q165,0))</f>
        <v>43349</v>
      </c>
      <c r="T166" s="122">
        <v>43311</v>
      </c>
      <c r="U166" s="134" t="s">
        <v>4042</v>
      </c>
      <c r="V166" s="139"/>
      <c r="W166" s="550">
        <f t="shared" si="111"/>
        <v>13</v>
      </c>
      <c r="X166" s="549">
        <f t="shared" si="112"/>
        <v>13</v>
      </c>
      <c r="Y166" s="160"/>
    </row>
    <row r="167" spans="1:25">
      <c r="A167" s="161" t="s">
        <v>253</v>
      </c>
      <c r="B167" s="46" t="s">
        <v>2199</v>
      </c>
      <c r="C167" s="154">
        <v>621206</v>
      </c>
      <c r="D167" s="81">
        <v>1500</v>
      </c>
      <c r="E167" s="77">
        <v>1500</v>
      </c>
      <c r="F167" s="464">
        <f>((E167*M167)/35)/4</f>
        <v>13.392857142857142</v>
      </c>
      <c r="G167" s="77">
        <v>7</v>
      </c>
      <c r="H167" s="266">
        <v>0</v>
      </c>
      <c r="I167" s="6">
        <f t="shared" ref="I167" si="129">E167/G167+H167</f>
        <v>214.28571428571428</v>
      </c>
      <c r="J167" s="6">
        <f t="shared" ref="J167" si="130">ROUND(I167/7.5,0)</f>
        <v>29</v>
      </c>
      <c r="K167" s="1194" t="s">
        <v>2200</v>
      </c>
      <c r="L167" s="85">
        <v>6.48</v>
      </c>
      <c r="M167" s="103">
        <v>1.25</v>
      </c>
      <c r="N167" s="114">
        <f>VLOOKUP(K167,'Material Bar Weights'!A:C,3,0)</f>
        <v>171.4</v>
      </c>
      <c r="O167" s="115">
        <f t="shared" ref="O167" si="131">IF(L167="NA", E167, E167*L167)</f>
        <v>9720</v>
      </c>
      <c r="P167" s="105">
        <f>O167/N167</f>
        <v>56.709451575262541</v>
      </c>
      <c r="Q167" s="90">
        <f>J167/A$168</f>
        <v>14.5</v>
      </c>
      <c r="R167" s="122">
        <v>43313</v>
      </c>
      <c r="S167" s="124">
        <f>WORKDAY(S166,ROUNDUP(Q166,0))</f>
        <v>43360</v>
      </c>
      <c r="T167" s="122">
        <v>43327</v>
      </c>
      <c r="U167" s="81"/>
      <c r="V167" s="139"/>
      <c r="W167" s="550">
        <f t="shared" si="111"/>
        <v>29</v>
      </c>
      <c r="X167" s="549">
        <f t="shared" si="112"/>
        <v>29</v>
      </c>
      <c r="Y167" s="160"/>
    </row>
    <row r="168" spans="1:25">
      <c r="A168" s="119">
        <v>2</v>
      </c>
      <c r="B168" s="48"/>
      <c r="D168" s="48"/>
      <c r="E168" s="48"/>
      <c r="F168" s="48"/>
      <c r="M168" s="48"/>
      <c r="N168" s="48"/>
      <c r="O168" s="48"/>
      <c r="P168" s="48"/>
      <c r="Q168" s="48"/>
      <c r="R168" s="219"/>
      <c r="S168" s="124">
        <f>WORKDAY(S167,ROUNDUP(Q167,0))</f>
        <v>43381</v>
      </c>
      <c r="T168" s="219"/>
      <c r="U168" s="48"/>
      <c r="V168" s="139"/>
      <c r="W168" s="550" t="str">
        <f t="shared" si="111"/>
        <v/>
      </c>
      <c r="X168" s="549" t="str">
        <f t="shared" si="112"/>
        <v/>
      </c>
      <c r="Y168" s="160"/>
    </row>
    <row r="169" spans="1:25">
      <c r="B169" s="48"/>
      <c r="C169" s="48"/>
      <c r="D169" s="48"/>
      <c r="E169" s="48"/>
      <c r="F169" s="48"/>
      <c r="M169" s="48"/>
      <c r="N169" s="48"/>
      <c r="O169" s="48"/>
      <c r="P169" s="48"/>
      <c r="Q169" s="48"/>
      <c r="R169" s="219"/>
      <c r="S169" s="219"/>
      <c r="T169" s="219"/>
      <c r="U169" s="48"/>
      <c r="V169" s="139"/>
      <c r="W169" s="550" t="str">
        <f t="shared" si="111"/>
        <v/>
      </c>
      <c r="X169" s="549" t="str">
        <f t="shared" si="112"/>
        <v/>
      </c>
      <c r="Y169" s="160"/>
    </row>
    <row r="170" spans="1:25">
      <c r="A170" s="119"/>
      <c r="B170" s="338"/>
      <c r="C170" s="81"/>
      <c r="D170" s="81"/>
      <c r="E170" s="81"/>
      <c r="F170" s="81"/>
      <c r="G170" s="103"/>
      <c r="H170" s="103"/>
      <c r="I170" s="40"/>
      <c r="J170" s="40"/>
      <c r="K170" s="103"/>
      <c r="L170" s="103"/>
      <c r="M170" s="103"/>
      <c r="N170" s="90"/>
      <c r="O170" s="115"/>
      <c r="P170" s="114"/>
      <c r="Q170" s="120"/>
      <c r="R170" s="122"/>
      <c r="S170" s="124"/>
      <c r="T170" s="122"/>
      <c r="U170" s="107"/>
      <c r="V170" s="139"/>
      <c r="W170" s="550" t="str">
        <f t="shared" si="111"/>
        <v/>
      </c>
      <c r="X170" s="549" t="str">
        <f t="shared" si="112"/>
        <v/>
      </c>
      <c r="Y170" s="160"/>
    </row>
    <row r="171" spans="1:25" s="120" customFormat="1">
      <c r="A171" s="119"/>
      <c r="I171" s="52"/>
      <c r="R171" s="170"/>
      <c r="S171" s="170"/>
      <c r="T171" s="170"/>
      <c r="U171" s="81"/>
      <c r="V171" s="126"/>
      <c r="W171" s="550" t="str">
        <f t="shared" si="111"/>
        <v/>
      </c>
      <c r="X171" s="549" t="str">
        <f t="shared" si="112"/>
        <v/>
      </c>
      <c r="Y171" s="160"/>
    </row>
    <row r="172" spans="1:25" s="120" customFormat="1">
      <c r="A172" s="119"/>
      <c r="B172" s="46"/>
      <c r="C172" s="81"/>
      <c r="D172" s="81"/>
      <c r="E172" s="81"/>
      <c r="F172" s="81"/>
      <c r="G172" s="103"/>
      <c r="H172" s="103"/>
      <c r="I172" s="40"/>
      <c r="J172" s="40"/>
      <c r="K172" s="103"/>
      <c r="L172" s="103"/>
      <c r="M172" s="103"/>
      <c r="N172" s="90"/>
      <c r="O172" s="115"/>
      <c r="P172" s="114"/>
      <c r="R172" s="122"/>
      <c r="S172" s="95"/>
      <c r="T172" s="122"/>
      <c r="U172" s="107"/>
      <c r="V172" s="126"/>
      <c r="W172" s="550" t="str">
        <f t="shared" si="111"/>
        <v/>
      </c>
      <c r="X172" s="549" t="str">
        <f t="shared" si="112"/>
        <v/>
      </c>
      <c r="Y172" s="160"/>
    </row>
    <row r="173" spans="1:25" s="120" customFormat="1" ht="13.8" thickBot="1">
      <c r="A173" s="179"/>
      <c r="B173" s="106"/>
      <c r="I173" s="52"/>
      <c r="N173" s="52"/>
      <c r="O173" s="123"/>
      <c r="P173" s="52"/>
      <c r="R173" s="122"/>
      <c r="S173" s="186">
        <f>K2</f>
        <v>43349</v>
      </c>
      <c r="T173" s="122"/>
      <c r="U173" s="107"/>
      <c r="V173" s="126"/>
      <c r="W173" s="550" t="str">
        <f t="shared" si="111"/>
        <v/>
      </c>
      <c r="X173" s="549" t="str">
        <f t="shared" si="112"/>
        <v/>
      </c>
    </row>
    <row r="174" spans="1:25" s="120" customFormat="1">
      <c r="A174" s="42" t="s">
        <v>1554</v>
      </c>
      <c r="B174" s="579" t="s">
        <v>1324</v>
      </c>
      <c r="C174" s="1103">
        <v>621197</v>
      </c>
      <c r="D174" s="81">
        <v>3000</v>
      </c>
      <c r="E174" s="50">
        <v>2108</v>
      </c>
      <c r="F174" s="401">
        <f>((E174*M174)/35)/4</f>
        <v>6.0078000000000005</v>
      </c>
      <c r="G174" s="81">
        <v>14</v>
      </c>
      <c r="H174" s="81">
        <v>0</v>
      </c>
      <c r="I174" s="6">
        <f>E174/G174+H174</f>
        <v>150.57142857142858</v>
      </c>
      <c r="J174" s="6">
        <f>ROUND(I174/7.5,0)</f>
        <v>20</v>
      </c>
      <c r="K174" s="81" t="s">
        <v>899</v>
      </c>
      <c r="L174" s="1074">
        <v>1.2882</v>
      </c>
      <c r="M174" s="440">
        <v>0.39900000000000002</v>
      </c>
      <c r="N174" s="114">
        <f>VLOOKUP(K174,'Material Bar Weights'!A:C,3,0)</f>
        <v>91.68</v>
      </c>
      <c r="O174" s="115">
        <f>IF(L174="NA", E174, E174*L174)</f>
        <v>2715.5255999999999</v>
      </c>
      <c r="P174" s="105">
        <f t="shared" ref="P174:P176" si="132">O174/N174</f>
        <v>29.619607329842928</v>
      </c>
      <c r="Q174" s="90">
        <f>J174/A$176</f>
        <v>10</v>
      </c>
      <c r="R174" s="79">
        <v>43313</v>
      </c>
      <c r="S174" s="124">
        <f>WORKDAY(S173,ROUNDUP(Q173,0))</f>
        <v>43349</v>
      </c>
      <c r="T174" s="79">
        <v>43327</v>
      </c>
      <c r="U174" s="134" t="s">
        <v>4365</v>
      </c>
      <c r="W174" s="550">
        <f t="shared" si="111"/>
        <v>20</v>
      </c>
      <c r="X174" s="549">
        <f t="shared" si="112"/>
        <v>20</v>
      </c>
    </row>
    <row r="175" spans="1:25" s="120" customFormat="1">
      <c r="A175" s="161" t="s">
        <v>253</v>
      </c>
      <c r="B175" s="46" t="s">
        <v>1281</v>
      </c>
      <c r="C175" s="1103">
        <v>621883</v>
      </c>
      <c r="D175" s="81">
        <v>2000</v>
      </c>
      <c r="E175" s="50">
        <v>2000</v>
      </c>
      <c r="F175" s="33">
        <f t="shared" ref="F175:F176" si="133">((E175*M175)/35)/4</f>
        <v>8.3428571428571434</v>
      </c>
      <c r="G175" s="85">
        <v>14</v>
      </c>
      <c r="H175" s="103">
        <v>2</v>
      </c>
      <c r="I175" s="6">
        <f t="shared" ref="I175:I176" si="134">E175/G175+H175</f>
        <v>144.85714285714286</v>
      </c>
      <c r="J175" s="6">
        <f t="shared" ref="J175:J176" si="135">ROUND(I175/7.5,0)</f>
        <v>19</v>
      </c>
      <c r="K175" s="85" t="s">
        <v>900</v>
      </c>
      <c r="L175" s="166">
        <v>2.0283000000000002</v>
      </c>
      <c r="M175" s="103">
        <v>0.58399999999999996</v>
      </c>
      <c r="N175" s="114">
        <f>VLOOKUP(K175,'Material Bar Weights'!A:C,3,0)</f>
        <v>106.33</v>
      </c>
      <c r="O175" s="165">
        <f t="shared" ref="O175:O176" si="136">IF(L175="NA", E175, E175*L175)</f>
        <v>4056.6000000000004</v>
      </c>
      <c r="P175" s="105">
        <f t="shared" si="132"/>
        <v>38.151039217530332</v>
      </c>
      <c r="Q175" s="90">
        <f>J175/A$176</f>
        <v>9.5</v>
      </c>
      <c r="R175" s="79">
        <v>43353</v>
      </c>
      <c r="S175" s="124">
        <f>WORKDAY(S174,ROUNDUP(Q174,0))</f>
        <v>43363</v>
      </c>
      <c r="T175" s="79">
        <v>43363</v>
      </c>
      <c r="W175" s="550" t="str">
        <f t="shared" si="111"/>
        <v/>
      </c>
      <c r="X175" s="549">
        <f t="shared" si="112"/>
        <v>19</v>
      </c>
    </row>
    <row r="176" spans="1:25" s="120" customFormat="1">
      <c r="A176" s="119">
        <v>2</v>
      </c>
      <c r="B176" s="107" t="s">
        <v>1993</v>
      </c>
      <c r="C176" s="47" t="s">
        <v>523</v>
      </c>
      <c r="D176" s="81">
        <v>1500</v>
      </c>
      <c r="E176" s="140">
        <v>1500</v>
      </c>
      <c r="F176" s="401">
        <f t="shared" si="133"/>
        <v>1.0928571428571427</v>
      </c>
      <c r="G176" s="50">
        <v>12</v>
      </c>
      <c r="H176" s="81">
        <v>8</v>
      </c>
      <c r="I176" s="6">
        <f t="shared" si="134"/>
        <v>133</v>
      </c>
      <c r="J176" s="6">
        <f t="shared" si="135"/>
        <v>18</v>
      </c>
      <c r="K176" s="50" t="s">
        <v>64</v>
      </c>
      <c r="L176" s="81">
        <v>0.21709999999999999</v>
      </c>
      <c r="M176" s="81">
        <v>0.10199999999999999</v>
      </c>
      <c r="N176" s="114">
        <f>VLOOKUP(K176,'Material Bar Weights'!A:C,3,0)</f>
        <v>43.94</v>
      </c>
      <c r="O176" s="115">
        <f t="shared" si="136"/>
        <v>325.64999999999998</v>
      </c>
      <c r="P176" s="105">
        <f t="shared" si="132"/>
        <v>7.4112426035502956</v>
      </c>
      <c r="Q176" s="90">
        <f>J176/A$176</f>
        <v>9</v>
      </c>
      <c r="R176" s="79">
        <v>43347</v>
      </c>
      <c r="S176" s="124">
        <f>WORKDAY(S175,ROUNDUP(Q175,0))</f>
        <v>43377</v>
      </c>
      <c r="T176" s="79">
        <v>43367</v>
      </c>
      <c r="W176" s="550" t="str">
        <f t="shared" si="111"/>
        <v/>
      </c>
      <c r="X176" s="549">
        <f t="shared" si="112"/>
        <v>18</v>
      </c>
    </row>
    <row r="177" spans="1:38" s="120" customFormat="1">
      <c r="A177" s="119"/>
      <c r="R177" s="170"/>
      <c r="S177" s="124">
        <f>WORKDAY(S176,ROUNDUP(Q176,0))</f>
        <v>43390</v>
      </c>
      <c r="T177" s="170"/>
      <c r="W177" s="550" t="str">
        <f t="shared" si="111"/>
        <v/>
      </c>
      <c r="X177" s="549" t="str">
        <f t="shared" si="112"/>
        <v/>
      </c>
    </row>
    <row r="178" spans="1:38" s="120" customFormat="1">
      <c r="R178" s="170"/>
      <c r="S178" s="124"/>
      <c r="T178" s="170"/>
      <c r="W178" s="550" t="str">
        <f t="shared" si="111"/>
        <v/>
      </c>
      <c r="X178" s="549" t="str">
        <f t="shared" si="112"/>
        <v/>
      </c>
    </row>
    <row r="179" spans="1:38" s="120" customFormat="1">
      <c r="A179" s="119"/>
      <c r="R179" s="170"/>
      <c r="S179" s="170"/>
      <c r="T179" s="170"/>
      <c r="W179" s="550" t="str">
        <f t="shared" si="111"/>
        <v/>
      </c>
      <c r="X179" s="549" t="str">
        <f t="shared" si="112"/>
        <v/>
      </c>
    </row>
    <row r="180" spans="1:38" s="120" customFormat="1">
      <c r="A180" s="119"/>
      <c r="R180" s="170"/>
      <c r="S180" s="170"/>
      <c r="T180" s="170"/>
      <c r="W180" s="550" t="str">
        <f t="shared" si="111"/>
        <v/>
      </c>
      <c r="X180" s="549" t="str">
        <f t="shared" si="112"/>
        <v/>
      </c>
      <c r="AL180" s="48"/>
    </row>
    <row r="181" spans="1:38" s="120" customFormat="1">
      <c r="I181" s="52"/>
      <c r="R181" s="170"/>
      <c r="S181" s="170"/>
      <c r="T181" s="170"/>
      <c r="U181" s="81"/>
      <c r="V181" s="126"/>
      <c r="W181" s="550" t="str">
        <f t="shared" si="111"/>
        <v/>
      </c>
      <c r="X181" s="549" t="str">
        <f t="shared" si="112"/>
        <v/>
      </c>
      <c r="AL181" s="48"/>
    </row>
    <row r="182" spans="1:38" s="120" customFormat="1" ht="13.8" thickBot="1">
      <c r="A182" s="188"/>
      <c r="B182" s="187"/>
      <c r="C182" s="144"/>
      <c r="D182" s="81"/>
      <c r="E182" s="81"/>
      <c r="F182" s="81"/>
      <c r="G182" s="81"/>
      <c r="H182" s="81"/>
      <c r="I182" s="40"/>
      <c r="J182" s="40"/>
      <c r="K182" s="81"/>
      <c r="L182" s="81"/>
      <c r="M182" s="81"/>
      <c r="N182" s="114"/>
      <c r="O182" s="115"/>
      <c r="P182" s="114"/>
      <c r="Q182" s="90"/>
      <c r="R182" s="138"/>
      <c r="S182" s="80">
        <f>K2</f>
        <v>43349</v>
      </c>
      <c r="T182" s="138"/>
      <c r="U182" s="1212"/>
      <c r="V182" s="126"/>
      <c r="W182" s="550" t="str">
        <f t="shared" si="111"/>
        <v/>
      </c>
      <c r="X182" s="549" t="str">
        <f t="shared" si="112"/>
        <v/>
      </c>
      <c r="AL182" s="48"/>
    </row>
    <row r="183" spans="1:38" s="120" customFormat="1">
      <c r="A183" s="43" t="s">
        <v>1574</v>
      </c>
      <c r="B183" s="527" t="s">
        <v>2226</v>
      </c>
      <c r="C183" s="1300" t="s">
        <v>3976</v>
      </c>
      <c r="D183" s="110">
        <v>3000</v>
      </c>
      <c r="E183" s="33">
        <v>725</v>
      </c>
      <c r="F183" s="33">
        <f t="shared" ref="F183:F184" si="137">((E183*M183)/35)/4</f>
        <v>0.18611785714285714</v>
      </c>
      <c r="G183" s="110">
        <v>22</v>
      </c>
      <c r="H183" s="110">
        <v>0</v>
      </c>
      <c r="I183" s="3">
        <f t="shared" ref="I183:I184" si="138">E183/G183+H183</f>
        <v>32.954545454545453</v>
      </c>
      <c r="J183" s="3">
        <f>ROUND(I183/7.5,0)</f>
        <v>4</v>
      </c>
      <c r="K183" s="112" t="s">
        <v>221</v>
      </c>
      <c r="L183" s="168">
        <v>0.23519999999999999</v>
      </c>
      <c r="M183" s="168">
        <v>3.594E-2</v>
      </c>
      <c r="N183" s="114">
        <f>VLOOKUP(K183,'Material Bar Weights'!A:C,3,0)</f>
        <v>12.11</v>
      </c>
      <c r="O183" s="115">
        <f>IF(L183="NA", E183, E183*L183)</f>
        <v>170.51999999999998</v>
      </c>
      <c r="P183" s="105">
        <f>O183/N183</f>
        <v>14.080924855491329</v>
      </c>
      <c r="Q183" s="90">
        <f>J183/A$185</f>
        <v>2</v>
      </c>
      <c r="R183" s="138">
        <v>43329</v>
      </c>
      <c r="S183" s="124">
        <f>WORKDAY(S182,ROUNDUP(Q182,0))</f>
        <v>43349</v>
      </c>
      <c r="T183" s="138">
        <v>43344</v>
      </c>
      <c r="U183" s="134" t="s">
        <v>4308</v>
      </c>
      <c r="V183" s="106" t="s">
        <v>4061</v>
      </c>
      <c r="W183" s="550">
        <f t="shared" si="111"/>
        <v>4</v>
      </c>
      <c r="X183" s="549">
        <f t="shared" si="112"/>
        <v>4</v>
      </c>
      <c r="AL183" s="48"/>
    </row>
    <row r="184" spans="1:38" s="120" customFormat="1">
      <c r="A184" s="190" t="s">
        <v>253</v>
      </c>
      <c r="B184" s="107" t="s">
        <v>1685</v>
      </c>
      <c r="C184" s="1103">
        <v>620203</v>
      </c>
      <c r="D184" s="81">
        <v>1100</v>
      </c>
      <c r="E184" s="50">
        <v>1100</v>
      </c>
      <c r="F184" s="469">
        <f t="shared" si="137"/>
        <v>1.4928571428571429</v>
      </c>
      <c r="G184" s="81">
        <v>44</v>
      </c>
      <c r="H184" s="81">
        <v>1</v>
      </c>
      <c r="I184" s="6">
        <f t="shared" si="138"/>
        <v>26</v>
      </c>
      <c r="J184" s="6">
        <f t="shared" ref="J184" si="139">ROUND(I184/7.5,0)</f>
        <v>3</v>
      </c>
      <c r="K184" s="88" t="s">
        <v>895</v>
      </c>
      <c r="L184" s="152">
        <v>0.61439999999999995</v>
      </c>
      <c r="M184" s="81">
        <v>0.19</v>
      </c>
      <c r="N184" s="114">
        <f>VLOOKUP(K184,'Material Bar Weights'!A:C,3,0)</f>
        <v>34.72</v>
      </c>
      <c r="O184" s="115">
        <f t="shared" ref="O184" si="140">IF(L184="NA", E184, E184*L184)</f>
        <v>675.83999999999992</v>
      </c>
      <c r="P184" s="105">
        <f>O184/N184</f>
        <v>19.465437788018431</v>
      </c>
      <c r="Q184" s="90">
        <f t="shared" ref="Q184:Q198" si="141">J184/A$185</f>
        <v>1.5</v>
      </c>
      <c r="R184" s="138">
        <v>43344</v>
      </c>
      <c r="S184" s="124">
        <f t="shared" ref="S184:S199" si="142">WORKDAY(S183,ROUNDUP(Q183,0))</f>
        <v>43353</v>
      </c>
      <c r="T184" s="138">
        <v>43358</v>
      </c>
      <c r="W184" s="550" t="str">
        <f t="shared" si="111"/>
        <v/>
      </c>
      <c r="X184" s="549">
        <f t="shared" si="112"/>
        <v>3</v>
      </c>
      <c r="AL184" s="48"/>
    </row>
    <row r="185" spans="1:38" s="120" customFormat="1">
      <c r="A185" s="429">
        <v>2</v>
      </c>
      <c r="B185" s="435" t="s">
        <v>1507</v>
      </c>
      <c r="C185" s="1475">
        <v>620939</v>
      </c>
      <c r="D185" s="1382">
        <v>750</v>
      </c>
      <c r="E185" s="1382">
        <v>750</v>
      </c>
      <c r="F185" s="346">
        <f>((E185*M185)/35)/4</f>
        <v>6.9642857142857145E-2</v>
      </c>
      <c r="G185" s="142">
        <v>49</v>
      </c>
      <c r="H185" s="103">
        <v>1</v>
      </c>
      <c r="I185" s="40">
        <f>E185/G185+H185</f>
        <v>16.306122448979593</v>
      </c>
      <c r="J185" s="40">
        <f>ROUND(I185/7.5,0)</f>
        <v>2</v>
      </c>
      <c r="K185" s="97" t="s">
        <v>54</v>
      </c>
      <c r="L185" s="166">
        <v>2.4E-2</v>
      </c>
      <c r="M185" s="103">
        <v>1.2999999999999999E-2</v>
      </c>
      <c r="N185" s="90">
        <f>VLOOKUP(K185,'Material Bar Weights'!A:C,3,0)</f>
        <v>8.68</v>
      </c>
      <c r="O185" s="104">
        <f>IF(L185="NA", E185, E185*L185)</f>
        <v>18</v>
      </c>
      <c r="P185" s="92">
        <f>O185/N185</f>
        <v>2.0737327188940093</v>
      </c>
      <c r="Q185" s="90">
        <f t="shared" si="141"/>
        <v>1</v>
      </c>
      <c r="R185" s="138">
        <v>43313</v>
      </c>
      <c r="S185" s="124">
        <f t="shared" si="142"/>
        <v>43355</v>
      </c>
      <c r="T185" s="79">
        <v>43327</v>
      </c>
      <c r="W185" s="550">
        <f t="shared" si="111"/>
        <v>2</v>
      </c>
      <c r="X185" s="549">
        <f t="shared" si="112"/>
        <v>2</v>
      </c>
    </row>
    <row r="186" spans="1:38" s="120" customFormat="1">
      <c r="A186" s="429"/>
      <c r="B186" s="46" t="s">
        <v>1173</v>
      </c>
      <c r="C186" s="1216">
        <v>620543</v>
      </c>
      <c r="D186" s="1382">
        <v>1000</v>
      </c>
      <c r="E186" s="1382">
        <v>1000</v>
      </c>
      <c r="F186" s="346">
        <f t="shared" ref="F186:F197" si="143">((E186*M186)/35)/4</f>
        <v>9.285714285714286E-2</v>
      </c>
      <c r="G186" s="103">
        <v>32</v>
      </c>
      <c r="H186" s="103">
        <v>1</v>
      </c>
      <c r="I186" s="40">
        <f t="shared" ref="I186:I197" si="144">E186/G186+H186</f>
        <v>32.25</v>
      </c>
      <c r="J186" s="40">
        <f t="shared" ref="J186:J197" si="145">ROUND(I186/7.5,0)</f>
        <v>4</v>
      </c>
      <c r="K186" s="97" t="s">
        <v>54</v>
      </c>
      <c r="L186" s="166">
        <v>2.8400000000000002E-2</v>
      </c>
      <c r="M186" s="103">
        <v>1.2999999999999999E-2</v>
      </c>
      <c r="N186" s="90">
        <f>VLOOKUP(K186,'Material Bar Weights'!A:C,3,0)</f>
        <v>8.68</v>
      </c>
      <c r="O186" s="104">
        <f t="shared" ref="O186:O197" si="146">IF(L186="NA", E186, E186*L186)</f>
        <v>28.400000000000002</v>
      </c>
      <c r="P186" s="92">
        <f t="shared" ref="P186:P197" si="147">O186/N186</f>
        <v>3.2718894009216593</v>
      </c>
      <c r="Q186" s="90">
        <f t="shared" si="141"/>
        <v>2</v>
      </c>
      <c r="R186" s="138">
        <v>43296</v>
      </c>
      <c r="S186" s="124">
        <f t="shared" si="142"/>
        <v>43356</v>
      </c>
      <c r="T186" s="138">
        <v>43313</v>
      </c>
      <c r="W186" s="550">
        <f t="shared" si="111"/>
        <v>4</v>
      </c>
      <c r="X186" s="549">
        <f t="shared" si="112"/>
        <v>4</v>
      </c>
    </row>
    <row r="187" spans="1:38" s="120" customFormat="1">
      <c r="A187" s="429"/>
      <c r="B187" s="46" t="s">
        <v>1199</v>
      </c>
      <c r="C187" s="1216">
        <v>621232</v>
      </c>
      <c r="D187" s="1382">
        <v>1000</v>
      </c>
      <c r="E187" s="1382">
        <v>1000</v>
      </c>
      <c r="F187" s="346">
        <f t="shared" si="143"/>
        <v>9.285714285714286E-2</v>
      </c>
      <c r="G187" s="142">
        <v>31</v>
      </c>
      <c r="H187" s="103">
        <v>1</v>
      </c>
      <c r="I187" s="40">
        <f>E187/G187+H187</f>
        <v>33.258064516129032</v>
      </c>
      <c r="J187" s="40">
        <f t="shared" si="145"/>
        <v>4</v>
      </c>
      <c r="K187" s="97" t="s">
        <v>54</v>
      </c>
      <c r="L187" s="166">
        <v>2.8400000000000002E-2</v>
      </c>
      <c r="M187" s="103">
        <v>1.2999999999999999E-2</v>
      </c>
      <c r="N187" s="90">
        <f>VLOOKUP(K187,'Material Bar Weights'!A:C,3,0)</f>
        <v>8.68</v>
      </c>
      <c r="O187" s="104">
        <f t="shared" si="146"/>
        <v>28.400000000000002</v>
      </c>
      <c r="P187" s="92">
        <f t="shared" si="147"/>
        <v>3.2718894009216593</v>
      </c>
      <c r="Q187" s="90">
        <f t="shared" si="141"/>
        <v>2</v>
      </c>
      <c r="R187" s="138">
        <v>43296</v>
      </c>
      <c r="S187" s="124">
        <f t="shared" si="142"/>
        <v>43360</v>
      </c>
      <c r="T187" s="138">
        <v>43313</v>
      </c>
      <c r="W187" s="550">
        <f t="shared" si="111"/>
        <v>4</v>
      </c>
      <c r="X187" s="549">
        <f t="shared" si="112"/>
        <v>4</v>
      </c>
    </row>
    <row r="188" spans="1:38" s="120" customFormat="1">
      <c r="A188" s="429"/>
      <c r="B188" s="46" t="s">
        <v>1044</v>
      </c>
      <c r="C188" s="1216">
        <v>621716</v>
      </c>
      <c r="D188" s="1382">
        <v>1000</v>
      </c>
      <c r="E188" s="1382">
        <v>1000</v>
      </c>
      <c r="F188" s="346">
        <f t="shared" si="143"/>
        <v>9.285714285714286E-2</v>
      </c>
      <c r="G188" s="103">
        <v>32</v>
      </c>
      <c r="H188" s="103">
        <v>1</v>
      </c>
      <c r="I188" s="40">
        <f t="shared" si="144"/>
        <v>32.25</v>
      </c>
      <c r="J188" s="40">
        <f t="shared" si="145"/>
        <v>4</v>
      </c>
      <c r="K188" s="97" t="s">
        <v>54</v>
      </c>
      <c r="L188" s="166">
        <v>2.8400000000000002E-2</v>
      </c>
      <c r="M188" s="103">
        <v>1.2999999999999999E-2</v>
      </c>
      <c r="N188" s="90">
        <f>VLOOKUP(K188,'Material Bar Weights'!A:C,3,0)</f>
        <v>8.68</v>
      </c>
      <c r="O188" s="104">
        <f t="shared" si="146"/>
        <v>28.400000000000002</v>
      </c>
      <c r="P188" s="92">
        <f t="shared" si="147"/>
        <v>3.2718894009216593</v>
      </c>
      <c r="Q188" s="90">
        <f t="shared" si="141"/>
        <v>2</v>
      </c>
      <c r="R188" s="138">
        <v>43296</v>
      </c>
      <c r="S188" s="124">
        <f t="shared" si="142"/>
        <v>43362</v>
      </c>
      <c r="T188" s="138">
        <v>43313</v>
      </c>
      <c r="W188" s="550">
        <f t="shared" si="111"/>
        <v>4</v>
      </c>
      <c r="X188" s="549">
        <f t="shared" si="112"/>
        <v>4</v>
      </c>
    </row>
    <row r="189" spans="1:38" s="120" customFormat="1">
      <c r="A189" s="429"/>
      <c r="B189" s="46" t="s">
        <v>1212</v>
      </c>
      <c r="C189" s="102" t="s">
        <v>523</v>
      </c>
      <c r="D189" s="1382">
        <v>1000</v>
      </c>
      <c r="E189" s="1382">
        <v>1000</v>
      </c>
      <c r="F189" s="346">
        <f t="shared" si="143"/>
        <v>9.285714285714286E-2</v>
      </c>
      <c r="G189" s="103">
        <v>32</v>
      </c>
      <c r="H189" s="103">
        <v>1</v>
      </c>
      <c r="I189" s="40">
        <f t="shared" si="144"/>
        <v>32.25</v>
      </c>
      <c r="J189" s="40">
        <f t="shared" si="145"/>
        <v>4</v>
      </c>
      <c r="K189" s="97" t="s">
        <v>54</v>
      </c>
      <c r="L189" s="166">
        <v>2.8400000000000002E-2</v>
      </c>
      <c r="M189" s="103">
        <v>1.2999999999999999E-2</v>
      </c>
      <c r="N189" s="90">
        <f>VLOOKUP(K189,'Material Bar Weights'!A:C,3,0)</f>
        <v>8.68</v>
      </c>
      <c r="O189" s="104">
        <f t="shared" si="146"/>
        <v>28.400000000000002</v>
      </c>
      <c r="P189" s="92">
        <f t="shared" si="147"/>
        <v>3.2718894009216593</v>
      </c>
      <c r="Q189" s="90">
        <f t="shared" si="141"/>
        <v>2</v>
      </c>
      <c r="R189" s="138">
        <v>43296</v>
      </c>
      <c r="S189" s="124">
        <f t="shared" si="142"/>
        <v>43364</v>
      </c>
      <c r="T189" s="138">
        <v>43313</v>
      </c>
      <c r="W189" s="550">
        <f t="shared" si="111"/>
        <v>4</v>
      </c>
      <c r="X189" s="549">
        <f t="shared" si="112"/>
        <v>4</v>
      </c>
    </row>
    <row r="190" spans="1:38" s="120" customFormat="1">
      <c r="A190" s="429"/>
      <c r="B190" s="46" t="s">
        <v>1211</v>
      </c>
      <c r="C190" s="102" t="s">
        <v>523</v>
      </c>
      <c r="D190" s="1382">
        <v>500</v>
      </c>
      <c r="E190" s="1382">
        <v>500</v>
      </c>
      <c r="F190" s="346">
        <f t="shared" si="143"/>
        <v>4.642857142857143E-2</v>
      </c>
      <c r="G190" s="103">
        <v>32</v>
      </c>
      <c r="H190" s="103">
        <v>1</v>
      </c>
      <c r="I190" s="40">
        <f t="shared" si="144"/>
        <v>16.625</v>
      </c>
      <c r="J190" s="40">
        <f t="shared" si="145"/>
        <v>2</v>
      </c>
      <c r="K190" s="103" t="s">
        <v>54</v>
      </c>
      <c r="L190" s="166">
        <v>2.8400000000000002E-2</v>
      </c>
      <c r="M190" s="103">
        <v>1.2999999999999999E-2</v>
      </c>
      <c r="N190" s="90">
        <f>VLOOKUP(K190,'Material Bar Weights'!A:C,3,0)</f>
        <v>8.68</v>
      </c>
      <c r="O190" s="104">
        <f t="shared" si="146"/>
        <v>14.200000000000001</v>
      </c>
      <c r="P190" s="92">
        <f t="shared" si="147"/>
        <v>1.6359447004608296</v>
      </c>
      <c r="Q190" s="90">
        <f t="shared" si="141"/>
        <v>1</v>
      </c>
      <c r="R190" s="138">
        <v>43313</v>
      </c>
      <c r="S190" s="124">
        <f t="shared" si="142"/>
        <v>43368</v>
      </c>
      <c r="T190" s="138">
        <v>43327</v>
      </c>
      <c r="W190" s="550">
        <f t="shared" si="111"/>
        <v>2</v>
      </c>
      <c r="X190" s="549">
        <f t="shared" si="112"/>
        <v>2</v>
      </c>
    </row>
    <row r="191" spans="1:38" s="120" customFormat="1">
      <c r="A191" s="429"/>
      <c r="B191" s="46" t="s">
        <v>1408</v>
      </c>
      <c r="C191" s="102" t="s">
        <v>523</v>
      </c>
      <c r="D191" s="1382">
        <v>750</v>
      </c>
      <c r="E191" s="1382">
        <v>750</v>
      </c>
      <c r="F191" s="346">
        <f t="shared" si="143"/>
        <v>6.9642857142857145E-2</v>
      </c>
      <c r="G191" s="103">
        <v>32</v>
      </c>
      <c r="H191" s="103">
        <v>1</v>
      </c>
      <c r="I191" s="40">
        <f t="shared" si="144"/>
        <v>24.4375</v>
      </c>
      <c r="J191" s="40">
        <f t="shared" si="145"/>
        <v>3</v>
      </c>
      <c r="K191" s="103" t="s">
        <v>54</v>
      </c>
      <c r="L191" s="166">
        <v>2.8400000000000002E-2</v>
      </c>
      <c r="M191" s="103">
        <v>1.2999999999999999E-2</v>
      </c>
      <c r="N191" s="90">
        <f>VLOOKUP(K191,'Material Bar Weights'!A:C,3,0)</f>
        <v>8.68</v>
      </c>
      <c r="O191" s="104">
        <f t="shared" si="146"/>
        <v>21.3</v>
      </c>
      <c r="P191" s="92">
        <f t="shared" si="147"/>
        <v>2.4539170506912442</v>
      </c>
      <c r="Q191" s="90">
        <f t="shared" si="141"/>
        <v>1.5</v>
      </c>
      <c r="R191" s="138">
        <v>43313</v>
      </c>
      <c r="S191" s="124">
        <f t="shared" si="142"/>
        <v>43369</v>
      </c>
      <c r="T191" s="138">
        <v>43327</v>
      </c>
      <c r="W191" s="550">
        <f t="shared" si="111"/>
        <v>3</v>
      </c>
      <c r="X191" s="549">
        <f t="shared" si="112"/>
        <v>3</v>
      </c>
    </row>
    <row r="192" spans="1:38" s="120" customFormat="1">
      <c r="A192" s="429"/>
      <c r="B192" s="46" t="s">
        <v>1121</v>
      </c>
      <c r="C192" s="102" t="s">
        <v>523</v>
      </c>
      <c r="D192" s="1382">
        <v>750</v>
      </c>
      <c r="E192" s="1382">
        <v>750</v>
      </c>
      <c r="F192" s="346">
        <f t="shared" si="143"/>
        <v>6.9642857142857145E-2</v>
      </c>
      <c r="G192" s="142">
        <v>36</v>
      </c>
      <c r="H192" s="103">
        <v>1</v>
      </c>
      <c r="I192" s="40">
        <f t="shared" si="144"/>
        <v>21.833333333333332</v>
      </c>
      <c r="J192" s="40">
        <f t="shared" si="145"/>
        <v>3</v>
      </c>
      <c r="K192" s="103" t="s">
        <v>54</v>
      </c>
      <c r="L192" s="166">
        <v>2.8400000000000002E-2</v>
      </c>
      <c r="M192" s="103">
        <v>1.2999999999999999E-2</v>
      </c>
      <c r="N192" s="90">
        <f>VLOOKUP(K192,'Material Bar Weights'!A:C,3,0)</f>
        <v>8.68</v>
      </c>
      <c r="O192" s="104">
        <f t="shared" si="146"/>
        <v>21.3</v>
      </c>
      <c r="P192" s="92">
        <f t="shared" si="147"/>
        <v>2.4539170506912442</v>
      </c>
      <c r="Q192" s="90">
        <f t="shared" si="141"/>
        <v>1.5</v>
      </c>
      <c r="R192" s="138">
        <v>43313</v>
      </c>
      <c r="S192" s="124">
        <f t="shared" si="142"/>
        <v>43371</v>
      </c>
      <c r="T192" s="138">
        <v>43327</v>
      </c>
      <c r="W192" s="550">
        <f t="shared" si="111"/>
        <v>3</v>
      </c>
      <c r="X192" s="549">
        <f t="shared" si="112"/>
        <v>3</v>
      </c>
    </row>
    <row r="193" spans="1:38" s="120" customFormat="1">
      <c r="A193" s="429"/>
      <c r="B193" s="46" t="s">
        <v>1265</v>
      </c>
      <c r="C193" s="102" t="s">
        <v>523</v>
      </c>
      <c r="D193" s="1382">
        <v>750</v>
      </c>
      <c r="E193" s="1382">
        <v>750</v>
      </c>
      <c r="F193" s="346">
        <f t="shared" si="143"/>
        <v>6.9642857142857145E-2</v>
      </c>
      <c r="G193" s="103">
        <v>32</v>
      </c>
      <c r="H193" s="103">
        <v>1</v>
      </c>
      <c r="I193" s="40">
        <f t="shared" si="144"/>
        <v>24.4375</v>
      </c>
      <c r="J193" s="40">
        <f t="shared" si="145"/>
        <v>3</v>
      </c>
      <c r="K193" s="103" t="s">
        <v>54</v>
      </c>
      <c r="L193" s="166">
        <v>2.8400000000000002E-2</v>
      </c>
      <c r="M193" s="103">
        <v>1.2999999999999999E-2</v>
      </c>
      <c r="N193" s="90">
        <f>VLOOKUP(K193,'Material Bar Weights'!A:C,3,0)</f>
        <v>8.68</v>
      </c>
      <c r="O193" s="104">
        <f t="shared" si="146"/>
        <v>21.3</v>
      </c>
      <c r="P193" s="92">
        <f t="shared" si="147"/>
        <v>2.4539170506912442</v>
      </c>
      <c r="Q193" s="90">
        <f t="shared" si="141"/>
        <v>1.5</v>
      </c>
      <c r="R193" s="138">
        <v>43313</v>
      </c>
      <c r="S193" s="124">
        <f t="shared" si="142"/>
        <v>43375</v>
      </c>
      <c r="T193" s="138">
        <v>43327</v>
      </c>
      <c r="W193" s="550">
        <f t="shared" si="111"/>
        <v>3</v>
      </c>
      <c r="X193" s="549">
        <f t="shared" si="112"/>
        <v>3</v>
      </c>
    </row>
    <row r="194" spans="1:38" s="120" customFormat="1">
      <c r="A194" s="429"/>
      <c r="B194" s="101" t="s">
        <v>1194</v>
      </c>
      <c r="C194" s="1290" t="s">
        <v>523</v>
      </c>
      <c r="D194" s="1382">
        <v>800</v>
      </c>
      <c r="E194" s="1382">
        <v>800</v>
      </c>
      <c r="F194" s="1291">
        <f t="shared" si="143"/>
        <v>7.4285714285714288E-2</v>
      </c>
      <c r="G194" s="243">
        <v>32</v>
      </c>
      <c r="H194" s="103">
        <v>1</v>
      </c>
      <c r="I194" s="1292">
        <f t="shared" si="144"/>
        <v>26</v>
      </c>
      <c r="J194" s="1292">
        <f t="shared" si="145"/>
        <v>3</v>
      </c>
      <c r="K194" s="243" t="s">
        <v>54</v>
      </c>
      <c r="L194" s="208">
        <v>2.8400000000000002E-2</v>
      </c>
      <c r="M194" s="243">
        <v>1.2999999999999999E-2</v>
      </c>
      <c r="N194" s="1293">
        <f>VLOOKUP(K194,'Material Bar Weights'!A:C,3,0)</f>
        <v>8.68</v>
      </c>
      <c r="O194" s="1294">
        <f t="shared" si="146"/>
        <v>22.720000000000002</v>
      </c>
      <c r="P194" s="1293">
        <f t="shared" si="147"/>
        <v>2.6175115207373274</v>
      </c>
      <c r="Q194" s="90">
        <f t="shared" si="141"/>
        <v>1.5</v>
      </c>
      <c r="R194" s="1295">
        <v>43313</v>
      </c>
      <c r="S194" s="124">
        <f t="shared" si="142"/>
        <v>43377</v>
      </c>
      <c r="T194" s="1295">
        <v>43327</v>
      </c>
      <c r="W194" s="550">
        <f t="shared" si="111"/>
        <v>3</v>
      </c>
      <c r="X194" s="549">
        <f t="shared" si="112"/>
        <v>3</v>
      </c>
    </row>
    <row r="195" spans="1:38" s="120" customFormat="1">
      <c r="A195" s="429"/>
      <c r="B195" s="46" t="s">
        <v>1970</v>
      </c>
      <c r="C195" s="102" t="s">
        <v>523</v>
      </c>
      <c r="D195" s="1382">
        <v>750</v>
      </c>
      <c r="E195" s="1382">
        <v>750</v>
      </c>
      <c r="F195" s="346">
        <f t="shared" si="143"/>
        <v>6.9642857142857145E-2</v>
      </c>
      <c r="G195" s="103">
        <v>32</v>
      </c>
      <c r="H195" s="103">
        <v>1</v>
      </c>
      <c r="I195" s="40">
        <f t="shared" si="144"/>
        <v>24.4375</v>
      </c>
      <c r="J195" s="40">
        <f t="shared" si="145"/>
        <v>3</v>
      </c>
      <c r="K195" s="103" t="s">
        <v>54</v>
      </c>
      <c r="L195" s="166">
        <v>2.8400000000000002E-2</v>
      </c>
      <c r="M195" s="103">
        <v>1.2999999999999999E-2</v>
      </c>
      <c r="N195" s="90">
        <f>VLOOKUP(K195,'Material Bar Weights'!A:C,3,0)</f>
        <v>8.68</v>
      </c>
      <c r="O195" s="104">
        <f t="shared" si="146"/>
        <v>21.3</v>
      </c>
      <c r="P195" s="92">
        <f t="shared" si="147"/>
        <v>2.4539170506912442</v>
      </c>
      <c r="Q195" s="90">
        <f t="shared" si="141"/>
        <v>1.5</v>
      </c>
      <c r="R195" s="138">
        <v>43313</v>
      </c>
      <c r="S195" s="124">
        <f t="shared" si="142"/>
        <v>43381</v>
      </c>
      <c r="T195" s="143">
        <v>43327</v>
      </c>
      <c r="W195" s="550">
        <f t="shared" si="111"/>
        <v>3</v>
      </c>
      <c r="X195" s="549">
        <f t="shared" si="112"/>
        <v>3</v>
      </c>
    </row>
    <row r="196" spans="1:38" s="120" customFormat="1">
      <c r="A196" s="429"/>
      <c r="B196" s="1214" t="s">
        <v>1188</v>
      </c>
      <c r="C196" s="1213" t="s">
        <v>523</v>
      </c>
      <c r="D196" s="1376">
        <v>300</v>
      </c>
      <c r="E196" s="1383">
        <v>300</v>
      </c>
      <c r="F196" s="401">
        <f t="shared" si="143"/>
        <v>2.7857142857142858E-2</v>
      </c>
      <c r="G196" s="85">
        <v>32</v>
      </c>
      <c r="H196" s="103">
        <v>1</v>
      </c>
      <c r="I196" s="6">
        <f t="shared" si="144"/>
        <v>10.375</v>
      </c>
      <c r="J196" s="6">
        <f t="shared" si="145"/>
        <v>1</v>
      </c>
      <c r="K196" s="85" t="s">
        <v>54</v>
      </c>
      <c r="L196" s="166">
        <v>2.8400000000000002E-2</v>
      </c>
      <c r="M196" s="85">
        <v>1.2999999999999999E-2</v>
      </c>
      <c r="N196" s="98">
        <f>VLOOKUP(K196,'Material Bar Weights'!A:C,3,0)</f>
        <v>8.68</v>
      </c>
      <c r="O196" s="91">
        <f t="shared" si="146"/>
        <v>8.5200000000000014</v>
      </c>
      <c r="P196" s="92">
        <f t="shared" si="147"/>
        <v>0.98156682027649789</v>
      </c>
      <c r="Q196" s="90">
        <f t="shared" si="141"/>
        <v>0.5</v>
      </c>
      <c r="R196" s="138">
        <v>43313</v>
      </c>
      <c r="S196" s="124">
        <f t="shared" si="142"/>
        <v>43383</v>
      </c>
      <c r="T196" s="143">
        <v>43327</v>
      </c>
      <c r="W196" s="550">
        <f t="shared" si="111"/>
        <v>1</v>
      </c>
      <c r="X196" s="549">
        <f t="shared" si="112"/>
        <v>1</v>
      </c>
    </row>
    <row r="197" spans="1:38" s="120" customFormat="1">
      <c r="A197" s="429"/>
      <c r="B197" s="46" t="s">
        <v>1711</v>
      </c>
      <c r="C197" s="102" t="s">
        <v>523</v>
      </c>
      <c r="D197" s="1382">
        <v>300</v>
      </c>
      <c r="E197" s="1382">
        <v>300</v>
      </c>
      <c r="F197" s="346">
        <f t="shared" si="143"/>
        <v>2.7857142857142858E-2</v>
      </c>
      <c r="G197" s="142">
        <v>64</v>
      </c>
      <c r="H197" s="103">
        <v>1</v>
      </c>
      <c r="I197" s="40">
        <f t="shared" si="144"/>
        <v>5.6875</v>
      </c>
      <c r="J197" s="40">
        <f t="shared" si="145"/>
        <v>1</v>
      </c>
      <c r="K197" s="103" t="s">
        <v>54</v>
      </c>
      <c r="L197" s="166">
        <v>2.8400000000000002E-2</v>
      </c>
      <c r="M197" s="103">
        <v>1.2999999999999999E-2</v>
      </c>
      <c r="N197" s="90">
        <f>VLOOKUP(K197,'Material Bar Weights'!A:C,3,0)</f>
        <v>8.68</v>
      </c>
      <c r="O197" s="104">
        <f t="shared" si="146"/>
        <v>8.5200000000000014</v>
      </c>
      <c r="P197" s="92">
        <f t="shared" si="147"/>
        <v>0.98156682027649789</v>
      </c>
      <c r="Q197" s="90">
        <f t="shared" si="141"/>
        <v>0.5</v>
      </c>
      <c r="R197" s="138">
        <v>43313</v>
      </c>
      <c r="S197" s="124">
        <f t="shared" si="142"/>
        <v>43384</v>
      </c>
      <c r="T197" s="79">
        <v>43327</v>
      </c>
      <c r="W197" s="550">
        <f t="shared" si="111"/>
        <v>1</v>
      </c>
      <c r="X197" s="549">
        <f t="shared" si="112"/>
        <v>1</v>
      </c>
    </row>
    <row r="198" spans="1:38" s="120" customFormat="1">
      <c r="A198" s="429"/>
      <c r="B198" s="579" t="s">
        <v>2259</v>
      </c>
      <c r="C198" s="47" t="s">
        <v>1989</v>
      </c>
      <c r="D198" s="81">
        <v>5000</v>
      </c>
      <c r="E198" s="50">
        <v>5000</v>
      </c>
      <c r="F198" s="33">
        <f t="shared" ref="F198" si="148">((E198*M198)/35)/4</f>
        <v>3.5571428571428569</v>
      </c>
      <c r="G198" s="93">
        <v>30</v>
      </c>
      <c r="H198" s="81">
        <v>1</v>
      </c>
      <c r="I198" s="6">
        <f t="shared" ref="I198" si="149">E198/G198+H198</f>
        <v>167.66666666666666</v>
      </c>
      <c r="J198" s="6">
        <f t="shared" ref="J198" si="150">ROUND(I198/7.5,0)</f>
        <v>22</v>
      </c>
      <c r="K198" s="50" t="s">
        <v>810</v>
      </c>
      <c r="L198" s="50">
        <v>0.24299999999999999</v>
      </c>
      <c r="M198" s="81">
        <v>9.9599999999999994E-2</v>
      </c>
      <c r="N198" s="114">
        <f>VLOOKUP(K198,'Material Bar Weights'!A:C,3,0)</f>
        <v>22.95</v>
      </c>
      <c r="O198" s="115">
        <f t="shared" ref="O198" si="151">IF(L198="NA", E198, E198*L198)</f>
        <v>1215</v>
      </c>
      <c r="P198" s="105">
        <f t="shared" ref="P198" si="152">O198/N198</f>
        <v>52.941176470588239</v>
      </c>
      <c r="Q198" s="90">
        <f t="shared" si="141"/>
        <v>11</v>
      </c>
      <c r="R198" s="219"/>
      <c r="S198" s="124">
        <f t="shared" si="142"/>
        <v>43385</v>
      </c>
      <c r="T198" s="219"/>
      <c r="W198" s="550" t="str">
        <f t="shared" si="111"/>
        <v/>
      </c>
      <c r="X198" s="549" t="str">
        <f t="shared" si="112"/>
        <v/>
      </c>
    </row>
    <row r="199" spans="1:38" s="120" customFormat="1">
      <c r="A199" s="429"/>
      <c r="B199" s="107"/>
      <c r="C199" s="47"/>
      <c r="D199" s="81"/>
      <c r="E199" s="81"/>
      <c r="F199" s="472"/>
      <c r="G199" s="81"/>
      <c r="H199" s="81"/>
      <c r="I199" s="40"/>
      <c r="J199" s="40"/>
      <c r="K199" s="81"/>
      <c r="L199" s="81"/>
      <c r="M199" s="81"/>
      <c r="N199" s="114"/>
      <c r="O199" s="115"/>
      <c r="P199" s="114"/>
      <c r="Q199" s="90"/>
      <c r="R199" s="138"/>
      <c r="S199" s="124">
        <f t="shared" si="142"/>
        <v>43402</v>
      </c>
      <c r="T199" s="138"/>
      <c r="W199" s="550" t="str">
        <f t="shared" si="111"/>
        <v/>
      </c>
      <c r="X199" s="549" t="str">
        <f t="shared" si="112"/>
        <v/>
      </c>
    </row>
    <row r="200" spans="1:38" s="120" customFormat="1">
      <c r="A200" s="429"/>
      <c r="B200" s="107"/>
      <c r="C200" s="47"/>
      <c r="D200" s="81"/>
      <c r="E200" s="81"/>
      <c r="F200" s="472"/>
      <c r="G200" s="81"/>
      <c r="H200" s="81"/>
      <c r="I200" s="40"/>
      <c r="J200" s="40"/>
      <c r="K200" s="81"/>
      <c r="L200" s="81"/>
      <c r="M200" s="81"/>
      <c r="N200" s="114"/>
      <c r="O200" s="115"/>
      <c r="P200" s="114"/>
      <c r="Q200" s="90"/>
      <c r="R200" s="138"/>
      <c r="S200" s="124"/>
      <c r="T200" s="138"/>
      <c r="W200" s="550" t="str">
        <f t="shared" ref="W200:W249" si="153">IF(T200="", "",IF(T200&lt;$K$2, J200, ""))</f>
        <v/>
      </c>
      <c r="X200" s="549" t="str">
        <f t="shared" ref="X200:X249" si="154">IF(R200="", "",IF(R200&lt;$X$3, J200, ""))</f>
        <v/>
      </c>
    </row>
    <row r="201" spans="1:38" s="120" customFormat="1">
      <c r="A201" s="429"/>
      <c r="R201" s="170"/>
      <c r="S201" s="170"/>
      <c r="T201" s="170"/>
      <c r="W201" s="550" t="str">
        <f t="shared" si="153"/>
        <v/>
      </c>
      <c r="X201" s="549" t="str">
        <f t="shared" si="154"/>
        <v/>
      </c>
      <c r="AL201" s="48"/>
    </row>
    <row r="202" spans="1:38" s="120" customFormat="1">
      <c r="A202" s="191"/>
      <c r="R202" s="170"/>
      <c r="S202" s="170"/>
      <c r="T202" s="170"/>
      <c r="W202" s="550" t="str">
        <f t="shared" si="153"/>
        <v/>
      </c>
      <c r="X202" s="549" t="str">
        <f t="shared" si="154"/>
        <v/>
      </c>
    </row>
    <row r="203" spans="1:38" s="120" customFormat="1">
      <c r="A203" s="191"/>
      <c r="B203" s="107"/>
      <c r="C203" s="47"/>
      <c r="D203" s="50"/>
      <c r="E203" s="50"/>
      <c r="F203" s="572"/>
      <c r="G203" s="81"/>
      <c r="H203" s="81"/>
      <c r="I203" s="6"/>
      <c r="J203" s="6"/>
      <c r="K203" s="50"/>
      <c r="L203" s="50"/>
      <c r="M203" s="81"/>
      <c r="N203" s="114"/>
      <c r="O203" s="115"/>
      <c r="P203" s="114"/>
      <c r="Q203" s="114"/>
      <c r="R203" s="122"/>
      <c r="S203" s="192"/>
      <c r="T203" s="122"/>
      <c r="U203" s="107"/>
      <c r="V203" s="126"/>
      <c r="W203" s="550" t="str">
        <f t="shared" si="153"/>
        <v/>
      </c>
      <c r="X203" s="549" t="str">
        <f t="shared" si="154"/>
        <v/>
      </c>
      <c r="Y203" s="160"/>
    </row>
    <row r="204" spans="1:38" s="120" customFormat="1" ht="13.8" thickBot="1">
      <c r="A204" s="179"/>
      <c r="B204" s="46"/>
      <c r="C204" s="81"/>
      <c r="D204" s="81"/>
      <c r="E204" s="183"/>
      <c r="F204" s="81"/>
      <c r="G204" s="103"/>
      <c r="H204" s="103"/>
      <c r="I204" s="40"/>
      <c r="J204" s="40"/>
      <c r="K204" s="103"/>
      <c r="L204" s="103"/>
      <c r="M204" s="103"/>
      <c r="N204" s="90"/>
      <c r="O204" s="115"/>
      <c r="P204" s="114"/>
      <c r="Q204" s="114"/>
      <c r="R204" s="122"/>
      <c r="S204" s="80">
        <f>K2</f>
        <v>43349</v>
      </c>
      <c r="T204" s="122"/>
      <c r="U204" s="107"/>
      <c r="V204" s="126"/>
      <c r="W204" s="550" t="str">
        <f t="shared" si="153"/>
        <v/>
      </c>
      <c r="X204" s="549" t="str">
        <f t="shared" si="154"/>
        <v/>
      </c>
      <c r="Y204" s="160"/>
    </row>
    <row r="205" spans="1:38">
      <c r="A205" s="41" t="s">
        <v>1560</v>
      </c>
      <c r="B205" s="435" t="s">
        <v>751</v>
      </c>
      <c r="C205" s="1103">
        <v>620853</v>
      </c>
      <c r="D205" s="42">
        <v>5000</v>
      </c>
      <c r="E205" s="107">
        <v>3971</v>
      </c>
      <c r="F205" s="1330">
        <f>((E205*M205)/35)/4</f>
        <v>0.86511071428571429</v>
      </c>
      <c r="G205" s="142">
        <v>83</v>
      </c>
      <c r="H205" s="103">
        <v>0</v>
      </c>
      <c r="I205" s="1331">
        <f>E205/G205+H205</f>
        <v>47.843373493975903</v>
      </c>
      <c r="J205" s="1331">
        <f>ROUND(I205/7.5,0)</f>
        <v>6</v>
      </c>
      <c r="K205" s="85" t="s">
        <v>807</v>
      </c>
      <c r="L205" s="85">
        <v>9.0999999999999998E-2</v>
      </c>
      <c r="M205" s="103">
        <v>3.0499999999999999E-2</v>
      </c>
      <c r="N205" s="90">
        <f>VLOOKUP(K205,'Material Bar Weights'!A:C,3,0)</f>
        <v>13.56</v>
      </c>
      <c r="O205" s="91">
        <f>IF(L205="NA", E205, E205*L205)</f>
        <v>361.36099999999999</v>
      </c>
      <c r="P205" s="92">
        <f>O205/N205</f>
        <v>26.649041297935103</v>
      </c>
      <c r="Q205" s="90">
        <f>J205/A$207</f>
        <v>3</v>
      </c>
      <c r="R205" s="79">
        <v>43327</v>
      </c>
      <c r="S205" s="124">
        <f t="shared" ref="S205:S212" si="155">WORKDAY(S204,ROUNDUP(Q204,0))</f>
        <v>43349</v>
      </c>
      <c r="T205" s="79">
        <v>43343</v>
      </c>
      <c r="U205" s="134" t="s">
        <v>4430</v>
      </c>
      <c r="W205" s="550">
        <f t="shared" si="153"/>
        <v>6</v>
      </c>
      <c r="X205" s="549">
        <f t="shared" si="154"/>
        <v>6</v>
      </c>
      <c r="Y205" s="82"/>
    </row>
    <row r="206" spans="1:38">
      <c r="A206" s="96" t="s">
        <v>253</v>
      </c>
      <c r="B206" s="107" t="s">
        <v>4469</v>
      </c>
      <c r="C206" s="1103">
        <v>621796</v>
      </c>
      <c r="D206" s="81">
        <v>1500</v>
      </c>
      <c r="E206" s="50">
        <v>1500</v>
      </c>
      <c r="F206" s="33">
        <f t="shared" ref="F206" si="156">((E206*M206)/35)/4</f>
        <v>8.5714285714285715E-2</v>
      </c>
      <c r="G206" s="81">
        <v>14</v>
      </c>
      <c r="H206" s="81">
        <v>8</v>
      </c>
      <c r="I206" s="40">
        <f t="shared" ref="I206" si="157">E206/G206+H206</f>
        <v>115.14285714285714</v>
      </c>
      <c r="J206" s="40">
        <f t="shared" ref="J206" si="158">ROUND(I206/7.5,0)</f>
        <v>15</v>
      </c>
      <c r="K206" s="88" t="s">
        <v>1388</v>
      </c>
      <c r="L206" s="171">
        <v>3.61E-2</v>
      </c>
      <c r="M206" s="171">
        <v>8.0000000000000002E-3</v>
      </c>
      <c r="N206" s="98">
        <f>VLOOKUP(K206,'Material Bar Weights'!A:C,3,0)</f>
        <v>8.26</v>
      </c>
      <c r="O206" s="115">
        <f t="shared" ref="O206" si="159">IF(L206="NA", E206, E206*L206)</f>
        <v>54.15</v>
      </c>
      <c r="P206" s="105">
        <f t="shared" ref="P206" si="160">O206/N206</f>
        <v>6.5556900726392255</v>
      </c>
      <c r="Q206" s="90">
        <f t="shared" ref="Q206:Q211" si="161">J206/A$207</f>
        <v>7.5</v>
      </c>
      <c r="R206" s="122"/>
      <c r="S206" s="124">
        <f t="shared" si="155"/>
        <v>43354</v>
      </c>
      <c r="T206" s="122"/>
      <c r="U206" s="107"/>
      <c r="V206" s="120"/>
      <c r="W206" s="550" t="str">
        <f t="shared" si="153"/>
        <v/>
      </c>
      <c r="X206" s="549" t="str">
        <f t="shared" si="154"/>
        <v/>
      </c>
      <c r="Y206" s="82"/>
    </row>
    <row r="207" spans="1:38" s="120" customFormat="1">
      <c r="A207" s="119">
        <v>2</v>
      </c>
      <c r="B207" s="1327" t="s">
        <v>756</v>
      </c>
      <c r="C207" s="1216">
        <v>619733</v>
      </c>
      <c r="D207" s="103">
        <v>2000</v>
      </c>
      <c r="E207" s="103">
        <v>2000</v>
      </c>
      <c r="F207" s="1307">
        <f>((E207*M207)/35)/4</f>
        <v>0.43571428571428572</v>
      </c>
      <c r="G207" s="142">
        <v>13</v>
      </c>
      <c r="H207" s="103">
        <v>3</v>
      </c>
      <c r="I207" s="1308">
        <f>E207/G207+H207</f>
        <v>156.84615384615384</v>
      </c>
      <c r="J207" s="1308">
        <f>ROUND(I207/7.5,0)</f>
        <v>21</v>
      </c>
      <c r="K207" s="97" t="s">
        <v>807</v>
      </c>
      <c r="L207" s="103">
        <v>9.9000000000000005E-2</v>
      </c>
      <c r="M207" s="103">
        <v>3.0499999999999999E-2</v>
      </c>
      <c r="N207" s="90">
        <f>VLOOKUP(K207,'Material Bar Weights'!A:C,3,0)</f>
        <v>13.56</v>
      </c>
      <c r="O207" s="104">
        <f>IF(L207="NA", E207, E207*L207)</f>
        <v>198</v>
      </c>
      <c r="P207" s="92">
        <f>O207/N207</f>
        <v>14.601769911504425</v>
      </c>
      <c r="Q207" s="90">
        <f t="shared" si="161"/>
        <v>10.5</v>
      </c>
      <c r="R207" s="79">
        <v>43327</v>
      </c>
      <c r="S207" s="124">
        <f t="shared" si="155"/>
        <v>43364</v>
      </c>
      <c r="T207" s="79">
        <v>43344</v>
      </c>
      <c r="U207" s="41"/>
      <c r="V207" s="48"/>
      <c r="W207" s="550">
        <f t="shared" si="153"/>
        <v>21</v>
      </c>
      <c r="X207" s="549">
        <f t="shared" si="154"/>
        <v>21</v>
      </c>
      <c r="Y207" s="160"/>
    </row>
    <row r="208" spans="1:38">
      <c r="B208" s="107" t="s">
        <v>2546</v>
      </c>
      <c r="C208" s="47" t="s">
        <v>523</v>
      </c>
      <c r="D208" s="81">
        <v>1600</v>
      </c>
      <c r="E208" s="50">
        <v>1600</v>
      </c>
      <c r="F208" s="33">
        <f t="shared" ref="F208" si="162">((E208*M208)/35)/4</f>
        <v>0.99428571428571422</v>
      </c>
      <c r="G208" s="81">
        <v>32</v>
      </c>
      <c r="H208" s="81">
        <v>1</v>
      </c>
      <c r="I208" s="6">
        <f>E208/G208+H208</f>
        <v>51</v>
      </c>
      <c r="J208" s="6">
        <f>ROUND(I208/7.5,0)</f>
        <v>7</v>
      </c>
      <c r="K208" s="50" t="s">
        <v>512</v>
      </c>
      <c r="L208" s="50">
        <v>0.24199999999999999</v>
      </c>
      <c r="M208" s="81">
        <v>8.6999999999999994E-2</v>
      </c>
      <c r="N208" s="114">
        <f>VLOOKUP(K208,'Material Bar Weights'!A:C,3,0)</f>
        <v>22.95</v>
      </c>
      <c r="O208" s="115">
        <f>IF(L208="NA", E208, E208*L208)</f>
        <v>387.2</v>
      </c>
      <c r="P208" s="105">
        <f>O208/N208</f>
        <v>16.871459694989106</v>
      </c>
      <c r="Q208" s="90">
        <f t="shared" si="161"/>
        <v>3.5</v>
      </c>
      <c r="R208" s="122">
        <v>43314</v>
      </c>
      <c r="S208" s="124">
        <f t="shared" si="155"/>
        <v>43381</v>
      </c>
      <c r="T208" s="122">
        <v>43328</v>
      </c>
      <c r="W208" s="550">
        <f t="shared" si="153"/>
        <v>7</v>
      </c>
      <c r="X208" s="549">
        <f t="shared" si="154"/>
        <v>7</v>
      </c>
      <c r="Y208" s="82"/>
    </row>
    <row r="209" spans="1:25">
      <c r="A209" s="119"/>
      <c r="B209" s="579" t="s">
        <v>773</v>
      </c>
      <c r="C209" s="47" t="s">
        <v>523</v>
      </c>
      <c r="D209" s="183">
        <v>3500</v>
      </c>
      <c r="E209" s="50">
        <v>3500</v>
      </c>
      <c r="F209" s="460">
        <f t="shared" ref="F209" si="163">((E209*M209)/35)/4</f>
        <v>0.97499999999999998</v>
      </c>
      <c r="G209" s="146">
        <v>59</v>
      </c>
      <c r="H209" s="81">
        <v>0</v>
      </c>
      <c r="I209" s="40">
        <f t="shared" ref="I209" si="164">E209/G209+H209</f>
        <v>59.322033898305087</v>
      </c>
      <c r="J209" s="6">
        <f>ROUND(I209/7.5,0)</f>
        <v>8</v>
      </c>
      <c r="K209" s="97" t="s">
        <v>810</v>
      </c>
      <c r="L209" s="50">
        <v>0.22</v>
      </c>
      <c r="M209" s="81">
        <v>3.9E-2</v>
      </c>
      <c r="N209" s="114">
        <f>VLOOKUP(K209,'Material Bar Weights'!A:C,3,0)</f>
        <v>22.95</v>
      </c>
      <c r="O209" s="115">
        <f>IF(L209="NA", E209, E209*L209)</f>
        <v>770</v>
      </c>
      <c r="P209" s="92">
        <f>O209/N209</f>
        <v>33.551198257080614</v>
      </c>
      <c r="Q209" s="90">
        <f t="shared" si="161"/>
        <v>4</v>
      </c>
      <c r="R209" s="79">
        <v>43344</v>
      </c>
      <c r="S209" s="124">
        <f t="shared" si="155"/>
        <v>43385</v>
      </c>
      <c r="T209" s="79">
        <v>43358</v>
      </c>
      <c r="U209" s="107"/>
      <c r="V209" s="120"/>
      <c r="W209" s="550" t="str">
        <f t="shared" si="153"/>
        <v/>
      </c>
      <c r="X209" s="549">
        <f t="shared" si="154"/>
        <v>8</v>
      </c>
      <c r="Y209" s="82"/>
    </row>
    <row r="210" spans="1:25">
      <c r="A210" s="119"/>
      <c r="B210" s="46" t="s">
        <v>2209</v>
      </c>
      <c r="C210" s="136">
        <v>610811</v>
      </c>
      <c r="D210" s="81">
        <v>5000</v>
      </c>
      <c r="E210" s="77">
        <v>5000</v>
      </c>
      <c r="F210" s="464">
        <f>((E210*M210)/35)/4</f>
        <v>1.4285714285714286</v>
      </c>
      <c r="G210" s="77">
        <v>54</v>
      </c>
      <c r="H210" s="266">
        <v>16</v>
      </c>
      <c r="I210" s="6">
        <f t="shared" ref="I210" si="165">E210/G210+H210</f>
        <v>108.5925925925926</v>
      </c>
      <c r="J210" s="6">
        <f t="shared" ref="J210" si="166">ROUND(I210/7.5,0)</f>
        <v>14</v>
      </c>
      <c r="K210" s="88" t="s">
        <v>2203</v>
      </c>
      <c r="L210" s="85">
        <v>5.2499999999999998E-2</v>
      </c>
      <c r="M210" s="103">
        <v>0.04</v>
      </c>
      <c r="N210" s="98">
        <f>VLOOKUP(K210,'Material Bar Weights'!A:C,3,0)</f>
        <v>3.56</v>
      </c>
      <c r="O210" s="115">
        <f t="shared" ref="O210:O211" si="167">IF(L210="NA", E210, E210*L210)</f>
        <v>262.5</v>
      </c>
      <c r="P210" s="105">
        <f t="shared" ref="P210" si="168">O210/N210</f>
        <v>73.735955056179776</v>
      </c>
      <c r="Q210" s="90">
        <f t="shared" si="161"/>
        <v>7</v>
      </c>
      <c r="R210" s="122">
        <v>43313</v>
      </c>
      <c r="S210" s="124">
        <f t="shared" si="155"/>
        <v>43391</v>
      </c>
      <c r="T210" s="122">
        <v>43327</v>
      </c>
      <c r="U210" s="107"/>
      <c r="V210" s="120"/>
      <c r="W210" s="550">
        <f t="shared" si="153"/>
        <v>14</v>
      </c>
      <c r="X210" s="549">
        <f t="shared" si="154"/>
        <v>14</v>
      </c>
      <c r="Y210" s="82"/>
    </row>
    <row r="211" spans="1:25">
      <c r="A211" s="119"/>
      <c r="B211" s="107" t="s">
        <v>777</v>
      </c>
      <c r="C211" s="47" t="s">
        <v>523</v>
      </c>
      <c r="D211" s="81">
        <v>3000</v>
      </c>
      <c r="E211" s="50">
        <v>3000</v>
      </c>
      <c r="F211" s="33">
        <f t="shared" ref="F211" si="169">((E211*M211)/35)/4</f>
        <v>1.7807142857142857</v>
      </c>
      <c r="G211" s="146">
        <v>57</v>
      </c>
      <c r="H211" s="81">
        <v>0</v>
      </c>
      <c r="I211" s="6">
        <f>E211/G211+H211</f>
        <v>52.631578947368418</v>
      </c>
      <c r="J211" s="6">
        <f>ROUND(I211/7.5,0)</f>
        <v>7</v>
      </c>
      <c r="K211" s="81" t="s">
        <v>810</v>
      </c>
      <c r="L211" s="152">
        <v>0.249</v>
      </c>
      <c r="M211" s="81">
        <v>8.3099999999999993E-2</v>
      </c>
      <c r="N211" s="114">
        <f>VLOOKUP(K211,'Material Bar Weights'!A:C,3,0)</f>
        <v>22.95</v>
      </c>
      <c r="O211" s="115">
        <f t="shared" si="167"/>
        <v>747</v>
      </c>
      <c r="P211" s="105">
        <f>O211/N211</f>
        <v>32.549019607843135</v>
      </c>
      <c r="Q211" s="90">
        <f t="shared" si="161"/>
        <v>3.5</v>
      </c>
      <c r="R211" s="219"/>
      <c r="S211" s="124">
        <f t="shared" si="155"/>
        <v>43402</v>
      </c>
      <c r="T211" s="219"/>
      <c r="W211" s="550" t="str">
        <f t="shared" si="153"/>
        <v/>
      </c>
      <c r="X211" s="549" t="str">
        <f t="shared" si="154"/>
        <v/>
      </c>
      <c r="Y211" s="82"/>
    </row>
    <row r="212" spans="1:25">
      <c r="A212" s="119"/>
      <c r="B212" s="107"/>
      <c r="D212" s="81"/>
      <c r="E212" s="81"/>
      <c r="F212" s="33"/>
      <c r="G212" s="81"/>
      <c r="H212" s="81"/>
      <c r="I212" s="40"/>
      <c r="J212" s="40"/>
      <c r="K212" s="81"/>
      <c r="L212" s="81"/>
      <c r="M212" s="81"/>
      <c r="N212" s="114"/>
      <c r="O212" s="115"/>
      <c r="P212" s="114"/>
      <c r="Q212" s="120"/>
      <c r="R212" s="170"/>
      <c r="S212" s="124">
        <f t="shared" si="155"/>
        <v>43406</v>
      </c>
      <c r="T212" s="170"/>
      <c r="U212" s="107"/>
      <c r="V212" s="120"/>
      <c r="W212" s="550" t="str">
        <f t="shared" si="153"/>
        <v/>
      </c>
      <c r="X212" s="549" t="str">
        <f t="shared" si="154"/>
        <v/>
      </c>
      <c r="Y212" s="82"/>
    </row>
    <row r="213" spans="1:25" s="120" customFormat="1">
      <c r="A213" s="119"/>
      <c r="B213" s="254"/>
      <c r="C213" s="47"/>
      <c r="D213" s="47"/>
      <c r="E213" s="50"/>
      <c r="F213" s="50"/>
      <c r="G213" s="48"/>
      <c r="I213" s="54"/>
      <c r="J213" s="48"/>
      <c r="K213" s="48"/>
      <c r="L213" s="48"/>
      <c r="N213" s="52"/>
      <c r="O213" s="53"/>
      <c r="P213" s="54"/>
      <c r="Q213" s="50"/>
      <c r="R213" s="79"/>
      <c r="S213" s="118"/>
      <c r="T213" s="79"/>
      <c r="U213" s="41"/>
      <c r="V213" s="48"/>
      <c r="W213" s="550" t="str">
        <f t="shared" si="153"/>
        <v/>
      </c>
      <c r="X213" s="549" t="str">
        <f t="shared" si="154"/>
        <v/>
      </c>
      <c r="Y213" s="160"/>
    </row>
    <row r="214" spans="1:25">
      <c r="B214" s="48"/>
      <c r="C214" s="48"/>
      <c r="D214" s="48"/>
      <c r="E214" s="48"/>
      <c r="F214" s="48"/>
      <c r="I214" s="48"/>
      <c r="M214" s="48"/>
      <c r="N214" s="48"/>
      <c r="O214" s="48"/>
      <c r="P214" s="48"/>
      <c r="Q214" s="48"/>
      <c r="R214" s="219"/>
      <c r="S214" s="219"/>
      <c r="T214" s="219"/>
      <c r="U214" s="48"/>
      <c r="W214" s="550" t="str">
        <f t="shared" si="153"/>
        <v/>
      </c>
      <c r="X214" s="549" t="str">
        <f t="shared" si="154"/>
        <v/>
      </c>
    </row>
    <row r="215" spans="1:25" s="120" customFormat="1">
      <c r="R215" s="170"/>
      <c r="S215" s="170"/>
      <c r="T215" s="170"/>
      <c r="W215" s="550" t="str">
        <f t="shared" si="153"/>
        <v/>
      </c>
      <c r="X215" s="549" t="str">
        <f t="shared" si="154"/>
        <v/>
      </c>
    </row>
    <row r="216" spans="1:25">
      <c r="R216" s="79"/>
      <c r="S216" s="118"/>
      <c r="T216" s="79"/>
      <c r="W216" s="550" t="str">
        <f t="shared" si="153"/>
        <v/>
      </c>
      <c r="X216" s="549" t="str">
        <f t="shared" si="154"/>
        <v/>
      </c>
    </row>
    <row r="217" spans="1:25" ht="13.8" thickBot="1">
      <c r="A217" s="179"/>
      <c r="B217" s="106"/>
      <c r="D217" s="50"/>
      <c r="Q217" s="133"/>
      <c r="R217" s="79"/>
      <c r="S217" s="80">
        <f>K2</f>
        <v>43349</v>
      </c>
      <c r="T217" s="79"/>
      <c r="V217" s="58"/>
      <c r="W217" s="550" t="str">
        <f t="shared" si="153"/>
        <v/>
      </c>
      <c r="X217" s="549" t="str">
        <f t="shared" si="154"/>
        <v/>
      </c>
      <c r="Y217" s="82"/>
    </row>
    <row r="218" spans="1:25">
      <c r="A218" s="41" t="s">
        <v>1559</v>
      </c>
      <c r="B218" s="1248" t="s">
        <v>3833</v>
      </c>
      <c r="C218" s="47">
        <v>614738</v>
      </c>
      <c r="D218" s="1249">
        <v>7000</v>
      </c>
      <c r="E218" s="1250">
        <v>1473</v>
      </c>
      <c r="F218" s="480">
        <f>((E218*M218)/35)/4</f>
        <v>1.0521428571428572E-2</v>
      </c>
      <c r="G218" s="1251">
        <v>66</v>
      </c>
      <c r="H218" s="1251">
        <v>0</v>
      </c>
      <c r="I218" s="1225">
        <f>E218/G218+H218</f>
        <v>22.318181818181817</v>
      </c>
      <c r="J218" s="1225">
        <f>ROUND(I218/7.5,0)</f>
        <v>3</v>
      </c>
      <c r="K218" s="1252" t="s">
        <v>192</v>
      </c>
      <c r="L218" s="1234">
        <v>1.5E-3</v>
      </c>
      <c r="M218" s="1234">
        <v>1E-3</v>
      </c>
      <c r="N218" s="90">
        <f>VLOOKUP(K218,'Material Bar Weights'!A:C,3,0)</f>
        <v>3.39</v>
      </c>
      <c r="O218" s="91">
        <f>IF(L218="NA", E218, E218*L218)</f>
        <v>2.2095000000000002</v>
      </c>
      <c r="P218" s="92">
        <f>O218/N218</f>
        <v>0.65176991150442487</v>
      </c>
      <c r="Q218" s="98">
        <f>J218/A$221</f>
        <v>1.5</v>
      </c>
      <c r="R218" s="79">
        <v>43291</v>
      </c>
      <c r="S218" s="124">
        <f t="shared" ref="S218:S225" si="170">WORKDAY(S217,ROUNDUP(Q217,0))</f>
        <v>43349</v>
      </c>
      <c r="T218" s="79">
        <v>43311</v>
      </c>
      <c r="U218" s="134" t="s">
        <v>4434</v>
      </c>
      <c r="V218" s="200"/>
      <c r="W218" s="550">
        <f t="shared" si="153"/>
        <v>3</v>
      </c>
      <c r="X218" s="549">
        <f t="shared" si="154"/>
        <v>3</v>
      </c>
      <c r="Y218" s="82"/>
    </row>
    <row r="219" spans="1:25">
      <c r="A219" s="41" t="s">
        <v>1148</v>
      </c>
      <c r="B219" s="385" t="s">
        <v>4064</v>
      </c>
      <c r="C219" s="1103">
        <v>620544</v>
      </c>
      <c r="D219" s="81">
        <v>500</v>
      </c>
      <c r="E219" s="183">
        <v>0</v>
      </c>
      <c r="F219" s="456">
        <f>((E222*M222)/35)/4</f>
        <v>5.3571428571428568E-2</v>
      </c>
      <c r="G219" s="183">
        <v>66</v>
      </c>
      <c r="H219" s="183">
        <v>0</v>
      </c>
      <c r="I219" s="3">
        <f>E219/G219+H219</f>
        <v>0</v>
      </c>
      <c r="J219" s="3">
        <f>ROUND(I219/7.5,0)</f>
        <v>0</v>
      </c>
      <c r="K219" s="331" t="s">
        <v>192</v>
      </c>
      <c r="L219" s="184">
        <v>1.5E-3</v>
      </c>
      <c r="M219" s="184">
        <v>1E-3</v>
      </c>
      <c r="N219" s="114">
        <f>VLOOKUP(K219,'Material Bar Weights'!A:C,3,0)</f>
        <v>3.39</v>
      </c>
      <c r="O219" s="115">
        <f>IF(L219="NA", E219, E219*L219)</f>
        <v>0</v>
      </c>
      <c r="P219" s="105">
        <f>O219/N219</f>
        <v>0</v>
      </c>
      <c r="Q219" s="98">
        <f t="shared" ref="Q219:Q224" si="171">J219/A$221</f>
        <v>0</v>
      </c>
      <c r="R219" s="79">
        <v>43322</v>
      </c>
      <c r="S219" s="124">
        <f t="shared" si="170"/>
        <v>43353</v>
      </c>
      <c r="T219" s="79">
        <v>43344</v>
      </c>
      <c r="U219" s="93" t="s">
        <v>4447</v>
      </c>
      <c r="V219" s="200"/>
      <c r="W219" s="550">
        <f t="shared" si="153"/>
        <v>0</v>
      </c>
      <c r="X219" s="549">
        <f t="shared" si="154"/>
        <v>0</v>
      </c>
      <c r="Y219" s="82"/>
    </row>
    <row r="220" spans="1:25">
      <c r="A220" s="161" t="s">
        <v>253</v>
      </c>
      <c r="B220" s="385" t="s">
        <v>4063</v>
      </c>
      <c r="C220" s="1103">
        <v>620546</v>
      </c>
      <c r="D220" s="81">
        <v>1600</v>
      </c>
      <c r="E220" s="183">
        <v>1600</v>
      </c>
      <c r="F220" s="456">
        <f>((E222*M222)/35)/4</f>
        <v>5.3571428571428568E-2</v>
      </c>
      <c r="G220" s="183">
        <v>66</v>
      </c>
      <c r="H220" s="183">
        <v>0</v>
      </c>
      <c r="I220" s="3">
        <f>E220/G220+H220</f>
        <v>24.242424242424242</v>
      </c>
      <c r="J220" s="3">
        <f>ROUND(I220/7.5,0)</f>
        <v>3</v>
      </c>
      <c r="K220" s="331" t="s">
        <v>192</v>
      </c>
      <c r="L220" s="184">
        <v>1.5E-3</v>
      </c>
      <c r="M220" s="184">
        <v>1E-3</v>
      </c>
      <c r="N220" s="114">
        <f>VLOOKUP(K220,'Material Bar Weights'!A:C,3,0)</f>
        <v>3.39</v>
      </c>
      <c r="O220" s="115">
        <f>IF(L220="NA", E220, E220*L220)</f>
        <v>2.4</v>
      </c>
      <c r="P220" s="105">
        <f>O220/N220</f>
        <v>0.70796460176991149</v>
      </c>
      <c r="Q220" s="98">
        <f t="shared" si="171"/>
        <v>1.5</v>
      </c>
      <c r="R220" s="79">
        <v>43322</v>
      </c>
      <c r="S220" s="124">
        <f t="shared" si="170"/>
        <v>43353</v>
      </c>
      <c r="T220" s="79">
        <v>43344</v>
      </c>
      <c r="U220" s="134" t="s">
        <v>4468</v>
      </c>
      <c r="V220" s="200"/>
      <c r="W220" s="550">
        <f t="shared" si="153"/>
        <v>3</v>
      </c>
      <c r="X220" s="549">
        <f t="shared" si="154"/>
        <v>3</v>
      </c>
      <c r="Y220" s="82"/>
    </row>
    <row r="221" spans="1:25">
      <c r="A221" s="119">
        <v>2</v>
      </c>
      <c r="B221" s="385" t="s">
        <v>4062</v>
      </c>
      <c r="C221" s="1103">
        <v>620547</v>
      </c>
      <c r="D221" s="81">
        <v>2000</v>
      </c>
      <c r="E221" s="183">
        <v>2000</v>
      </c>
      <c r="F221" s="456">
        <f>((E218*M218)/35)/4</f>
        <v>1.0521428571428572E-2</v>
      </c>
      <c r="G221" s="183">
        <v>66</v>
      </c>
      <c r="H221" s="183">
        <v>4</v>
      </c>
      <c r="I221" s="3">
        <f>E221/G221+H221</f>
        <v>34.303030303030305</v>
      </c>
      <c r="J221" s="3">
        <f>ROUND(I221/7.5,0)</f>
        <v>5</v>
      </c>
      <c r="K221" s="331" t="s">
        <v>192</v>
      </c>
      <c r="L221" s="184">
        <v>1.5E-3</v>
      </c>
      <c r="M221" s="184">
        <v>1E-3</v>
      </c>
      <c r="N221" s="114">
        <f>VLOOKUP(K221,'Material Bar Weights'!A:C,3,0)</f>
        <v>3.39</v>
      </c>
      <c r="O221" s="115">
        <f>IF(L221="NA", E221, E221*L221)</f>
        <v>3</v>
      </c>
      <c r="P221" s="105">
        <f>O221/N221</f>
        <v>0.88495575221238931</v>
      </c>
      <c r="Q221" s="98">
        <f t="shared" si="171"/>
        <v>2.5</v>
      </c>
      <c r="R221" s="79">
        <v>43322</v>
      </c>
      <c r="S221" s="124">
        <f t="shared" si="170"/>
        <v>43355</v>
      </c>
      <c r="T221" s="79">
        <v>43344</v>
      </c>
      <c r="U221" s="81"/>
      <c r="V221" s="200"/>
      <c r="W221" s="550">
        <f t="shared" si="153"/>
        <v>5</v>
      </c>
      <c r="X221" s="549">
        <f t="shared" si="154"/>
        <v>5</v>
      </c>
      <c r="Y221" s="82"/>
    </row>
    <row r="222" spans="1:25">
      <c r="B222" s="385" t="s">
        <v>4015</v>
      </c>
      <c r="C222" s="1103">
        <v>620548</v>
      </c>
      <c r="D222" s="81">
        <v>7500</v>
      </c>
      <c r="E222" s="183">
        <v>7500</v>
      </c>
      <c r="F222" s="456">
        <f t="shared" ref="F222" si="172">((E221*M221)/35)/4</f>
        <v>1.4285714285714285E-2</v>
      </c>
      <c r="G222" s="183">
        <v>66</v>
      </c>
      <c r="H222" s="183">
        <v>4</v>
      </c>
      <c r="I222" s="3">
        <f t="shared" ref="I222" si="173">E222/G222+H222</f>
        <v>117.63636363636364</v>
      </c>
      <c r="J222" s="3">
        <f t="shared" ref="J222" si="174">ROUND(I222/7.5,0)</f>
        <v>16</v>
      </c>
      <c r="K222" s="331" t="s">
        <v>192</v>
      </c>
      <c r="L222" s="184">
        <v>1.5E-3</v>
      </c>
      <c r="M222" s="184">
        <v>1E-3</v>
      </c>
      <c r="N222" s="114">
        <f>VLOOKUP(K222,'Material Bar Weights'!A:C,3,0)</f>
        <v>3.39</v>
      </c>
      <c r="O222" s="115">
        <f t="shared" ref="O222" si="175">IF(L222="NA", E222, E222*L222)</f>
        <v>11.25</v>
      </c>
      <c r="P222" s="105">
        <f t="shared" ref="P222" si="176">O222/N222</f>
        <v>3.3185840707964602</v>
      </c>
      <c r="Q222" s="98">
        <f t="shared" si="171"/>
        <v>8</v>
      </c>
      <c r="R222" s="79">
        <v>43322</v>
      </c>
      <c r="S222" s="124">
        <f t="shared" si="170"/>
        <v>43360</v>
      </c>
      <c r="T222" s="79">
        <v>43344</v>
      </c>
      <c r="U222" s="81"/>
      <c r="V222" s="200"/>
      <c r="W222" s="550">
        <f t="shared" si="153"/>
        <v>16</v>
      </c>
      <c r="X222" s="549">
        <f t="shared" si="154"/>
        <v>16</v>
      </c>
      <c r="Y222" s="82"/>
    </row>
    <row r="223" spans="1:25">
      <c r="B223" s="553" t="s">
        <v>2653</v>
      </c>
      <c r="C223" s="154">
        <v>612305</v>
      </c>
      <c r="D223" s="50">
        <v>550</v>
      </c>
      <c r="E223" s="50">
        <v>550</v>
      </c>
      <c r="F223" s="460">
        <f>((E223*M223)/35)/4</f>
        <v>5.5E-2</v>
      </c>
      <c r="G223" s="81">
        <v>5</v>
      </c>
      <c r="H223" s="81">
        <v>8</v>
      </c>
      <c r="I223" s="40">
        <f>E223/G223+H223</f>
        <v>118</v>
      </c>
      <c r="J223" s="40">
        <f>ROUND(I223/7.5,0)</f>
        <v>16</v>
      </c>
      <c r="K223" s="88" t="s">
        <v>54</v>
      </c>
      <c r="L223" s="50">
        <v>3.4700000000000002E-2</v>
      </c>
      <c r="M223" s="81">
        <v>1.4E-2</v>
      </c>
      <c r="N223" s="114">
        <f>VLOOKUP(K223,'Material Bar Weights'!A:C,3,0)</f>
        <v>8.68</v>
      </c>
      <c r="O223" s="115">
        <f>IF(L223="NA", E223, E223*L223)</f>
        <v>19.085000000000001</v>
      </c>
      <c r="P223" s="92">
        <f>O223/N223</f>
        <v>2.1987327188940093</v>
      </c>
      <c r="Q223" s="98">
        <f t="shared" si="171"/>
        <v>8</v>
      </c>
      <c r="R223" s="79">
        <v>43252</v>
      </c>
      <c r="S223" s="124">
        <f t="shared" si="170"/>
        <v>43370</v>
      </c>
      <c r="T223" s="79">
        <v>43303</v>
      </c>
      <c r="U223" s="41" t="s">
        <v>3830</v>
      </c>
      <c r="V223" s="48" t="s">
        <v>3831</v>
      </c>
      <c r="W223" s="550">
        <f t="shared" si="153"/>
        <v>16</v>
      </c>
      <c r="X223" s="549">
        <f t="shared" si="154"/>
        <v>16</v>
      </c>
      <c r="Y223" s="82"/>
    </row>
    <row r="224" spans="1:25">
      <c r="B224" s="49" t="s">
        <v>2356</v>
      </c>
      <c r="C224" s="1103">
        <v>618336</v>
      </c>
      <c r="D224" s="81">
        <v>3000</v>
      </c>
      <c r="E224" s="50">
        <v>3000</v>
      </c>
      <c r="F224" s="401">
        <f>((E224*M224)/35)/4</f>
        <v>2.5264285714285712</v>
      </c>
      <c r="G224" s="81">
        <v>16</v>
      </c>
      <c r="H224" s="81">
        <v>2</v>
      </c>
      <c r="I224" s="6">
        <f>E224/G224+H224</f>
        <v>189.5</v>
      </c>
      <c r="J224" s="6">
        <f>ROUND(I224/7.5,0)</f>
        <v>25</v>
      </c>
      <c r="K224" s="81" t="s">
        <v>122</v>
      </c>
      <c r="L224" s="171">
        <v>0.22900000000000001</v>
      </c>
      <c r="M224" s="171">
        <v>0.1179</v>
      </c>
      <c r="N224" s="98">
        <f>VLOOKUP(K224,'Material Bar Weights'!A:C,3,0)</f>
        <v>21.54</v>
      </c>
      <c r="O224" s="115">
        <f>IF(L224="NA", E224, E224*L224)</f>
        <v>687</v>
      </c>
      <c r="P224" s="105">
        <f>O224/N224</f>
        <v>31.894150417827298</v>
      </c>
      <c r="Q224" s="98">
        <f t="shared" si="171"/>
        <v>12.5</v>
      </c>
      <c r="R224" s="79">
        <v>43327</v>
      </c>
      <c r="S224" s="124">
        <f t="shared" si="170"/>
        <v>43382</v>
      </c>
      <c r="T224" s="79">
        <v>43344</v>
      </c>
      <c r="U224" s="120"/>
      <c r="V224" s="120"/>
      <c r="W224" s="550">
        <f t="shared" si="153"/>
        <v>25</v>
      </c>
      <c r="X224" s="549">
        <f t="shared" si="154"/>
        <v>25</v>
      </c>
      <c r="Y224" s="82"/>
    </row>
    <row r="225" spans="1:25">
      <c r="R225" s="79"/>
      <c r="S225" s="124">
        <f t="shared" si="170"/>
        <v>43399</v>
      </c>
      <c r="T225" s="79"/>
      <c r="W225" s="550" t="str">
        <f t="shared" si="153"/>
        <v/>
      </c>
      <c r="X225" s="549" t="str">
        <f t="shared" si="154"/>
        <v/>
      </c>
      <c r="Y225" s="82"/>
    </row>
    <row r="226" spans="1:25">
      <c r="B226" s="48"/>
      <c r="C226" s="48"/>
      <c r="D226" s="48"/>
      <c r="E226" s="48"/>
      <c r="F226" s="48"/>
      <c r="I226" s="48"/>
      <c r="M226" s="48"/>
      <c r="N226" s="48"/>
      <c r="O226" s="48"/>
      <c r="P226" s="48"/>
      <c r="Q226" s="48"/>
      <c r="R226" s="219"/>
      <c r="S226" s="124"/>
      <c r="T226" s="219"/>
      <c r="W226" s="550" t="str">
        <f t="shared" si="153"/>
        <v/>
      </c>
      <c r="X226" s="549" t="str">
        <f t="shared" si="154"/>
        <v/>
      </c>
      <c r="Y226" s="82"/>
    </row>
    <row r="227" spans="1:25" s="120" customFormat="1">
      <c r="R227" s="170"/>
      <c r="S227" s="170"/>
      <c r="T227" s="170"/>
      <c r="W227" s="550" t="str">
        <f t="shared" si="153"/>
        <v/>
      </c>
      <c r="X227" s="549" t="str">
        <f t="shared" si="154"/>
        <v/>
      </c>
      <c r="Y227" s="160"/>
    </row>
    <row r="228" spans="1:25" s="120" customFormat="1">
      <c r="A228" s="119"/>
      <c r="R228" s="170"/>
      <c r="S228" s="170"/>
      <c r="T228" s="170"/>
      <c r="W228" s="550" t="str">
        <f t="shared" si="153"/>
        <v/>
      </c>
      <c r="X228" s="549" t="str">
        <f t="shared" si="154"/>
        <v/>
      </c>
      <c r="Y228" s="160"/>
    </row>
    <row r="229" spans="1:25">
      <c r="A229" s="100"/>
      <c r="B229" s="120"/>
      <c r="C229" s="120"/>
      <c r="D229" s="120"/>
      <c r="E229" s="120"/>
      <c r="F229" s="120"/>
      <c r="G229" s="120"/>
      <c r="I229" s="52"/>
      <c r="J229" s="120"/>
      <c r="K229" s="120"/>
      <c r="L229" s="120"/>
      <c r="N229" s="120"/>
      <c r="O229" s="120"/>
      <c r="P229" s="120"/>
      <c r="Q229" s="120"/>
      <c r="R229" s="170"/>
      <c r="S229" s="170"/>
      <c r="T229" s="170"/>
      <c r="U229" s="81"/>
      <c r="V229" s="58"/>
      <c r="W229" s="550" t="str">
        <f t="shared" si="153"/>
        <v/>
      </c>
      <c r="X229" s="549" t="str">
        <f t="shared" si="154"/>
        <v/>
      </c>
      <c r="Y229" s="82"/>
    </row>
    <row r="230" spans="1:25" ht="13.8" thickBot="1">
      <c r="A230" s="206"/>
      <c r="B230" s="120"/>
      <c r="C230" s="120"/>
      <c r="D230" s="120"/>
      <c r="E230" s="120"/>
      <c r="F230" s="120"/>
      <c r="G230" s="120"/>
      <c r="I230" s="52"/>
      <c r="J230" s="120"/>
      <c r="K230" s="120"/>
      <c r="L230" s="120"/>
      <c r="N230" s="120"/>
      <c r="O230" s="120"/>
      <c r="P230" s="120"/>
      <c r="Q230" s="120"/>
      <c r="R230" s="170"/>
      <c r="S230" s="80">
        <f>K2</f>
        <v>43349</v>
      </c>
      <c r="T230" s="170"/>
      <c r="U230" s="81"/>
      <c r="V230" s="58"/>
      <c r="W230" s="550" t="str">
        <f t="shared" si="153"/>
        <v/>
      </c>
      <c r="X230" s="549" t="str">
        <f t="shared" si="154"/>
        <v/>
      </c>
      <c r="Y230" s="82"/>
    </row>
    <row r="231" spans="1:25">
      <c r="A231" s="41" t="s">
        <v>2260</v>
      </c>
      <c r="B231" s="435" t="s">
        <v>1372</v>
      </c>
      <c r="C231" s="1103">
        <v>620859</v>
      </c>
      <c r="D231" s="103">
        <v>1000</v>
      </c>
      <c r="E231" s="85">
        <v>0</v>
      </c>
      <c r="F231" s="1330">
        <f t="shared" ref="F231" si="177">((E231*M231)/35)/4</f>
        <v>0</v>
      </c>
      <c r="G231" s="1350">
        <v>50</v>
      </c>
      <c r="H231" s="103">
        <v>0</v>
      </c>
      <c r="I231" s="1332">
        <f t="shared" ref="I231" si="178">E231/G231+H231</f>
        <v>0</v>
      </c>
      <c r="J231" s="1332">
        <f t="shared" ref="J231" si="179">ROUND(I231/7.5,0)</f>
        <v>0</v>
      </c>
      <c r="K231" s="1357" t="s">
        <v>811</v>
      </c>
      <c r="L231" s="1333">
        <v>0.21840000000000001</v>
      </c>
      <c r="M231" s="149">
        <v>9.1999999999999998E-2</v>
      </c>
      <c r="N231" s="180">
        <f>VLOOKUP(K231,'Material Bar Weights'!A:C,3,0)</f>
        <v>26.58</v>
      </c>
      <c r="O231" s="1334">
        <f t="shared" ref="O231" si="180">IF(L231="NA", E231, E231*L231)</f>
        <v>0</v>
      </c>
      <c r="P231" s="132">
        <f t="shared" ref="P231" si="181">O231/N231</f>
        <v>0</v>
      </c>
      <c r="Q231" s="202">
        <f t="shared" ref="Q231:Q236" si="182">J231/A$233</f>
        <v>0</v>
      </c>
      <c r="R231" s="79">
        <v>43323</v>
      </c>
      <c r="S231" s="124">
        <f t="shared" ref="S231:S237" si="183">WORKDAY(S230,ROUNDUP(Q230,0))</f>
        <v>43349</v>
      </c>
      <c r="T231" s="79">
        <v>43343</v>
      </c>
      <c r="U231" s="1266" t="s">
        <v>4377</v>
      </c>
      <c r="W231" s="550">
        <f t="shared" si="153"/>
        <v>0</v>
      </c>
      <c r="X231" s="549">
        <f t="shared" si="154"/>
        <v>0</v>
      </c>
      <c r="Y231" s="82"/>
    </row>
    <row r="232" spans="1:25">
      <c r="A232" s="41" t="s">
        <v>2151</v>
      </c>
      <c r="B232" s="435" t="s">
        <v>1371</v>
      </c>
      <c r="C232" s="1103">
        <v>620611</v>
      </c>
      <c r="D232" s="183">
        <v>1000</v>
      </c>
      <c r="E232" s="81">
        <v>0</v>
      </c>
      <c r="F232" s="1330">
        <f>((E232*M232)/35)/4</f>
        <v>0</v>
      </c>
      <c r="G232" s="142">
        <v>29</v>
      </c>
      <c r="H232" s="103">
        <v>0</v>
      </c>
      <c r="I232" s="1331">
        <f>E232/G232+H232</f>
        <v>0</v>
      </c>
      <c r="J232" s="1331">
        <f>ROUND(I232/7.5,0)</f>
        <v>0</v>
      </c>
      <c r="K232" s="97" t="s">
        <v>811</v>
      </c>
      <c r="L232" s="166">
        <v>0.21840000000000001</v>
      </c>
      <c r="M232" s="103">
        <v>8.5000000000000006E-2</v>
      </c>
      <c r="N232" s="90">
        <f>VLOOKUP(K232,'Material Bar Weights'!A:C,3,0)</f>
        <v>26.58</v>
      </c>
      <c r="O232" s="91">
        <f>IF(L232="NA", E232, E232*L232)</f>
        <v>0</v>
      </c>
      <c r="P232" s="92">
        <f>O232/N232</f>
        <v>0</v>
      </c>
      <c r="Q232" s="133">
        <f t="shared" si="182"/>
        <v>0</v>
      </c>
      <c r="R232" s="79">
        <v>43323</v>
      </c>
      <c r="S232" s="124">
        <f t="shared" si="183"/>
        <v>43349</v>
      </c>
      <c r="T232" s="79">
        <v>43343</v>
      </c>
      <c r="U232" s="1266" t="s">
        <v>4376</v>
      </c>
      <c r="W232" s="550">
        <f t="shared" si="153"/>
        <v>0</v>
      </c>
      <c r="X232" s="549">
        <f t="shared" si="154"/>
        <v>0</v>
      </c>
      <c r="Y232" s="82"/>
    </row>
    <row r="233" spans="1:25">
      <c r="A233" s="119">
        <v>2</v>
      </c>
      <c r="B233" s="435" t="s">
        <v>2206</v>
      </c>
      <c r="C233" s="1103">
        <v>620549</v>
      </c>
      <c r="D233" s="1486">
        <v>1000</v>
      </c>
      <c r="E233" s="50">
        <v>1000</v>
      </c>
      <c r="F233" s="401">
        <f>((E233*M233)/35)/4</f>
        <v>0.30714285714285716</v>
      </c>
      <c r="G233" s="85">
        <v>15</v>
      </c>
      <c r="H233" s="157">
        <v>4</v>
      </c>
      <c r="I233" s="6">
        <f>E233/G233+H233</f>
        <v>70.666666666666671</v>
      </c>
      <c r="J233" s="6">
        <f>ROUND(I233/7.5,0)</f>
        <v>9</v>
      </c>
      <c r="K233" s="85" t="s">
        <v>185</v>
      </c>
      <c r="L233" s="85">
        <v>0.13339999999999999</v>
      </c>
      <c r="M233" s="103">
        <v>4.2999999999999997E-2</v>
      </c>
      <c r="N233" s="90">
        <f>VLOOKUP(K233,'Material Bar Weights'!A:C,3,0)</f>
        <v>12.9</v>
      </c>
      <c r="O233" s="91">
        <f>IF(L233="NA", E233, E233*L233)</f>
        <v>133.39999999999998</v>
      </c>
      <c r="P233" s="92">
        <f>O233/N233</f>
        <v>10.341085271317828</v>
      </c>
      <c r="Q233" s="133">
        <f t="shared" si="182"/>
        <v>4.5</v>
      </c>
      <c r="R233" s="79">
        <v>43313</v>
      </c>
      <c r="S233" s="124">
        <f t="shared" si="183"/>
        <v>43349</v>
      </c>
      <c r="T233" s="79">
        <v>43320</v>
      </c>
      <c r="U233" s="99" t="s">
        <v>4433</v>
      </c>
      <c r="W233" s="550">
        <f t="shared" si="153"/>
        <v>9</v>
      </c>
      <c r="X233" s="549">
        <f t="shared" si="154"/>
        <v>9</v>
      </c>
      <c r="Y233" s="82"/>
    </row>
    <row r="234" spans="1:25">
      <c r="B234" s="46" t="s">
        <v>1372</v>
      </c>
      <c r="C234" s="1299">
        <v>619629</v>
      </c>
      <c r="D234" s="85">
        <v>4000</v>
      </c>
      <c r="E234" s="85">
        <v>4000</v>
      </c>
      <c r="F234" s="1330">
        <f>((E234*M234)/35)/4</f>
        <v>2.6285714285714286</v>
      </c>
      <c r="G234" s="1350">
        <v>50</v>
      </c>
      <c r="H234" s="103">
        <v>1</v>
      </c>
      <c r="I234" s="1332">
        <f>E234/G234+H234</f>
        <v>81</v>
      </c>
      <c r="J234" s="1332">
        <f>ROUND(I234/7.5,0)</f>
        <v>11</v>
      </c>
      <c r="K234" s="1506" t="s">
        <v>811</v>
      </c>
      <c r="L234" s="1333">
        <v>0.21840000000000001</v>
      </c>
      <c r="M234" s="149">
        <v>9.1999999999999998E-2</v>
      </c>
      <c r="N234" s="180">
        <f>VLOOKUP(K234,'Material Bar Weights'!A:C,3,0)</f>
        <v>26.58</v>
      </c>
      <c r="O234" s="1334">
        <f>IF(L234="NA", E234, E234*L234)</f>
        <v>873.6</v>
      </c>
      <c r="P234" s="132">
        <f>O234/N234</f>
        <v>32.866817155756209</v>
      </c>
      <c r="Q234" s="202">
        <f t="shared" si="182"/>
        <v>5.5</v>
      </c>
      <c r="R234" s="79">
        <v>43344</v>
      </c>
      <c r="S234" s="124">
        <f t="shared" si="183"/>
        <v>43356</v>
      </c>
      <c r="T234" s="79">
        <v>43358</v>
      </c>
      <c r="U234" s="39"/>
      <c r="W234" s="550" t="str">
        <f t="shared" si="153"/>
        <v/>
      </c>
      <c r="X234" s="549">
        <f t="shared" si="154"/>
        <v>11</v>
      </c>
      <c r="Y234" s="82"/>
    </row>
    <row r="235" spans="1:25">
      <c r="B235" s="1327" t="s">
        <v>1371</v>
      </c>
      <c r="C235" s="1216">
        <v>621246</v>
      </c>
      <c r="D235" s="1508">
        <v>3000</v>
      </c>
      <c r="E235" s="1508">
        <v>3000</v>
      </c>
      <c r="F235" s="1330">
        <f>((E235*M235)/35)/4</f>
        <v>1.8214285714285716</v>
      </c>
      <c r="G235" s="142">
        <v>29</v>
      </c>
      <c r="H235" s="103">
        <v>1</v>
      </c>
      <c r="I235" s="1331">
        <f>E235/G235+H235</f>
        <v>104.44827586206897</v>
      </c>
      <c r="J235" s="1331">
        <f>ROUND(I235/7.5,0)</f>
        <v>14</v>
      </c>
      <c r="K235" s="85" t="s">
        <v>811</v>
      </c>
      <c r="L235" s="166">
        <v>0.21840000000000001</v>
      </c>
      <c r="M235" s="85">
        <v>8.5000000000000006E-2</v>
      </c>
      <c r="N235" s="98">
        <f>VLOOKUP(K235,'Material Bar Weights'!A:C,3,0)</f>
        <v>26.58</v>
      </c>
      <c r="O235" s="91">
        <f>IF(L235="NA", E235, E235*L235)</f>
        <v>655.20000000000005</v>
      </c>
      <c r="P235" s="92">
        <f>O235/N235</f>
        <v>24.65011286681716</v>
      </c>
      <c r="Q235" s="98">
        <f t="shared" si="182"/>
        <v>7</v>
      </c>
      <c r="R235" s="1323">
        <v>43348</v>
      </c>
      <c r="S235" s="124">
        <f t="shared" si="183"/>
        <v>43364</v>
      </c>
      <c r="T235" s="1323">
        <v>43363</v>
      </c>
      <c r="U235" s="48"/>
      <c r="V235" s="58"/>
      <c r="W235" s="550" t="str">
        <f t="shared" si="153"/>
        <v/>
      </c>
      <c r="X235" s="549">
        <f t="shared" si="154"/>
        <v>14</v>
      </c>
      <c r="Y235" s="160"/>
    </row>
    <row r="236" spans="1:25" s="120" customFormat="1">
      <c r="B236" s="585" t="s">
        <v>1370</v>
      </c>
      <c r="C236" s="136" t="s">
        <v>523</v>
      </c>
      <c r="D236" s="1508">
        <v>3000</v>
      </c>
      <c r="E236" s="1508">
        <v>3000</v>
      </c>
      <c r="F236" s="583">
        <f>((E236*M236)/35)/4</f>
        <v>1.8214285714285716</v>
      </c>
      <c r="G236" s="142">
        <v>62</v>
      </c>
      <c r="H236" s="103">
        <v>0</v>
      </c>
      <c r="I236" s="584">
        <f>E236/G236+H236</f>
        <v>48.387096774193552</v>
      </c>
      <c r="J236" s="584">
        <f>ROUND(I236/7.5,0)</f>
        <v>6</v>
      </c>
      <c r="K236" s="103" t="s">
        <v>811</v>
      </c>
      <c r="L236" s="166">
        <v>0.28139999999999998</v>
      </c>
      <c r="M236" s="85">
        <v>8.5000000000000006E-2</v>
      </c>
      <c r="N236" s="98">
        <f>VLOOKUP(K236,'Material Bar Weights'!A:C,3,0)</f>
        <v>26.58</v>
      </c>
      <c r="O236" s="91">
        <f>IF(L236="NA", E236, E236*L236)</f>
        <v>844.19999999999993</v>
      </c>
      <c r="P236" s="92">
        <f>O236/N236</f>
        <v>31.760722347629795</v>
      </c>
      <c r="Q236" s="98">
        <f t="shared" si="182"/>
        <v>3</v>
      </c>
      <c r="R236" s="1323">
        <v>43349</v>
      </c>
      <c r="S236" s="124">
        <f t="shared" si="183"/>
        <v>43375</v>
      </c>
      <c r="T236" s="1323">
        <v>43364</v>
      </c>
      <c r="U236" s="48"/>
      <c r="V236" s="48"/>
      <c r="W236" s="550" t="str">
        <f t="shared" si="153"/>
        <v/>
      </c>
      <c r="X236" s="549">
        <f t="shared" si="154"/>
        <v>6</v>
      </c>
      <c r="Y236" s="82"/>
    </row>
    <row r="237" spans="1:25">
      <c r="B237" s="48"/>
      <c r="C237" s="48"/>
      <c r="D237" s="48"/>
      <c r="E237" s="48"/>
      <c r="F237" s="48"/>
      <c r="I237" s="48"/>
      <c r="M237" s="48"/>
      <c r="N237" s="48"/>
      <c r="O237" s="48"/>
      <c r="P237" s="48"/>
      <c r="Q237" s="48"/>
      <c r="R237" s="219"/>
      <c r="S237" s="124">
        <f t="shared" si="183"/>
        <v>43378</v>
      </c>
      <c r="T237" s="219"/>
      <c r="W237" s="550" t="str">
        <f t="shared" si="153"/>
        <v/>
      </c>
      <c r="X237" s="549" t="str">
        <f t="shared" si="154"/>
        <v/>
      </c>
    </row>
    <row r="238" spans="1:25">
      <c r="B238" s="48"/>
      <c r="C238" s="48"/>
      <c r="D238" s="48"/>
      <c r="E238" s="48"/>
      <c r="F238" s="48"/>
      <c r="I238" s="48"/>
      <c r="M238" s="48"/>
      <c r="N238" s="48"/>
      <c r="O238" s="48"/>
      <c r="P238" s="48"/>
      <c r="Q238" s="48"/>
      <c r="R238" s="219"/>
      <c r="S238" s="219"/>
      <c r="T238" s="219"/>
      <c r="U238" s="48"/>
      <c r="W238" s="550" t="str">
        <f t="shared" si="153"/>
        <v/>
      </c>
      <c r="X238" s="549" t="str">
        <f t="shared" si="154"/>
        <v/>
      </c>
      <c r="Y238" s="82"/>
    </row>
    <row r="239" spans="1:25">
      <c r="B239" s="48"/>
      <c r="C239" s="48"/>
      <c r="D239" s="48"/>
      <c r="E239" s="48"/>
      <c r="F239" s="48"/>
      <c r="I239" s="48"/>
      <c r="M239" s="48"/>
      <c r="N239" s="48"/>
      <c r="O239" s="48"/>
      <c r="P239" s="48"/>
      <c r="Q239" s="48"/>
      <c r="R239" s="219"/>
      <c r="S239" s="219"/>
      <c r="T239" s="219"/>
      <c r="U239" s="48"/>
      <c r="W239" s="550" t="str">
        <f t="shared" si="153"/>
        <v/>
      </c>
      <c r="X239" s="549" t="str">
        <f t="shared" si="154"/>
        <v/>
      </c>
      <c r="Y239" s="82"/>
    </row>
    <row r="240" spans="1:25">
      <c r="B240" s="48"/>
      <c r="C240" s="48"/>
      <c r="D240" s="48"/>
      <c r="E240" s="48"/>
      <c r="F240" s="48"/>
      <c r="I240" s="48"/>
      <c r="M240" s="48"/>
      <c r="N240" s="48"/>
      <c r="O240" s="48"/>
      <c r="P240" s="48"/>
      <c r="Q240" s="48"/>
      <c r="R240" s="219"/>
      <c r="S240" s="219"/>
      <c r="T240" s="219"/>
      <c r="U240" s="48"/>
      <c r="W240" s="550" t="str">
        <f t="shared" si="153"/>
        <v/>
      </c>
      <c r="X240" s="549" t="str">
        <f t="shared" si="154"/>
        <v/>
      </c>
      <c r="Y240" s="82"/>
    </row>
    <row r="241" spans="1:25">
      <c r="A241" s="119"/>
      <c r="D241" s="580"/>
      <c r="R241" s="79"/>
      <c r="S241" s="118"/>
      <c r="T241" s="79"/>
      <c r="W241" s="550" t="str">
        <f t="shared" si="153"/>
        <v/>
      </c>
      <c r="X241" s="549" t="str">
        <f t="shared" si="154"/>
        <v/>
      </c>
      <c r="Y241" s="82"/>
    </row>
    <row r="242" spans="1:25" ht="13.8" thickBot="1">
      <c r="A242" s="41"/>
      <c r="B242" s="106"/>
      <c r="D242" s="50"/>
      <c r="I242" s="197"/>
      <c r="J242" s="126"/>
      <c r="K242" s="126"/>
      <c r="L242" s="126"/>
      <c r="M242" s="126"/>
      <c r="N242" s="197"/>
      <c r="O242" s="198"/>
      <c r="P242" s="199"/>
      <c r="Q242" s="140"/>
      <c r="R242" s="79"/>
      <c r="S242" s="80">
        <f>K2</f>
        <v>43349</v>
      </c>
      <c r="T242" s="79"/>
      <c r="V242" s="58"/>
      <c r="W242" s="550" t="str">
        <f t="shared" si="153"/>
        <v/>
      </c>
      <c r="X242" s="549" t="str">
        <f t="shared" si="154"/>
        <v/>
      </c>
      <c r="Y242" s="160"/>
    </row>
    <row r="243" spans="1:25" ht="13.8" thickTop="1">
      <c r="A243" s="37" t="s">
        <v>1556</v>
      </c>
      <c r="B243" s="1474" t="s">
        <v>2454</v>
      </c>
      <c r="C243" s="1465">
        <v>620940</v>
      </c>
      <c r="D243" s="103">
        <v>150</v>
      </c>
      <c r="E243" s="103">
        <v>150</v>
      </c>
      <c r="F243" s="103"/>
      <c r="G243" s="142">
        <v>22</v>
      </c>
      <c r="H243" s="103">
        <v>4</v>
      </c>
      <c r="I243" s="1470">
        <f>E243/G243+H243</f>
        <v>10.818181818181818</v>
      </c>
      <c r="J243" s="1470">
        <f>ROUND(I243/7.5,0)</f>
        <v>1</v>
      </c>
      <c r="K243" s="103" t="s">
        <v>2455</v>
      </c>
      <c r="L243" s="103" t="s">
        <v>47</v>
      </c>
      <c r="M243" s="103"/>
      <c r="N243" s="90"/>
      <c r="O243" s="104">
        <f>IF(L243="NA", E243, E243*L243)</f>
        <v>150</v>
      </c>
      <c r="P243" s="90"/>
      <c r="Q243" s="90">
        <f>J243/A$24</f>
        <v>0.5</v>
      </c>
      <c r="R243" s="1471">
        <v>43341</v>
      </c>
      <c r="S243" s="124">
        <f t="shared" ref="S243:S246" si="184">WORKDAY(S242,ROUNDUP(Q242,0))</f>
        <v>43349</v>
      </c>
      <c r="T243" s="1471">
        <v>43343</v>
      </c>
      <c r="U243" s="120"/>
      <c r="V243" s="126"/>
      <c r="W243" s="550">
        <f t="shared" si="153"/>
        <v>1</v>
      </c>
      <c r="X243" s="549">
        <f t="shared" si="154"/>
        <v>1</v>
      </c>
      <c r="Y243" s="160"/>
    </row>
    <row r="244" spans="1:25">
      <c r="A244" s="96" t="s">
        <v>253</v>
      </c>
      <c r="B244" s="107" t="s">
        <v>2310</v>
      </c>
      <c r="C244" s="154">
        <v>616831</v>
      </c>
      <c r="D244" s="81">
        <v>30</v>
      </c>
      <c r="E244" s="81">
        <v>30</v>
      </c>
      <c r="F244" s="33">
        <f>((E244*M244)/35)/4</f>
        <v>0.75642857142857134</v>
      </c>
      <c r="G244" s="153">
        <v>14</v>
      </c>
      <c r="H244" s="7">
        <v>2</v>
      </c>
      <c r="I244" s="3">
        <f>E244/G244+H244</f>
        <v>4.1428571428571423</v>
      </c>
      <c r="J244" s="3">
        <f>ROUND(I244/7.5,0)</f>
        <v>1</v>
      </c>
      <c r="K244" s="81" t="s">
        <v>1084</v>
      </c>
      <c r="L244" s="81" t="s">
        <v>47</v>
      </c>
      <c r="M244" s="81">
        <v>3.53</v>
      </c>
      <c r="N244" s="120"/>
      <c r="O244" s="201">
        <f>IF(L244="NA", E244, E244*L244)</f>
        <v>30</v>
      </c>
      <c r="P244" s="120"/>
      <c r="Q244" s="90">
        <f>J244/A$24</f>
        <v>0.5</v>
      </c>
      <c r="R244" s="122">
        <v>43221</v>
      </c>
      <c r="S244" s="124">
        <f t="shared" si="184"/>
        <v>43350</v>
      </c>
      <c r="T244" s="122">
        <v>43235</v>
      </c>
      <c r="U244" s="81"/>
      <c r="V244" s="126"/>
      <c r="W244" s="550">
        <f t="shared" si="153"/>
        <v>1</v>
      </c>
      <c r="X244" s="549">
        <f t="shared" si="154"/>
        <v>1</v>
      </c>
      <c r="Y244" s="160"/>
    </row>
    <row r="245" spans="1:25">
      <c r="A245" s="100">
        <v>1</v>
      </c>
      <c r="B245" s="107" t="s">
        <v>2311</v>
      </c>
      <c r="C245" s="154">
        <v>616831</v>
      </c>
      <c r="D245" s="81">
        <v>30</v>
      </c>
      <c r="E245" s="81">
        <v>30</v>
      </c>
      <c r="F245" s="81"/>
      <c r="G245" s="153">
        <v>14</v>
      </c>
      <c r="H245" s="7">
        <v>2</v>
      </c>
      <c r="I245" s="3">
        <f>E245/G245+H245</f>
        <v>4.1428571428571423</v>
      </c>
      <c r="J245" s="3">
        <f>ROUND(I245/7.5,0)</f>
        <v>1</v>
      </c>
      <c r="K245" s="107" t="s">
        <v>2310</v>
      </c>
      <c r="L245" s="81" t="s">
        <v>47</v>
      </c>
      <c r="M245" s="81"/>
      <c r="N245" s="120"/>
      <c r="O245" s="120"/>
      <c r="P245" s="120"/>
      <c r="Q245" s="90">
        <f>J245/A$24</f>
        <v>0.5</v>
      </c>
      <c r="R245" s="122">
        <v>43221</v>
      </c>
      <c r="S245" s="124">
        <f t="shared" si="184"/>
        <v>43353</v>
      </c>
      <c r="T245" s="122">
        <v>43235</v>
      </c>
      <c r="U245" s="81"/>
      <c r="V245" s="126"/>
      <c r="W245" s="550">
        <f t="shared" si="153"/>
        <v>1</v>
      </c>
      <c r="X245" s="549">
        <f t="shared" si="154"/>
        <v>1</v>
      </c>
    </row>
    <row r="246" spans="1:25" s="120" customFormat="1">
      <c r="A246" s="100"/>
      <c r="R246" s="170"/>
      <c r="S246" s="124">
        <f t="shared" si="184"/>
        <v>43354</v>
      </c>
      <c r="T246" s="170"/>
      <c r="U246" s="81"/>
      <c r="V246" s="126"/>
      <c r="W246" s="550" t="str">
        <f t="shared" si="153"/>
        <v/>
      </c>
      <c r="X246" s="549" t="str">
        <f t="shared" si="154"/>
        <v/>
      </c>
    </row>
    <row r="247" spans="1:25" s="120" customFormat="1">
      <c r="A247" s="119"/>
      <c r="B247" s="107"/>
      <c r="C247" s="47"/>
      <c r="D247" s="81"/>
      <c r="E247" s="77"/>
      <c r="F247" s="77"/>
      <c r="G247" s="77"/>
      <c r="H247" s="7"/>
      <c r="I247" s="3"/>
      <c r="J247" s="3"/>
      <c r="K247" s="81"/>
      <c r="L247" s="81"/>
      <c r="M247" s="81"/>
      <c r="N247" s="114"/>
      <c r="O247" s="104"/>
      <c r="P247" s="90"/>
      <c r="R247" s="122"/>
      <c r="S247" s="95"/>
      <c r="T247" s="122"/>
      <c r="U247" s="81"/>
      <c r="V247" s="126"/>
      <c r="W247" s="550" t="str">
        <f t="shared" si="153"/>
        <v/>
      </c>
      <c r="X247" s="549" t="str">
        <f t="shared" si="154"/>
        <v/>
      </c>
    </row>
    <row r="248" spans="1:25" s="120" customFormat="1">
      <c r="A248" s="119"/>
      <c r="R248" s="170"/>
      <c r="S248" s="170"/>
      <c r="T248" s="170"/>
      <c r="W248" s="550" t="str">
        <f t="shared" si="153"/>
        <v/>
      </c>
      <c r="X248" s="549" t="str">
        <f t="shared" si="154"/>
        <v/>
      </c>
    </row>
    <row r="249" spans="1:25" s="120" customFormat="1">
      <c r="A249" s="119"/>
      <c r="R249" s="170"/>
      <c r="S249" s="170"/>
      <c r="T249" s="170"/>
      <c r="W249" s="550" t="str">
        <f t="shared" si="153"/>
        <v/>
      </c>
      <c r="X249" s="549" t="str">
        <f t="shared" si="154"/>
        <v/>
      </c>
    </row>
    <row r="250" spans="1:25" s="120" customFormat="1">
      <c r="A250" s="119"/>
      <c r="R250" s="170"/>
      <c r="S250" s="170"/>
      <c r="T250" s="170"/>
      <c r="W250" s="550" t="str">
        <f t="shared" ref="W250:W282" si="185">IF(T250="", "",IF(T250&lt;$K$2, J250, ""))</f>
        <v/>
      </c>
      <c r="X250" s="549" t="str">
        <f t="shared" ref="X250:X282" si="186">IF(R250="", "",IF(R250&lt;$X$3, J250, ""))</f>
        <v/>
      </c>
    </row>
    <row r="251" spans="1:25" ht="13.8" thickBot="1">
      <c r="A251" s="41"/>
      <c r="B251" s="106"/>
      <c r="D251" s="50"/>
      <c r="I251" s="199"/>
      <c r="J251" s="58"/>
      <c r="K251" s="58"/>
      <c r="L251" s="58"/>
      <c r="M251" s="126"/>
      <c r="N251" s="197"/>
      <c r="O251" s="198"/>
      <c r="P251" s="199"/>
      <c r="Q251" s="202"/>
      <c r="R251" s="79"/>
      <c r="S251" s="80">
        <f>K2</f>
        <v>43349</v>
      </c>
      <c r="T251" s="79"/>
      <c r="U251" s="39"/>
      <c r="V251" s="58"/>
      <c r="W251" s="550" t="str">
        <f t="shared" si="185"/>
        <v/>
      </c>
      <c r="X251" s="549" t="str">
        <f t="shared" si="186"/>
        <v/>
      </c>
      <c r="Y251" s="160"/>
    </row>
    <row r="252" spans="1:25" ht="13.8" thickTop="1">
      <c r="A252" s="37" t="s">
        <v>1557</v>
      </c>
      <c r="B252" s="107" t="s">
        <v>2312</v>
      </c>
      <c r="C252" s="154">
        <v>616831</v>
      </c>
      <c r="D252" s="81">
        <v>30</v>
      </c>
      <c r="E252" s="81">
        <v>30</v>
      </c>
      <c r="F252" s="81"/>
      <c r="G252" s="153">
        <v>14</v>
      </c>
      <c r="H252" s="7">
        <v>2</v>
      </c>
      <c r="I252" s="3">
        <f>E252/G252+H252</f>
        <v>4.1428571428571423</v>
      </c>
      <c r="J252" s="3">
        <f>ROUND(I252/7.5,0)</f>
        <v>1</v>
      </c>
      <c r="K252" s="107" t="s">
        <v>2311</v>
      </c>
      <c r="L252" s="81" t="s">
        <v>47</v>
      </c>
      <c r="M252" s="81"/>
      <c r="N252" s="120"/>
      <c r="O252" s="120"/>
      <c r="P252" s="120"/>
      <c r="Q252" s="180">
        <f>J252/A$254</f>
        <v>1</v>
      </c>
      <c r="R252" s="122">
        <v>43221</v>
      </c>
      <c r="S252" s="124">
        <f>WORKDAY(S251,ROUNDUP(Q251,0))</f>
        <v>43349</v>
      </c>
      <c r="T252" s="122">
        <v>43235</v>
      </c>
      <c r="U252" s="81"/>
      <c r="V252" s="120"/>
      <c r="W252" s="550">
        <f t="shared" si="185"/>
        <v>1</v>
      </c>
      <c r="X252" s="549">
        <f t="shared" si="186"/>
        <v>1</v>
      </c>
      <c r="Y252" s="160"/>
    </row>
    <row r="253" spans="1:25">
      <c r="A253" s="96" t="s">
        <v>253</v>
      </c>
      <c r="B253" s="120"/>
      <c r="C253" s="120"/>
      <c r="D253" s="120"/>
      <c r="E253" s="120"/>
      <c r="F253" s="120"/>
      <c r="G253" s="120"/>
      <c r="I253" s="120"/>
      <c r="J253" s="120"/>
      <c r="K253" s="120"/>
      <c r="L253" s="120"/>
      <c r="N253" s="120"/>
      <c r="O253" s="120"/>
      <c r="P253" s="120"/>
      <c r="Q253" s="120"/>
      <c r="R253" s="122"/>
      <c r="S253" s="124">
        <f>WORKDAY(S252,ROUNDUP(Q252,0))</f>
        <v>43350</v>
      </c>
      <c r="T253" s="122"/>
      <c r="U253" s="81"/>
      <c r="V253" s="120"/>
      <c r="W253" s="550" t="str">
        <f t="shared" si="185"/>
        <v/>
      </c>
      <c r="X253" s="549" t="str">
        <f t="shared" si="186"/>
        <v/>
      </c>
      <c r="Y253" s="160"/>
    </row>
    <row r="254" spans="1:25">
      <c r="A254" s="100">
        <v>1</v>
      </c>
      <c r="B254" s="120"/>
      <c r="C254" s="120"/>
      <c r="D254" s="120"/>
      <c r="E254" s="120"/>
      <c r="F254" s="120"/>
      <c r="G254" s="120"/>
      <c r="I254" s="52"/>
      <c r="J254" s="120"/>
      <c r="K254" s="120"/>
      <c r="L254" s="120"/>
      <c r="N254" s="120"/>
      <c r="O254" s="120"/>
      <c r="P254" s="120"/>
      <c r="Q254" s="120"/>
      <c r="R254" s="170"/>
      <c r="S254" s="170"/>
      <c r="T254" s="170"/>
      <c r="U254" s="120"/>
      <c r="V254" s="120"/>
      <c r="W254" s="550" t="str">
        <f t="shared" si="185"/>
        <v/>
      </c>
      <c r="X254" s="549" t="str">
        <f t="shared" si="186"/>
        <v/>
      </c>
      <c r="Y254" s="160"/>
    </row>
    <row r="255" spans="1:25">
      <c r="A255" s="100"/>
      <c r="P255" s="199"/>
      <c r="Q255" s="202"/>
      <c r="R255" s="79"/>
      <c r="S255" s="118"/>
      <c r="T255" s="79"/>
      <c r="U255" s="77"/>
      <c r="W255" s="550" t="str">
        <f t="shared" si="185"/>
        <v/>
      </c>
      <c r="X255" s="549" t="str">
        <f t="shared" si="186"/>
        <v/>
      </c>
      <c r="Y255" s="160"/>
    </row>
    <row r="256" spans="1:25" s="120" customFormat="1">
      <c r="A256" s="119"/>
      <c r="R256" s="170"/>
      <c r="S256" s="170"/>
      <c r="T256" s="170"/>
      <c r="W256" s="550" t="str">
        <f t="shared" si="185"/>
        <v/>
      </c>
      <c r="X256" s="549" t="str">
        <f t="shared" si="186"/>
        <v/>
      </c>
      <c r="Y256" s="160"/>
    </row>
    <row r="257" spans="1:25">
      <c r="B257" s="48"/>
      <c r="C257" s="48"/>
      <c r="D257" s="48"/>
      <c r="E257" s="48"/>
      <c r="F257" s="48"/>
      <c r="I257" s="48"/>
      <c r="M257" s="48"/>
      <c r="N257" s="48"/>
      <c r="O257" s="48"/>
      <c r="P257" s="48"/>
      <c r="Q257" s="48"/>
      <c r="R257" s="219"/>
      <c r="S257" s="219"/>
      <c r="T257" s="219"/>
      <c r="U257" s="48"/>
      <c r="W257" s="550" t="str">
        <f t="shared" si="185"/>
        <v/>
      </c>
      <c r="X257" s="549" t="str">
        <f t="shared" si="186"/>
        <v/>
      </c>
      <c r="Y257" s="160"/>
    </row>
    <row r="258" spans="1:25" ht="13.8" thickBot="1">
      <c r="A258" s="206"/>
      <c r="B258" s="106"/>
      <c r="C258" s="48"/>
      <c r="D258" s="48"/>
      <c r="E258" s="48"/>
      <c r="F258" s="48"/>
      <c r="R258" s="79"/>
      <c r="S258" s="80">
        <f>K2</f>
        <v>43349</v>
      </c>
      <c r="T258" s="79"/>
      <c r="U258" s="107"/>
      <c r="W258" s="550" t="str">
        <f t="shared" si="185"/>
        <v/>
      </c>
      <c r="X258" s="549" t="str">
        <f t="shared" si="186"/>
        <v/>
      </c>
      <c r="Y258" s="160"/>
    </row>
    <row r="259" spans="1:25">
      <c r="A259" s="39" t="s">
        <v>2102</v>
      </c>
      <c r="B259" s="527" t="s">
        <v>2438</v>
      </c>
      <c r="C259" s="1281">
        <v>606375</v>
      </c>
      <c r="D259" s="81">
        <v>7000</v>
      </c>
      <c r="E259" s="140">
        <v>4133</v>
      </c>
      <c r="F259" s="472">
        <f>((E259*M259)/35)/4</f>
        <v>0</v>
      </c>
      <c r="G259" s="50">
        <v>90</v>
      </c>
      <c r="H259" s="81">
        <v>0</v>
      </c>
      <c r="I259" s="3">
        <f>E259/G259+H259</f>
        <v>45.922222222222224</v>
      </c>
      <c r="J259" s="3">
        <f>ROUND(I259/7.5,0)</f>
        <v>6</v>
      </c>
      <c r="K259" s="542" t="s">
        <v>2439</v>
      </c>
      <c r="L259" s="50" t="s">
        <v>47</v>
      </c>
      <c r="M259" s="81"/>
      <c r="N259" s="114"/>
      <c r="O259" s="115">
        <f t="shared" ref="O259" si="187">IF(L259="NA", E259, E259*L259)</f>
        <v>4133</v>
      </c>
      <c r="P259" s="48"/>
      <c r="Q259" s="98">
        <f t="shared" ref="Q259:Q278" si="188">J259/A$261</f>
        <v>3</v>
      </c>
      <c r="R259" s="138"/>
      <c r="S259" s="124">
        <f t="shared" ref="S259:S278" si="189">WORKDAY(S258,ROUNDUP(Q258,0))</f>
        <v>43349</v>
      </c>
      <c r="T259" s="138">
        <v>43332</v>
      </c>
      <c r="U259" s="141" t="s">
        <v>4430</v>
      </c>
      <c r="V259" s="1516" t="s">
        <v>4389</v>
      </c>
      <c r="W259" s="550">
        <f t="shared" si="185"/>
        <v>6</v>
      </c>
      <c r="X259" s="549" t="str">
        <f t="shared" si="186"/>
        <v/>
      </c>
      <c r="Y259" s="160"/>
    </row>
    <row r="260" spans="1:25">
      <c r="A260" s="96" t="s">
        <v>253</v>
      </c>
      <c r="B260" s="150" t="s">
        <v>3780</v>
      </c>
      <c r="C260" s="154">
        <v>620958</v>
      </c>
      <c r="D260" s="1376">
        <v>500</v>
      </c>
      <c r="E260" s="1376">
        <v>500</v>
      </c>
      <c r="G260" s="50">
        <v>20</v>
      </c>
      <c r="H260" s="81">
        <v>2</v>
      </c>
      <c r="I260" s="6">
        <f>E260/G260+H260</f>
        <v>27</v>
      </c>
      <c r="J260" s="6">
        <f>ROUND(I260/7.5,0)</f>
        <v>4</v>
      </c>
      <c r="K260" s="208" t="s">
        <v>3782</v>
      </c>
      <c r="L260" s="50" t="s">
        <v>47</v>
      </c>
      <c r="M260" s="81"/>
      <c r="N260" s="114"/>
      <c r="O260" s="115">
        <f t="shared" ref="O260:O264" si="190">IF(L260="NA", E260, E260*L260)</f>
        <v>500</v>
      </c>
      <c r="P260" s="114"/>
      <c r="Q260" s="98">
        <f t="shared" si="188"/>
        <v>2</v>
      </c>
      <c r="R260" s="79">
        <v>43327</v>
      </c>
      <c r="S260" s="124">
        <f t="shared" si="189"/>
        <v>43354</v>
      </c>
      <c r="T260" s="79">
        <v>43340</v>
      </c>
      <c r="U260" s="141" t="s">
        <v>4468</v>
      </c>
      <c r="V260" s="1532"/>
      <c r="W260" s="550">
        <f t="shared" si="185"/>
        <v>4</v>
      </c>
      <c r="X260" s="549">
        <f t="shared" si="186"/>
        <v>4</v>
      </c>
      <c r="Y260" s="160"/>
    </row>
    <row r="261" spans="1:25">
      <c r="A261" s="100">
        <v>2</v>
      </c>
      <c r="B261" s="435" t="s">
        <v>2000</v>
      </c>
      <c r="C261" s="84"/>
      <c r="D261" s="85">
        <v>1998</v>
      </c>
      <c r="E261" s="85">
        <v>1998</v>
      </c>
      <c r="F261" s="472">
        <f>((E261*M261)/35)/4</f>
        <v>0</v>
      </c>
      <c r="G261" s="85">
        <v>80</v>
      </c>
      <c r="H261" s="103">
        <v>0</v>
      </c>
      <c r="I261" s="3">
        <f t="shared" ref="I261" si="191">E261/G261+H261</f>
        <v>24.975000000000001</v>
      </c>
      <c r="J261" s="6">
        <f t="shared" ref="J261" si="192">ROUND(I261/7.5,0)</f>
        <v>3</v>
      </c>
      <c r="K261" s="88" t="s">
        <v>2432</v>
      </c>
      <c r="L261" s="85" t="s">
        <v>47</v>
      </c>
      <c r="M261" s="103"/>
      <c r="N261" s="90"/>
      <c r="O261" s="115">
        <f>IF(L261="NA", E261, E261*L261)</f>
        <v>1998</v>
      </c>
      <c r="P261" s="98"/>
      <c r="Q261" s="98">
        <f t="shared" si="188"/>
        <v>1.5</v>
      </c>
      <c r="R261" s="79">
        <v>43332</v>
      </c>
      <c r="S261" s="124">
        <f t="shared" si="189"/>
        <v>43356</v>
      </c>
      <c r="T261" s="122">
        <v>43353</v>
      </c>
      <c r="W261" s="550" t="str">
        <f t="shared" si="185"/>
        <v/>
      </c>
      <c r="X261" s="549">
        <f t="shared" si="186"/>
        <v>3</v>
      </c>
      <c r="Y261" s="160"/>
    </row>
    <row r="262" spans="1:25">
      <c r="A262" s="100"/>
      <c r="B262" s="435" t="s">
        <v>3936</v>
      </c>
      <c r="C262" s="136">
        <v>618028</v>
      </c>
      <c r="D262" s="85">
        <v>2300</v>
      </c>
      <c r="E262" s="85">
        <v>2300</v>
      </c>
      <c r="F262" s="85"/>
      <c r="G262" s="85">
        <v>15</v>
      </c>
      <c r="H262" s="103">
        <v>2</v>
      </c>
      <c r="I262" s="98">
        <f>E262/G262+H262</f>
        <v>155.33333333333334</v>
      </c>
      <c r="J262" s="6">
        <f>ROUND(I262/7.5,0)</f>
        <v>21</v>
      </c>
      <c r="K262" s="103" t="s">
        <v>3933</v>
      </c>
      <c r="L262" s="85" t="s">
        <v>47</v>
      </c>
      <c r="M262" s="85"/>
      <c r="N262" s="98"/>
      <c r="O262" s="91">
        <f t="shared" si="190"/>
        <v>2300</v>
      </c>
      <c r="Q262" s="98">
        <f t="shared" si="188"/>
        <v>10.5</v>
      </c>
      <c r="R262" s="79">
        <v>43374</v>
      </c>
      <c r="S262" s="124">
        <f t="shared" si="189"/>
        <v>43360</v>
      </c>
      <c r="T262" s="79">
        <v>43388</v>
      </c>
      <c r="U262" s="41" t="s">
        <v>4391</v>
      </c>
      <c r="V262" s="1516" t="s">
        <v>4392</v>
      </c>
      <c r="W262" s="550" t="str">
        <f t="shared" si="185"/>
        <v/>
      </c>
      <c r="X262" s="549" t="str">
        <f t="shared" si="186"/>
        <v/>
      </c>
      <c r="Y262" s="160"/>
    </row>
    <row r="263" spans="1:25">
      <c r="B263" s="46" t="s">
        <v>3937</v>
      </c>
      <c r="C263" s="47">
        <v>617906</v>
      </c>
      <c r="D263" s="1324">
        <v>3500</v>
      </c>
      <c r="E263" s="81">
        <v>2950</v>
      </c>
      <c r="F263" s="81"/>
      <c r="G263" s="103">
        <v>15</v>
      </c>
      <c r="H263" s="103">
        <v>0</v>
      </c>
      <c r="I263" s="1325">
        <f>E263/G263+H263</f>
        <v>196.66666666666666</v>
      </c>
      <c r="J263" s="40">
        <f>ROUND(I263/7.5,0)</f>
        <v>26</v>
      </c>
      <c r="K263" s="97" t="s">
        <v>3942</v>
      </c>
      <c r="L263" s="121" t="s">
        <v>47</v>
      </c>
      <c r="M263" s="121"/>
      <c r="N263" s="90"/>
      <c r="O263" s="104">
        <f t="shared" si="190"/>
        <v>2950</v>
      </c>
      <c r="P263" s="52"/>
      <c r="Q263" s="98">
        <f t="shared" si="188"/>
        <v>13</v>
      </c>
      <c r="R263" s="79">
        <v>43374</v>
      </c>
      <c r="S263" s="124">
        <f t="shared" si="189"/>
        <v>43375</v>
      </c>
      <c r="T263" s="79">
        <v>43381</v>
      </c>
      <c r="U263" s="81"/>
      <c r="W263" s="550" t="str">
        <f t="shared" si="185"/>
        <v/>
      </c>
      <c r="X263" s="549" t="str">
        <f t="shared" si="186"/>
        <v/>
      </c>
      <c r="Y263" s="160"/>
    </row>
    <row r="264" spans="1:25">
      <c r="A264" s="96"/>
      <c r="B264" s="75" t="s">
        <v>2430</v>
      </c>
      <c r="C264" s="1277">
        <v>618552</v>
      </c>
      <c r="D264" s="81">
        <v>2700</v>
      </c>
      <c r="E264" s="77">
        <v>1155</v>
      </c>
      <c r="F264" s="356"/>
      <c r="G264" s="81">
        <v>40</v>
      </c>
      <c r="H264" s="81">
        <v>0</v>
      </c>
      <c r="I264" s="40">
        <f>E264/G264+H264</f>
        <v>28.875</v>
      </c>
      <c r="J264" s="6">
        <f>ROUND(I264/7.5,0)</f>
        <v>4</v>
      </c>
      <c r="K264" s="590" t="s">
        <v>2431</v>
      </c>
      <c r="L264" s="183" t="s">
        <v>47</v>
      </c>
      <c r="M264" s="183"/>
      <c r="N264" s="114"/>
      <c r="O264" s="115">
        <f t="shared" si="190"/>
        <v>1155</v>
      </c>
      <c r="P264" s="114"/>
      <c r="Q264" s="98">
        <f t="shared" si="188"/>
        <v>2</v>
      </c>
      <c r="R264" s="138">
        <v>43344</v>
      </c>
      <c r="S264" s="124">
        <f t="shared" si="189"/>
        <v>43392</v>
      </c>
      <c r="T264" s="138">
        <v>43358</v>
      </c>
      <c r="W264" s="550" t="str">
        <f t="shared" si="185"/>
        <v/>
      </c>
      <c r="X264" s="549">
        <f t="shared" si="186"/>
        <v>4</v>
      </c>
      <c r="Y264" s="160"/>
    </row>
    <row r="265" spans="1:25">
      <c r="B265" s="285" t="s">
        <v>3907</v>
      </c>
      <c r="C265" s="84" t="s">
        <v>523</v>
      </c>
      <c r="D265" s="103">
        <v>3000</v>
      </c>
      <c r="E265" s="103">
        <v>2119</v>
      </c>
      <c r="F265" s="472">
        <f t="shared" ref="F265" si="193">((E265*M265)/35)/4</f>
        <v>0</v>
      </c>
      <c r="G265" s="103">
        <v>40</v>
      </c>
      <c r="H265" s="103">
        <v>0</v>
      </c>
      <c r="I265" s="3">
        <f>E265/G265+H265</f>
        <v>52.975000000000001</v>
      </c>
      <c r="J265" s="422">
        <f t="shared" ref="J265" si="194">ROUND(I265/7.5,0)</f>
        <v>7</v>
      </c>
      <c r="K265" s="431" t="s">
        <v>2166</v>
      </c>
      <c r="L265" s="103" t="s">
        <v>47</v>
      </c>
      <c r="M265" s="103"/>
      <c r="N265" s="90"/>
      <c r="O265" s="115">
        <f>IF(L265="NA", E265, E265*L265)</f>
        <v>2119</v>
      </c>
      <c r="P265" s="90"/>
      <c r="Q265" s="98">
        <f t="shared" si="188"/>
        <v>3.5</v>
      </c>
      <c r="R265" s="423">
        <v>43374</v>
      </c>
      <c r="S265" s="124">
        <f t="shared" si="189"/>
        <v>43396</v>
      </c>
      <c r="T265" s="423">
        <v>43388</v>
      </c>
      <c r="U265" s="46" t="s">
        <v>2332</v>
      </c>
      <c r="W265" s="550" t="str">
        <f t="shared" si="185"/>
        <v/>
      </c>
      <c r="X265" s="549" t="str">
        <f t="shared" si="186"/>
        <v/>
      </c>
      <c r="Y265" s="160"/>
    </row>
    <row r="266" spans="1:25">
      <c r="A266" s="96"/>
      <c r="B266" s="1278" t="s">
        <v>3968</v>
      </c>
      <c r="C266" s="1280">
        <v>618213</v>
      </c>
      <c r="D266" s="81">
        <v>3000</v>
      </c>
      <c r="E266" s="140">
        <v>1700</v>
      </c>
      <c r="F266" s="472">
        <f t="shared" ref="F266:F267" si="195">((E266*M266)/35)/4</f>
        <v>0</v>
      </c>
      <c r="G266" s="50">
        <v>46</v>
      </c>
      <c r="H266" s="81">
        <v>0</v>
      </c>
      <c r="I266" s="3">
        <f t="shared" ref="I266:I270" si="196">E266/G266+H266</f>
        <v>36.956521739130437</v>
      </c>
      <c r="J266" s="518">
        <f t="shared" ref="J266:J270" si="197">ROUND(I266/7.5,0)</f>
        <v>5</v>
      </c>
      <c r="K266" s="519" t="s">
        <v>2404</v>
      </c>
      <c r="L266" s="147" t="s">
        <v>47</v>
      </c>
      <c r="M266" s="207"/>
      <c r="N266" s="114"/>
      <c r="O266" s="115">
        <f t="shared" ref="O266:O267" si="198">IF(L266="NA", E266, E266*L266)</f>
        <v>1700</v>
      </c>
      <c r="P266" s="98"/>
      <c r="Q266" s="98">
        <f t="shared" si="188"/>
        <v>2.5</v>
      </c>
      <c r="R266" s="481">
        <v>43405</v>
      </c>
      <c r="S266" s="124">
        <f t="shared" si="189"/>
        <v>43402</v>
      </c>
      <c r="T266" s="481">
        <v>43409</v>
      </c>
      <c r="U266" s="41" t="s">
        <v>2332</v>
      </c>
      <c r="W266" s="550" t="str">
        <f t="shared" si="185"/>
        <v/>
      </c>
      <c r="X266" s="549" t="str">
        <f t="shared" si="186"/>
        <v/>
      </c>
      <c r="Y266" s="160"/>
    </row>
    <row r="267" spans="1:25">
      <c r="A267" s="100"/>
      <c r="B267" s="510" t="s">
        <v>2201</v>
      </c>
      <c r="C267" s="294">
        <v>618042</v>
      </c>
      <c r="D267" s="50">
        <v>988</v>
      </c>
      <c r="E267" s="263">
        <v>100</v>
      </c>
      <c r="F267" s="472">
        <f t="shared" si="195"/>
        <v>0</v>
      </c>
      <c r="G267" s="263">
        <v>46</v>
      </c>
      <c r="H267" s="264">
        <v>16</v>
      </c>
      <c r="I267" s="3">
        <f t="shared" si="196"/>
        <v>18.173913043478262</v>
      </c>
      <c r="J267" s="3">
        <f t="shared" si="197"/>
        <v>2</v>
      </c>
      <c r="K267" s="503" t="s">
        <v>2012</v>
      </c>
      <c r="L267" s="446" t="s">
        <v>47</v>
      </c>
      <c r="M267" s="511"/>
      <c r="N267" s="114"/>
      <c r="O267" s="115">
        <f t="shared" si="198"/>
        <v>100</v>
      </c>
      <c r="P267" s="120"/>
      <c r="Q267" s="98">
        <f t="shared" si="188"/>
        <v>1</v>
      </c>
      <c r="R267" s="481">
        <v>43291</v>
      </c>
      <c r="S267" s="124">
        <f t="shared" si="189"/>
        <v>43405</v>
      </c>
      <c r="T267" s="481">
        <v>43301</v>
      </c>
      <c r="U267" s="107" t="s">
        <v>2332</v>
      </c>
      <c r="W267" s="550">
        <f t="shared" si="185"/>
        <v>2</v>
      </c>
      <c r="X267" s="549">
        <f t="shared" si="186"/>
        <v>2</v>
      </c>
      <c r="Y267" s="160"/>
    </row>
    <row r="268" spans="1:25">
      <c r="A268" s="100"/>
      <c r="B268" s="257" t="s">
        <v>469</v>
      </c>
      <c r="C268" s="386" t="s">
        <v>523</v>
      </c>
      <c r="D268" s="85">
        <v>100</v>
      </c>
      <c r="E268" s="89">
        <v>100</v>
      </c>
      <c r="F268" s="401">
        <f>((E268*M268)/35)/4</f>
        <v>0.4157142857142857</v>
      </c>
      <c r="G268" s="87">
        <v>48</v>
      </c>
      <c r="H268" s="177">
        <v>1</v>
      </c>
      <c r="I268" s="6">
        <f t="shared" si="196"/>
        <v>3.0833333333333335</v>
      </c>
      <c r="J268" s="6">
        <f t="shared" si="197"/>
        <v>0</v>
      </c>
      <c r="K268" s="492" t="s">
        <v>470</v>
      </c>
      <c r="L268" s="244" t="s">
        <v>47</v>
      </c>
      <c r="M268" s="244">
        <v>0.58199999999999996</v>
      </c>
      <c r="N268" s="98"/>
      <c r="O268" s="91">
        <f>IF(L268="NA", E268, E268*L268)</f>
        <v>100</v>
      </c>
      <c r="P268" s="48"/>
      <c r="Q268" s="98">
        <f t="shared" si="188"/>
        <v>0</v>
      </c>
      <c r="R268" s="143">
        <v>43282</v>
      </c>
      <c r="S268" s="124">
        <f t="shared" si="189"/>
        <v>43406</v>
      </c>
      <c r="T268" s="143">
        <v>43311</v>
      </c>
      <c r="U268" s="116"/>
      <c r="W268" s="550">
        <f t="shared" si="185"/>
        <v>0</v>
      </c>
      <c r="X268" s="549">
        <f t="shared" si="186"/>
        <v>0</v>
      </c>
      <c r="Y268" s="160"/>
    </row>
    <row r="269" spans="1:25">
      <c r="A269" s="100"/>
      <c r="B269" s="567" t="s">
        <v>2665</v>
      </c>
      <c r="C269" s="102">
        <v>620955</v>
      </c>
      <c r="D269" s="85">
        <v>600</v>
      </c>
      <c r="E269" s="85">
        <v>600</v>
      </c>
      <c r="F269" s="85"/>
      <c r="G269" s="142">
        <v>23</v>
      </c>
      <c r="H269" s="103">
        <v>1</v>
      </c>
      <c r="I269" s="566">
        <f t="shared" si="196"/>
        <v>27.086956521739129</v>
      </c>
      <c r="J269" s="566">
        <f t="shared" si="197"/>
        <v>4</v>
      </c>
      <c r="K269" s="243" t="s">
        <v>2667</v>
      </c>
      <c r="L269" s="137" t="s">
        <v>47</v>
      </c>
      <c r="M269" s="137"/>
      <c r="N269" s="98"/>
      <c r="O269" s="91">
        <f>IF(L269="NA", E269, E269*L269)</f>
        <v>600</v>
      </c>
      <c r="Q269" s="98">
        <f t="shared" si="188"/>
        <v>2</v>
      </c>
      <c r="R269" s="79">
        <v>43252</v>
      </c>
      <c r="S269" s="124">
        <f t="shared" si="189"/>
        <v>43406</v>
      </c>
      <c r="T269" s="79">
        <v>43261</v>
      </c>
      <c r="W269" s="550">
        <f t="shared" si="185"/>
        <v>4</v>
      </c>
      <c r="X269" s="549">
        <f t="shared" si="186"/>
        <v>4</v>
      </c>
      <c r="Y269" s="160"/>
    </row>
    <row r="270" spans="1:25">
      <c r="A270" s="96"/>
      <c r="B270" s="285" t="s">
        <v>2425</v>
      </c>
      <c r="C270" s="144" t="s">
        <v>3980</v>
      </c>
      <c r="D270" s="163">
        <v>1500</v>
      </c>
      <c r="E270" s="403">
        <v>928</v>
      </c>
      <c r="F270" s="472">
        <f>((E270*M270)/35)/4</f>
        <v>0</v>
      </c>
      <c r="G270" s="89">
        <v>15</v>
      </c>
      <c r="H270" s="177">
        <v>0</v>
      </c>
      <c r="I270" s="3">
        <f t="shared" si="196"/>
        <v>61.866666666666667</v>
      </c>
      <c r="J270" s="6">
        <f t="shared" si="197"/>
        <v>8</v>
      </c>
      <c r="K270" s="501" t="s">
        <v>2426</v>
      </c>
      <c r="L270" s="244" t="s">
        <v>47</v>
      </c>
      <c r="M270" s="48"/>
      <c r="N270" s="48"/>
      <c r="O270" s="91">
        <f>IF(L270="NA", E270, E270*L270)</f>
        <v>928</v>
      </c>
      <c r="P270" s="48"/>
      <c r="Q270" s="98">
        <f t="shared" si="188"/>
        <v>4</v>
      </c>
      <c r="R270" s="138">
        <v>43313</v>
      </c>
      <c r="S270" s="124">
        <f t="shared" si="189"/>
        <v>43410</v>
      </c>
      <c r="T270" s="138">
        <v>43325</v>
      </c>
      <c r="U270" s="107"/>
      <c r="V270" s="120" t="s">
        <v>255</v>
      </c>
      <c r="W270" s="550">
        <f t="shared" si="185"/>
        <v>8</v>
      </c>
      <c r="X270" s="549">
        <f t="shared" si="186"/>
        <v>8</v>
      </c>
      <c r="Y270" s="160"/>
    </row>
    <row r="271" spans="1:25">
      <c r="A271" s="96"/>
      <c r="B271" s="107" t="s">
        <v>2215</v>
      </c>
      <c r="C271" s="154">
        <v>618205</v>
      </c>
      <c r="D271" s="50">
        <v>150</v>
      </c>
      <c r="E271" s="50">
        <v>150</v>
      </c>
      <c r="F271" s="472">
        <f>((E271*M271)/35)/4</f>
        <v>0</v>
      </c>
      <c r="G271" s="81">
        <v>4</v>
      </c>
      <c r="H271" s="81">
        <v>2</v>
      </c>
      <c r="I271" s="6">
        <f>E271/G271+H271</f>
        <v>39.5</v>
      </c>
      <c r="J271" s="6">
        <f t="shared" ref="J271:J275" si="199">ROUND(I271/7.5,0)</f>
        <v>5</v>
      </c>
      <c r="K271" s="208" t="s">
        <v>2023</v>
      </c>
      <c r="L271" s="50" t="s">
        <v>47</v>
      </c>
      <c r="M271" s="81"/>
      <c r="N271" s="50"/>
      <c r="O271" s="115">
        <f t="shared" ref="O271:O275" si="200">IF(L271="NA", E271, E271*L271)</f>
        <v>150</v>
      </c>
      <c r="P271" s="115"/>
      <c r="Q271" s="98">
        <f t="shared" si="188"/>
        <v>2.5</v>
      </c>
      <c r="R271" s="79">
        <v>43347</v>
      </c>
      <c r="S271" s="124">
        <f t="shared" si="189"/>
        <v>43416</v>
      </c>
      <c r="T271" s="79">
        <v>43367</v>
      </c>
      <c r="W271" s="550" t="str">
        <f t="shared" si="185"/>
        <v/>
      </c>
      <c r="X271" s="549">
        <f t="shared" si="186"/>
        <v>5</v>
      </c>
      <c r="Y271" s="160"/>
    </row>
    <row r="272" spans="1:25">
      <c r="A272" s="96"/>
      <c r="B272" s="127" t="s">
        <v>2692</v>
      </c>
      <c r="C272" s="581">
        <v>611596</v>
      </c>
      <c r="D272" s="81">
        <v>50</v>
      </c>
      <c r="E272" s="81">
        <v>50</v>
      </c>
      <c r="F272" s="81"/>
      <c r="G272" s="81">
        <v>16</v>
      </c>
      <c r="H272" s="157">
        <v>2</v>
      </c>
      <c r="I272" s="40">
        <f>E272/G272+H272</f>
        <v>5.125</v>
      </c>
      <c r="J272" s="40">
        <f t="shared" si="199"/>
        <v>1</v>
      </c>
      <c r="K272" s="367" t="s">
        <v>3840</v>
      </c>
      <c r="L272" s="81" t="s">
        <v>47</v>
      </c>
      <c r="M272" s="81"/>
      <c r="N272" s="114"/>
      <c r="O272" s="115">
        <f t="shared" si="200"/>
        <v>50</v>
      </c>
      <c r="P272" s="48"/>
      <c r="Q272" s="98">
        <f t="shared" si="188"/>
        <v>0.5</v>
      </c>
      <c r="R272" s="79">
        <v>43327</v>
      </c>
      <c r="S272" s="124">
        <f t="shared" si="189"/>
        <v>43419</v>
      </c>
      <c r="T272" s="79">
        <v>43344</v>
      </c>
      <c r="U272" s="41" t="s">
        <v>2545</v>
      </c>
      <c r="W272" s="550">
        <f t="shared" si="185"/>
        <v>1</v>
      </c>
      <c r="X272" s="549">
        <f t="shared" si="186"/>
        <v>1</v>
      </c>
      <c r="Y272" s="160"/>
    </row>
    <row r="273" spans="1:25">
      <c r="A273" s="96"/>
      <c r="B273" s="246" t="s">
        <v>2047</v>
      </c>
      <c r="C273" s="1385">
        <v>621125</v>
      </c>
      <c r="D273" s="50">
        <v>1250</v>
      </c>
      <c r="E273" s="140">
        <v>1250</v>
      </c>
      <c r="F273" s="140"/>
      <c r="G273" s="50">
        <v>25</v>
      </c>
      <c r="H273" s="81">
        <v>0.5</v>
      </c>
      <c r="I273" s="40">
        <f>E273/G273+H273</f>
        <v>50.5</v>
      </c>
      <c r="J273" s="40">
        <f t="shared" si="199"/>
        <v>7</v>
      </c>
      <c r="K273" s="272" t="s">
        <v>2046</v>
      </c>
      <c r="L273" s="207" t="s">
        <v>47</v>
      </c>
      <c r="M273" s="207"/>
      <c r="N273" s="114"/>
      <c r="O273" s="115">
        <f t="shared" si="200"/>
        <v>1250</v>
      </c>
      <c r="P273" s="114"/>
      <c r="Q273" s="98">
        <f t="shared" si="188"/>
        <v>3.5</v>
      </c>
      <c r="R273" s="122">
        <v>43345</v>
      </c>
      <c r="S273" s="124">
        <f t="shared" si="189"/>
        <v>43420</v>
      </c>
      <c r="T273" s="122">
        <v>43360</v>
      </c>
      <c r="U273" s="41" t="s">
        <v>3877</v>
      </c>
      <c r="W273" s="550" t="str">
        <f t="shared" si="185"/>
        <v/>
      </c>
      <c r="X273" s="549">
        <f t="shared" si="186"/>
        <v>7</v>
      </c>
      <c r="Y273" s="160"/>
    </row>
    <row r="274" spans="1:25">
      <c r="A274" s="96"/>
      <c r="B274" s="1246" t="s">
        <v>2286</v>
      </c>
      <c r="C274" s="1243" t="s">
        <v>523</v>
      </c>
      <c r="D274" s="1508">
        <v>1100</v>
      </c>
      <c r="E274" s="1508">
        <v>1100</v>
      </c>
      <c r="F274" s="103"/>
      <c r="G274" s="103">
        <v>38</v>
      </c>
      <c r="H274" s="103">
        <v>3</v>
      </c>
      <c r="I274" s="1242">
        <f>E274/G274+H274</f>
        <v>31.94736842105263</v>
      </c>
      <c r="J274" s="1242">
        <f t="shared" si="199"/>
        <v>4</v>
      </c>
      <c r="K274" s="1244" t="s">
        <v>2034</v>
      </c>
      <c r="L274" s="158" t="s">
        <v>47</v>
      </c>
      <c r="M274" s="158"/>
      <c r="N274" s="90"/>
      <c r="O274" s="104">
        <f t="shared" si="200"/>
        <v>1100</v>
      </c>
      <c r="P274" s="90"/>
      <c r="Q274" s="98">
        <f t="shared" si="188"/>
        <v>2</v>
      </c>
      <c r="R274" s="1247">
        <v>43374</v>
      </c>
      <c r="S274" s="124">
        <f t="shared" si="189"/>
        <v>43426</v>
      </c>
      <c r="T274" s="1247">
        <v>43388</v>
      </c>
      <c r="U274" s="41" t="s">
        <v>3877</v>
      </c>
      <c r="W274" s="550" t="str">
        <f t="shared" si="185"/>
        <v/>
      </c>
      <c r="X274" s="549" t="str">
        <f t="shared" si="186"/>
        <v/>
      </c>
      <c r="Y274" s="160"/>
    </row>
    <row r="275" spans="1:25">
      <c r="A275" s="96"/>
      <c r="B275" s="127" t="s">
        <v>2646</v>
      </c>
      <c r="C275" s="560">
        <v>616257</v>
      </c>
      <c r="D275" s="81">
        <v>3200</v>
      </c>
      <c r="E275" s="50">
        <v>2800</v>
      </c>
      <c r="G275" s="146">
        <v>24</v>
      </c>
      <c r="H275" s="81">
        <v>1</v>
      </c>
      <c r="I275" s="6">
        <f t="shared" ref="I275" si="201">E275/G275+H275</f>
        <v>117.66666666666667</v>
      </c>
      <c r="J275" s="6">
        <f t="shared" si="199"/>
        <v>16</v>
      </c>
      <c r="K275" s="542" t="s">
        <v>2645</v>
      </c>
      <c r="L275" s="50" t="s">
        <v>47</v>
      </c>
      <c r="M275" s="81"/>
      <c r="N275" s="114"/>
      <c r="O275" s="115">
        <f t="shared" si="200"/>
        <v>2800</v>
      </c>
      <c r="P275" s="120"/>
      <c r="Q275" s="98">
        <f t="shared" si="188"/>
        <v>8</v>
      </c>
      <c r="R275" s="138">
        <v>43379</v>
      </c>
      <c r="S275" s="124">
        <f t="shared" si="189"/>
        <v>43430</v>
      </c>
      <c r="T275" s="138">
        <v>43399</v>
      </c>
      <c r="U275" s="107" t="s">
        <v>2332</v>
      </c>
      <c r="W275" s="550" t="str">
        <f t="shared" si="185"/>
        <v/>
      </c>
      <c r="X275" s="549" t="str">
        <f t="shared" si="186"/>
        <v/>
      </c>
      <c r="Y275" s="160"/>
    </row>
    <row r="276" spans="1:25">
      <c r="A276" s="96"/>
      <c r="B276" s="46" t="s">
        <v>3943</v>
      </c>
      <c r="C276" s="154">
        <v>618347</v>
      </c>
      <c r="D276" s="183">
        <v>1000</v>
      </c>
      <c r="E276" s="50">
        <v>1000</v>
      </c>
      <c r="G276" s="85">
        <v>15</v>
      </c>
      <c r="H276" s="103">
        <v>2</v>
      </c>
      <c r="I276" s="98">
        <f>E276/G276+H276</f>
        <v>68.666666666666671</v>
      </c>
      <c r="J276" s="6">
        <f>ROUND(I276/7.5,0)</f>
        <v>9</v>
      </c>
      <c r="K276" s="97" t="s">
        <v>3947</v>
      </c>
      <c r="L276" s="85" t="s">
        <v>47</v>
      </c>
      <c r="M276" s="103"/>
      <c r="N276" s="90"/>
      <c r="O276" s="91">
        <f>IF(L276="NA", E276, E276*L276)</f>
        <v>1000</v>
      </c>
      <c r="Q276" s="98">
        <f t="shared" si="188"/>
        <v>4.5</v>
      </c>
      <c r="R276" s="79">
        <v>43375</v>
      </c>
      <c r="S276" s="124">
        <f t="shared" si="189"/>
        <v>43440</v>
      </c>
      <c r="T276" s="79">
        <v>43389</v>
      </c>
      <c r="W276" s="550" t="str">
        <f t="shared" si="185"/>
        <v/>
      </c>
      <c r="X276" s="549" t="str">
        <f t="shared" si="186"/>
        <v/>
      </c>
      <c r="Y276" s="160"/>
    </row>
    <row r="277" spans="1:25">
      <c r="A277" s="96"/>
      <c r="B277" s="107" t="s">
        <v>112</v>
      </c>
      <c r="C277" s="47" t="s">
        <v>523</v>
      </c>
      <c r="D277" s="81">
        <v>100</v>
      </c>
      <c r="E277" s="81">
        <v>100</v>
      </c>
      <c r="F277" s="33">
        <f t="shared" ref="F277" si="202">((E277*M277)/35)/4</f>
        <v>9.4514285714285703E-2</v>
      </c>
      <c r="G277" s="146">
        <v>16</v>
      </c>
      <c r="H277" s="81">
        <v>2</v>
      </c>
      <c r="I277" s="40">
        <f t="shared" ref="I277" si="203">E277/G277+H277</f>
        <v>8.25</v>
      </c>
      <c r="J277" s="40">
        <f t="shared" ref="J277" si="204">ROUND(I277/7.5,0)</f>
        <v>1</v>
      </c>
      <c r="K277" s="81" t="s">
        <v>114</v>
      </c>
      <c r="L277" s="273" t="s">
        <v>47</v>
      </c>
      <c r="M277" s="273">
        <v>0.13231999999999999</v>
      </c>
      <c r="N277" s="114"/>
      <c r="O277" s="115">
        <f t="shared" ref="O277" si="205">IF(L277="NA", E277, E277*L277)</f>
        <v>100</v>
      </c>
      <c r="P277" s="48"/>
      <c r="Q277" s="98">
        <f t="shared" si="188"/>
        <v>0.5</v>
      </c>
      <c r="R277" s="79">
        <v>43347</v>
      </c>
      <c r="S277" s="124">
        <f t="shared" si="189"/>
        <v>43447</v>
      </c>
      <c r="T277" s="79">
        <v>43367</v>
      </c>
      <c r="U277" s="48"/>
      <c r="W277" s="550" t="str">
        <f t="shared" si="185"/>
        <v/>
      </c>
      <c r="X277" s="549">
        <f t="shared" si="186"/>
        <v>1</v>
      </c>
      <c r="Y277" s="160"/>
    </row>
    <row r="278" spans="1:25">
      <c r="B278" s="1469">
        <v>183434</v>
      </c>
      <c r="C278" s="1279">
        <v>611850</v>
      </c>
      <c r="D278" s="85">
        <v>5700</v>
      </c>
      <c r="E278" s="471">
        <v>3500</v>
      </c>
      <c r="F278" s="472">
        <f>((E278*M278)/35)/4</f>
        <v>0</v>
      </c>
      <c r="G278" s="462">
        <v>44</v>
      </c>
      <c r="H278" s="466">
        <v>0</v>
      </c>
      <c r="I278" s="3">
        <f>E278/G278+H278</f>
        <v>79.545454545454547</v>
      </c>
      <c r="J278" s="461">
        <f>ROUND(I278/7.5,0)</f>
        <v>11</v>
      </c>
      <c r="K278" s="582" t="s">
        <v>76</v>
      </c>
      <c r="L278" s="459" t="s">
        <v>47</v>
      </c>
      <c r="M278" s="459"/>
      <c r="N278" s="459"/>
      <c r="O278" s="115">
        <f>IF(L278="NA", E278, E278*L278)</f>
        <v>3500</v>
      </c>
      <c r="P278" s="48"/>
      <c r="Q278" s="98">
        <f t="shared" si="188"/>
        <v>5.5</v>
      </c>
      <c r="R278" s="79">
        <v>43375</v>
      </c>
      <c r="S278" s="124">
        <f t="shared" si="189"/>
        <v>43448</v>
      </c>
      <c r="T278" s="79">
        <v>43389</v>
      </c>
      <c r="U278" s="107" t="s">
        <v>2332</v>
      </c>
      <c r="W278" s="550" t="str">
        <f t="shared" si="185"/>
        <v/>
      </c>
      <c r="X278" s="549" t="str">
        <f t="shared" si="186"/>
        <v/>
      </c>
      <c r="Y278" s="160"/>
    </row>
    <row r="279" spans="1:25">
      <c r="B279" s="48"/>
      <c r="C279" s="48"/>
      <c r="D279" s="48"/>
      <c r="E279" s="48"/>
      <c r="F279" s="48"/>
      <c r="I279" s="48"/>
      <c r="M279" s="48"/>
      <c r="N279" s="48"/>
      <c r="O279" s="48"/>
      <c r="P279" s="48"/>
      <c r="Q279" s="48"/>
      <c r="R279" s="219"/>
      <c r="S279" s="219"/>
      <c r="T279" s="219"/>
      <c r="U279" s="48"/>
      <c r="W279" s="550" t="str">
        <f t="shared" si="185"/>
        <v/>
      </c>
      <c r="X279" s="549" t="str">
        <f t="shared" si="186"/>
        <v/>
      </c>
      <c r="Y279" s="160"/>
    </row>
    <row r="280" spans="1:25">
      <c r="B280" s="48"/>
      <c r="C280" s="48"/>
      <c r="D280" s="48"/>
      <c r="E280" s="48"/>
      <c r="F280" s="48"/>
      <c r="I280" s="48"/>
      <c r="M280" s="48"/>
      <c r="N280" s="48"/>
      <c r="O280" s="48"/>
      <c r="P280" s="48"/>
      <c r="Q280" s="48"/>
      <c r="R280" s="219"/>
      <c r="S280" s="219"/>
      <c r="T280" s="219"/>
      <c r="U280" s="48"/>
      <c r="W280" s="550" t="str">
        <f t="shared" si="185"/>
        <v/>
      </c>
      <c r="X280" s="549" t="str">
        <f t="shared" si="186"/>
        <v/>
      </c>
      <c r="Y280" s="160"/>
    </row>
    <row r="281" spans="1:25">
      <c r="A281" s="100"/>
      <c r="B281" s="48"/>
      <c r="C281" s="48"/>
      <c r="D281" s="48"/>
      <c r="E281" s="48"/>
      <c r="F281" s="48"/>
      <c r="H281" s="48"/>
      <c r="I281" s="48"/>
      <c r="M281" s="48"/>
      <c r="N281" s="48"/>
      <c r="O281" s="48"/>
      <c r="P281" s="48"/>
      <c r="Q281" s="48"/>
      <c r="R281" s="219"/>
      <c r="S281" s="219"/>
      <c r="T281" s="219"/>
      <c r="U281" s="48"/>
      <c r="W281" s="550" t="str">
        <f t="shared" si="185"/>
        <v/>
      </c>
      <c r="X281" s="549" t="str">
        <f t="shared" si="186"/>
        <v/>
      </c>
      <c r="Y281" s="160"/>
    </row>
    <row r="282" spans="1:25">
      <c r="R282" s="79"/>
      <c r="S282" s="118"/>
      <c r="T282" s="79"/>
      <c r="W282" s="550" t="str">
        <f t="shared" si="185"/>
        <v/>
      </c>
      <c r="X282" s="549" t="str">
        <f t="shared" si="186"/>
        <v/>
      </c>
    </row>
    <row r="283" spans="1:25">
      <c r="R283" s="79"/>
      <c r="S283" s="118"/>
      <c r="T283" s="79"/>
      <c r="W283" s="550" t="str">
        <f t="shared" ref="W283:W318" si="206">IF(T283="", "",IF(T283&lt;$K$2, J283, ""))</f>
        <v/>
      </c>
      <c r="X283" s="549" t="str">
        <f t="shared" ref="X283:X318" si="207">IF(R283="", "",IF(R283&lt;$X$3, J283, ""))</f>
        <v/>
      </c>
    </row>
    <row r="284" spans="1:25">
      <c r="B284" s="48"/>
      <c r="C284" s="48"/>
      <c r="D284" s="48"/>
      <c r="E284" s="48"/>
      <c r="F284" s="48"/>
      <c r="I284" s="48"/>
      <c r="M284" s="48"/>
      <c r="N284" s="48"/>
      <c r="O284" s="48"/>
      <c r="P284" s="48"/>
      <c r="Q284" s="48"/>
      <c r="R284" s="219"/>
      <c r="S284" s="219"/>
      <c r="T284" s="219"/>
      <c r="U284" s="48"/>
      <c r="W284" s="550" t="str">
        <f t="shared" si="206"/>
        <v/>
      </c>
      <c r="X284" s="549" t="str">
        <f t="shared" si="207"/>
        <v/>
      </c>
      <c r="Y284" s="160"/>
    </row>
    <row r="285" spans="1:25">
      <c r="A285" s="100"/>
      <c r="B285" s="48"/>
      <c r="C285" s="48"/>
      <c r="D285" s="48"/>
      <c r="E285" s="48"/>
      <c r="F285" s="48"/>
      <c r="I285" s="48"/>
      <c r="M285" s="48"/>
      <c r="N285" s="48"/>
      <c r="O285" s="48"/>
      <c r="P285" s="48"/>
      <c r="Q285" s="48"/>
      <c r="R285" s="219"/>
      <c r="S285" s="219"/>
      <c r="T285" s="219"/>
      <c r="U285" s="48"/>
      <c r="W285" s="550" t="str">
        <f t="shared" si="206"/>
        <v/>
      </c>
      <c r="X285" s="549" t="str">
        <f t="shared" si="207"/>
        <v/>
      </c>
    </row>
    <row r="286" spans="1:25" ht="13.8" thickBot="1">
      <c r="A286" s="211"/>
      <c r="B286" s="34"/>
      <c r="D286" s="50" t="s">
        <v>650</v>
      </c>
      <c r="G286" s="50"/>
      <c r="H286" s="81"/>
      <c r="I286" s="133"/>
      <c r="J286" s="50"/>
      <c r="K286" s="50"/>
      <c r="L286" s="50"/>
      <c r="M286" s="81"/>
      <c r="N286" s="114"/>
      <c r="O286" s="115"/>
      <c r="P286" s="114"/>
      <c r="Q286" s="133"/>
      <c r="R286" s="79"/>
      <c r="S286" s="80">
        <f>K2</f>
        <v>43349</v>
      </c>
      <c r="T286" s="122"/>
      <c r="U286" s="42"/>
      <c r="V286" s="58"/>
      <c r="W286" s="550" t="str">
        <f t="shared" si="206"/>
        <v/>
      </c>
      <c r="X286" s="549" t="str">
        <f t="shared" si="207"/>
        <v/>
      </c>
      <c r="Y286" s="160"/>
    </row>
    <row r="287" spans="1:25">
      <c r="A287" s="39" t="s">
        <v>2101</v>
      </c>
      <c r="B287" s="1482" t="s">
        <v>1009</v>
      </c>
      <c r="C287" s="1485">
        <v>620964</v>
      </c>
      <c r="D287" s="50">
        <v>3</v>
      </c>
      <c r="E287" s="1483">
        <v>0</v>
      </c>
      <c r="F287" s="1457">
        <f t="shared" ref="F287:F293" si="208">((E287*M287)/35)/4</f>
        <v>0</v>
      </c>
      <c r="G287" s="1466">
        <v>3</v>
      </c>
      <c r="H287" s="1517">
        <v>0</v>
      </c>
      <c r="I287" s="1459">
        <f t="shared" ref="I287:I293" si="209">E287/G287+H287</f>
        <v>0</v>
      </c>
      <c r="J287" s="1459">
        <f t="shared" ref="J287:J293" si="210">ROUND(I287/7.5,0)</f>
        <v>0</v>
      </c>
      <c r="K287" s="85" t="s">
        <v>1005</v>
      </c>
      <c r="L287" s="1456" t="s">
        <v>47</v>
      </c>
      <c r="M287" s="1456">
        <v>1.6185</v>
      </c>
      <c r="N287" s="98"/>
      <c r="O287" s="91">
        <f t="shared" ref="O287:O293" si="211">IF(L287="NA", E287, E287*L287)</f>
        <v>0</v>
      </c>
      <c r="P287" s="120"/>
      <c r="Q287" s="114">
        <v>2</v>
      </c>
      <c r="R287" s="122">
        <v>43341</v>
      </c>
      <c r="S287" s="124">
        <f t="shared" ref="S287" si="212">WORKDAY(S286,ROUNDUP(Q286,0))</f>
        <v>43349</v>
      </c>
      <c r="T287" s="122">
        <v>43353</v>
      </c>
      <c r="U287" s="537" t="s">
        <v>4431</v>
      </c>
      <c r="W287" s="550" t="str">
        <f t="shared" si="206"/>
        <v/>
      </c>
      <c r="X287" s="549">
        <f t="shared" si="207"/>
        <v>0</v>
      </c>
      <c r="Y287" s="175"/>
    </row>
    <row r="288" spans="1:25">
      <c r="A288" s="96" t="s">
        <v>253</v>
      </c>
      <c r="B288" s="1482" t="s">
        <v>1010</v>
      </c>
      <c r="C288" s="1485">
        <v>620966</v>
      </c>
      <c r="D288" s="50">
        <v>2</v>
      </c>
      <c r="E288" s="1483">
        <v>0</v>
      </c>
      <c r="F288" s="1457">
        <f t="shared" si="208"/>
        <v>0</v>
      </c>
      <c r="G288" s="1466">
        <v>3</v>
      </c>
      <c r="H288" s="1517">
        <v>0</v>
      </c>
      <c r="I288" s="1459">
        <f t="shared" si="209"/>
        <v>0</v>
      </c>
      <c r="J288" s="1459">
        <f t="shared" si="210"/>
        <v>0</v>
      </c>
      <c r="K288" s="85" t="s">
        <v>1005</v>
      </c>
      <c r="L288" s="1456" t="s">
        <v>47</v>
      </c>
      <c r="M288" s="1456">
        <v>1.6185</v>
      </c>
      <c r="N288" s="98"/>
      <c r="O288" s="91">
        <f t="shared" si="211"/>
        <v>0</v>
      </c>
      <c r="P288" s="120"/>
      <c r="Q288" s="114">
        <v>2</v>
      </c>
      <c r="R288" s="122">
        <v>43341</v>
      </c>
      <c r="S288" s="124">
        <f t="shared" ref="S288:S300" si="213">WORKDAY(S287,ROUNDUP(Q287,0))</f>
        <v>43353</v>
      </c>
      <c r="T288" s="122">
        <v>43353</v>
      </c>
      <c r="U288" s="537" t="s">
        <v>4431</v>
      </c>
      <c r="W288" s="550" t="str">
        <f t="shared" si="206"/>
        <v/>
      </c>
      <c r="X288" s="549">
        <f t="shared" si="207"/>
        <v>0</v>
      </c>
      <c r="Y288" s="175"/>
    </row>
    <row r="289" spans="1:25">
      <c r="A289" s="100">
        <v>2</v>
      </c>
      <c r="B289" s="1482" t="s">
        <v>1012</v>
      </c>
      <c r="C289" s="1485">
        <v>620970</v>
      </c>
      <c r="D289" s="50">
        <v>6</v>
      </c>
      <c r="E289" s="1483">
        <v>0</v>
      </c>
      <c r="F289" s="1457">
        <f t="shared" si="208"/>
        <v>0</v>
      </c>
      <c r="G289" s="1466">
        <v>3</v>
      </c>
      <c r="H289" s="1517">
        <v>0</v>
      </c>
      <c r="I289" s="1459">
        <f t="shared" si="209"/>
        <v>0</v>
      </c>
      <c r="J289" s="1459">
        <f t="shared" si="210"/>
        <v>0</v>
      </c>
      <c r="K289" s="85" t="s">
        <v>1005</v>
      </c>
      <c r="L289" s="1456" t="s">
        <v>47</v>
      </c>
      <c r="M289" s="1456">
        <v>1.6185</v>
      </c>
      <c r="N289" s="98"/>
      <c r="O289" s="91">
        <f t="shared" si="211"/>
        <v>0</v>
      </c>
      <c r="P289" s="120"/>
      <c r="Q289" s="114">
        <v>2</v>
      </c>
      <c r="R289" s="122">
        <v>43341</v>
      </c>
      <c r="S289" s="124">
        <f t="shared" si="213"/>
        <v>43355</v>
      </c>
      <c r="T289" s="122">
        <v>43353</v>
      </c>
      <c r="U289" s="537" t="s">
        <v>4431</v>
      </c>
      <c r="W289" s="550" t="str">
        <f t="shared" si="206"/>
        <v/>
      </c>
      <c r="X289" s="549">
        <f t="shared" si="207"/>
        <v>0</v>
      </c>
      <c r="Y289" s="175"/>
    </row>
    <row r="290" spans="1:25">
      <c r="B290" s="1484" t="s">
        <v>1638</v>
      </c>
      <c r="C290" s="1485">
        <v>620973</v>
      </c>
      <c r="D290" s="163">
        <v>5</v>
      </c>
      <c r="E290" s="1455">
        <v>0</v>
      </c>
      <c r="F290" s="1457">
        <f t="shared" si="208"/>
        <v>0</v>
      </c>
      <c r="G290" s="18">
        <v>2</v>
      </c>
      <c r="H290" s="1517">
        <v>0</v>
      </c>
      <c r="I290" s="1459">
        <f t="shared" si="209"/>
        <v>0</v>
      </c>
      <c r="J290" s="1459">
        <f t="shared" si="210"/>
        <v>0</v>
      </c>
      <c r="K290" s="85" t="s">
        <v>1002</v>
      </c>
      <c r="L290" s="18" t="s">
        <v>47</v>
      </c>
      <c r="M290" s="18">
        <v>5.8577000000000004</v>
      </c>
      <c r="N290" s="98"/>
      <c r="O290" s="91">
        <f t="shared" si="211"/>
        <v>0</v>
      </c>
      <c r="P290" s="120"/>
      <c r="Q290" s="114">
        <v>2</v>
      </c>
      <c r="R290" s="122">
        <v>43341</v>
      </c>
      <c r="S290" s="124">
        <f t="shared" si="213"/>
        <v>43357</v>
      </c>
      <c r="T290" s="122">
        <v>43353</v>
      </c>
      <c r="U290" s="537" t="s">
        <v>4447</v>
      </c>
      <c r="W290" s="550" t="str">
        <f t="shared" si="206"/>
        <v/>
      </c>
      <c r="X290" s="549">
        <f t="shared" si="207"/>
        <v>0</v>
      </c>
      <c r="Y290" s="175"/>
    </row>
    <row r="291" spans="1:25">
      <c r="A291" s="39"/>
      <c r="B291" s="1484" t="s">
        <v>1483</v>
      </c>
      <c r="C291" s="1485">
        <v>620979</v>
      </c>
      <c r="D291" s="163">
        <v>4</v>
      </c>
      <c r="E291" s="1455">
        <v>0</v>
      </c>
      <c r="F291" s="1457">
        <f t="shared" si="208"/>
        <v>0</v>
      </c>
      <c r="G291" s="18">
        <v>2</v>
      </c>
      <c r="H291" s="1517">
        <v>0</v>
      </c>
      <c r="I291" s="1459">
        <f t="shared" si="209"/>
        <v>0</v>
      </c>
      <c r="J291" s="1459">
        <f t="shared" si="210"/>
        <v>0</v>
      </c>
      <c r="K291" s="85" t="s">
        <v>1002</v>
      </c>
      <c r="L291" s="18" t="s">
        <v>47</v>
      </c>
      <c r="M291" s="18">
        <v>5.8577000000000004</v>
      </c>
      <c r="N291" s="98"/>
      <c r="O291" s="91">
        <f t="shared" si="211"/>
        <v>0</v>
      </c>
      <c r="P291" s="120"/>
      <c r="Q291" s="114">
        <v>2</v>
      </c>
      <c r="R291" s="122">
        <v>43341</v>
      </c>
      <c r="S291" s="124">
        <f t="shared" si="213"/>
        <v>43361</v>
      </c>
      <c r="T291" s="122">
        <v>43353</v>
      </c>
      <c r="U291" s="537" t="s">
        <v>4447</v>
      </c>
      <c r="W291" s="550" t="str">
        <f t="shared" si="206"/>
        <v/>
      </c>
      <c r="X291" s="549">
        <f t="shared" si="207"/>
        <v>0</v>
      </c>
      <c r="Y291" s="175"/>
    </row>
    <row r="292" spans="1:25">
      <c r="A292" s="39"/>
      <c r="B292" s="1484" t="s">
        <v>2464</v>
      </c>
      <c r="C292" s="1485">
        <v>620982</v>
      </c>
      <c r="D292" s="163">
        <v>3</v>
      </c>
      <c r="E292" s="1455">
        <v>3</v>
      </c>
      <c r="F292" s="1457">
        <f t="shared" si="208"/>
        <v>0.12552214285714286</v>
      </c>
      <c r="G292" s="18">
        <v>2</v>
      </c>
      <c r="H292" s="1517">
        <v>2</v>
      </c>
      <c r="I292" s="1459">
        <f t="shared" si="209"/>
        <v>3.5</v>
      </c>
      <c r="J292" s="1459">
        <f t="shared" si="210"/>
        <v>0</v>
      </c>
      <c r="K292" s="85" t="s">
        <v>1002</v>
      </c>
      <c r="L292" s="18" t="s">
        <v>47</v>
      </c>
      <c r="M292" s="18">
        <v>5.8577000000000004</v>
      </c>
      <c r="N292" s="98"/>
      <c r="O292" s="91">
        <f t="shared" si="211"/>
        <v>3</v>
      </c>
      <c r="P292" s="120"/>
      <c r="Q292" s="114">
        <v>2</v>
      </c>
      <c r="R292" s="122">
        <v>43341</v>
      </c>
      <c r="S292" s="124">
        <f t="shared" si="213"/>
        <v>43363</v>
      </c>
      <c r="T292" s="122">
        <v>43353</v>
      </c>
      <c r="U292" s="537" t="s">
        <v>4490</v>
      </c>
      <c r="W292" s="550" t="str">
        <f t="shared" si="206"/>
        <v/>
      </c>
      <c r="X292" s="549">
        <f t="shared" si="207"/>
        <v>0</v>
      </c>
      <c r="Y292" s="175"/>
    </row>
    <row r="293" spans="1:25">
      <c r="A293" s="39"/>
      <c r="B293" s="1484" t="s">
        <v>1253</v>
      </c>
      <c r="C293" s="1485">
        <v>620984</v>
      </c>
      <c r="D293" s="163">
        <v>9</v>
      </c>
      <c r="E293" s="1455">
        <v>9</v>
      </c>
      <c r="F293" s="1457">
        <f t="shared" si="208"/>
        <v>0.37656642857142858</v>
      </c>
      <c r="G293" s="1466">
        <v>2</v>
      </c>
      <c r="H293" s="1517">
        <v>2</v>
      </c>
      <c r="I293" s="1459">
        <f t="shared" si="209"/>
        <v>6.5</v>
      </c>
      <c r="J293" s="1459">
        <f t="shared" si="210"/>
        <v>1</v>
      </c>
      <c r="K293" s="50" t="s">
        <v>1002</v>
      </c>
      <c r="L293" s="1456" t="s">
        <v>47</v>
      </c>
      <c r="M293" s="18">
        <v>5.8577000000000004</v>
      </c>
      <c r="N293" s="98"/>
      <c r="O293" s="91">
        <f t="shared" si="211"/>
        <v>9</v>
      </c>
      <c r="P293" s="120"/>
      <c r="Q293" s="114">
        <v>2</v>
      </c>
      <c r="R293" s="122">
        <v>43341</v>
      </c>
      <c r="S293" s="124">
        <f t="shared" si="213"/>
        <v>43367</v>
      </c>
      <c r="T293" s="122">
        <v>43353</v>
      </c>
      <c r="U293" s="141" t="s">
        <v>4468</v>
      </c>
      <c r="W293" s="550" t="str">
        <f t="shared" si="206"/>
        <v/>
      </c>
      <c r="X293" s="549">
        <f t="shared" si="207"/>
        <v>1</v>
      </c>
      <c r="Y293" s="175"/>
    </row>
    <row r="294" spans="1:25">
      <c r="A294" s="39"/>
      <c r="B294" s="150" t="s">
        <v>3805</v>
      </c>
      <c r="C294" s="47">
        <v>618033</v>
      </c>
      <c r="D294" s="81">
        <v>3000</v>
      </c>
      <c r="E294" s="81">
        <v>3000</v>
      </c>
      <c r="F294" s="81"/>
      <c r="G294" s="81">
        <v>5</v>
      </c>
      <c r="H294" s="81">
        <v>1</v>
      </c>
      <c r="I294" s="114">
        <f t="shared" ref="I294" si="214">E294/G294+H294</f>
        <v>601</v>
      </c>
      <c r="J294" s="40">
        <f t="shared" ref="J294" si="215">ROUND(I294/7.5,0)</f>
        <v>80</v>
      </c>
      <c r="K294" s="88" t="s">
        <v>3806</v>
      </c>
      <c r="L294" s="207" t="s">
        <v>47</v>
      </c>
      <c r="M294" s="207"/>
      <c r="N294" s="114"/>
      <c r="O294" s="115">
        <f t="shared" ref="O294" si="216">IF(L294="NA", E294, E294*L294)</f>
        <v>3000</v>
      </c>
      <c r="P294" s="120"/>
      <c r="Q294" s="114">
        <v>2</v>
      </c>
      <c r="R294" s="561">
        <v>43313</v>
      </c>
      <c r="S294" s="124">
        <f t="shared" si="213"/>
        <v>43369</v>
      </c>
      <c r="T294" s="561">
        <v>43328</v>
      </c>
      <c r="U294" s="107" t="s">
        <v>3807</v>
      </c>
      <c r="V294" s="1516" t="s">
        <v>4477</v>
      </c>
      <c r="W294" s="550">
        <f t="shared" si="206"/>
        <v>80</v>
      </c>
      <c r="X294" s="549">
        <f t="shared" si="207"/>
        <v>80</v>
      </c>
      <c r="Y294" s="175"/>
    </row>
    <row r="295" spans="1:25">
      <c r="A295" s="39"/>
      <c r="B295" s="1537" t="s">
        <v>2421</v>
      </c>
      <c r="C295" s="1348" t="s">
        <v>3969</v>
      </c>
      <c r="D295" s="81">
        <v>5000</v>
      </c>
      <c r="E295" s="1285">
        <v>1300</v>
      </c>
      <c r="F295" s="1284">
        <f>((E295*M295)/35)/4</f>
        <v>0</v>
      </c>
      <c r="G295" s="1273">
        <v>15</v>
      </c>
      <c r="H295" s="1273">
        <v>0</v>
      </c>
      <c r="I295" s="40">
        <f>E295/G295+H295</f>
        <v>86.666666666666671</v>
      </c>
      <c r="J295" s="6">
        <f>ROUND(I295/7.5,0)</f>
        <v>12</v>
      </c>
      <c r="K295" s="1286" t="s">
        <v>2422</v>
      </c>
      <c r="L295" s="131" t="s">
        <v>47</v>
      </c>
      <c r="M295" s="1287"/>
      <c r="N295" s="268"/>
      <c r="O295" s="115">
        <f>IF(L295="NA", E295, E295*L295)</f>
        <v>1300</v>
      </c>
      <c r="P295" s="268"/>
      <c r="Q295" s="114">
        <v>2</v>
      </c>
      <c r="R295" s="138">
        <v>43327</v>
      </c>
      <c r="S295" s="124">
        <f t="shared" si="213"/>
        <v>43371</v>
      </c>
      <c r="T295" s="138">
        <v>43342</v>
      </c>
      <c r="U295" s="41" t="s">
        <v>2332</v>
      </c>
      <c r="W295" s="550">
        <f t="shared" si="206"/>
        <v>12</v>
      </c>
      <c r="X295" s="549">
        <f t="shared" si="207"/>
        <v>12</v>
      </c>
      <c r="Y295" s="175"/>
    </row>
    <row r="296" spans="1:25">
      <c r="A296" s="39"/>
      <c r="B296" s="285" t="s">
        <v>2423</v>
      </c>
      <c r="C296" s="144" t="s">
        <v>3974</v>
      </c>
      <c r="D296" s="163">
        <v>750</v>
      </c>
      <c r="E296" s="403">
        <v>500</v>
      </c>
      <c r="F296" s="472">
        <f>((E296*M296)/35)/4</f>
        <v>0</v>
      </c>
      <c r="G296" s="89">
        <v>15</v>
      </c>
      <c r="H296" s="177">
        <v>8</v>
      </c>
      <c r="I296" s="3">
        <f t="shared" ref="I296" si="217">E296/G296+H296</f>
        <v>41.333333333333336</v>
      </c>
      <c r="J296" s="6">
        <f>ROUND(I296/7.5,0)</f>
        <v>6</v>
      </c>
      <c r="K296" s="501" t="s">
        <v>2424</v>
      </c>
      <c r="L296" s="244" t="s">
        <v>47</v>
      </c>
      <c r="M296" s="50"/>
      <c r="N296" s="50"/>
      <c r="O296" s="91">
        <f t="shared" ref="O296" si="218">IF(L296="NA", E296, E296*L296)</f>
        <v>500</v>
      </c>
      <c r="P296" s="50"/>
      <c r="Q296" s="114">
        <v>2</v>
      </c>
      <c r="R296" s="143">
        <v>43291</v>
      </c>
      <c r="S296" s="124">
        <f t="shared" si="213"/>
        <v>43375</v>
      </c>
      <c r="T296" s="143">
        <v>43301</v>
      </c>
      <c r="U296" s="46" t="s">
        <v>2332</v>
      </c>
      <c r="W296" s="550">
        <f t="shared" si="206"/>
        <v>6</v>
      </c>
      <c r="X296" s="549">
        <f t="shared" si="207"/>
        <v>6</v>
      </c>
      <c r="Y296" s="175"/>
    </row>
    <row r="297" spans="1:25">
      <c r="A297" s="39"/>
      <c r="B297" s="107" t="s">
        <v>3814</v>
      </c>
      <c r="C297" s="1303" t="s">
        <v>3815</v>
      </c>
      <c r="D297" s="81">
        <v>500</v>
      </c>
      <c r="E297" s="81">
        <v>500</v>
      </c>
      <c r="F297" s="346"/>
      <c r="G297" s="120"/>
      <c r="I297" s="120"/>
      <c r="J297" s="120"/>
      <c r="K297" s="120"/>
      <c r="L297" s="120"/>
      <c r="N297" s="120"/>
      <c r="O297" s="120"/>
      <c r="P297" s="120"/>
      <c r="Q297" s="114">
        <v>2</v>
      </c>
      <c r="R297" s="79"/>
      <c r="S297" s="124">
        <f t="shared" si="213"/>
        <v>43377</v>
      </c>
      <c r="T297" s="79"/>
      <c r="U297" s="49"/>
      <c r="W297" s="550" t="str">
        <f t="shared" si="206"/>
        <v/>
      </c>
      <c r="X297" s="549" t="str">
        <f t="shared" si="207"/>
        <v/>
      </c>
      <c r="Y297" s="175"/>
    </row>
    <row r="298" spans="1:25">
      <c r="A298" s="39"/>
      <c r="B298" s="1264" t="s">
        <v>2251</v>
      </c>
      <c r="C298" s="1303">
        <v>616921</v>
      </c>
      <c r="D298" s="81">
        <v>1500</v>
      </c>
      <c r="E298" s="50">
        <v>1500</v>
      </c>
      <c r="F298" s="401"/>
      <c r="G298" s="81">
        <v>22</v>
      </c>
      <c r="H298" s="81">
        <v>8</v>
      </c>
      <c r="I298" s="40">
        <f>E298/G298+H298</f>
        <v>76.181818181818187</v>
      </c>
      <c r="J298" s="40">
        <f>ROUND(I298/7.5,0)</f>
        <v>10</v>
      </c>
      <c r="K298" s="208" t="s">
        <v>2253</v>
      </c>
      <c r="L298" s="171" t="s">
        <v>47</v>
      </c>
      <c r="M298" s="171"/>
      <c r="N298" s="114"/>
      <c r="O298" s="115">
        <f>IF(L298="NA", E298, E298*L298)</f>
        <v>1500</v>
      </c>
      <c r="P298" s="114"/>
      <c r="Q298" s="114">
        <v>2</v>
      </c>
      <c r="R298" s="122">
        <v>43344</v>
      </c>
      <c r="S298" s="124">
        <f t="shared" si="213"/>
        <v>43381</v>
      </c>
      <c r="T298" s="122">
        <v>43358</v>
      </c>
      <c r="U298" s="107" t="s">
        <v>3866</v>
      </c>
      <c r="W298" s="550" t="str">
        <f t="shared" si="206"/>
        <v/>
      </c>
      <c r="X298" s="549">
        <f t="shared" si="207"/>
        <v>10</v>
      </c>
      <c r="Y298" s="175"/>
    </row>
    <row r="299" spans="1:25">
      <c r="A299" s="39"/>
      <c r="B299" s="48"/>
      <c r="C299" s="48"/>
      <c r="D299" s="48"/>
      <c r="E299" s="48"/>
      <c r="F299" s="48"/>
      <c r="I299" s="48"/>
      <c r="M299" s="48"/>
      <c r="N299" s="48"/>
      <c r="O299" s="48"/>
      <c r="P299" s="48"/>
      <c r="Q299" s="98"/>
      <c r="R299" s="219"/>
      <c r="S299" s="124">
        <f t="shared" si="213"/>
        <v>43383</v>
      </c>
      <c r="T299" s="219"/>
      <c r="U299" s="48"/>
      <c r="W299" s="550" t="str">
        <f t="shared" si="206"/>
        <v/>
      </c>
      <c r="X299" s="549" t="str">
        <f t="shared" si="207"/>
        <v/>
      </c>
      <c r="Y299" s="175"/>
    </row>
    <row r="300" spans="1:25">
      <c r="A300" s="39"/>
      <c r="B300" s="48"/>
      <c r="C300" s="48"/>
      <c r="D300" s="48"/>
      <c r="E300" s="48"/>
      <c r="F300" s="48"/>
      <c r="I300" s="48"/>
      <c r="M300" s="48"/>
      <c r="N300" s="48"/>
      <c r="O300" s="48"/>
      <c r="P300" s="48"/>
      <c r="Q300" s="48"/>
      <c r="R300" s="219"/>
      <c r="S300" s="124">
        <f t="shared" si="213"/>
        <v>43383</v>
      </c>
      <c r="T300" s="219"/>
      <c r="U300" s="48"/>
      <c r="W300" s="550" t="str">
        <f t="shared" si="206"/>
        <v/>
      </c>
      <c r="X300" s="549" t="str">
        <f t="shared" si="207"/>
        <v/>
      </c>
      <c r="Y300" s="175"/>
    </row>
    <row r="301" spans="1:25">
      <c r="A301" s="39"/>
      <c r="R301" s="79"/>
      <c r="S301" s="118"/>
      <c r="T301" s="79"/>
      <c r="W301" s="550" t="str">
        <f t="shared" si="206"/>
        <v/>
      </c>
      <c r="X301" s="549" t="str">
        <f t="shared" si="207"/>
        <v/>
      </c>
      <c r="Y301" s="175"/>
    </row>
    <row r="302" spans="1:25">
      <c r="A302" s="39"/>
      <c r="R302" s="79"/>
      <c r="S302" s="118"/>
      <c r="T302" s="79"/>
      <c r="W302" s="550" t="str">
        <f t="shared" si="206"/>
        <v/>
      </c>
      <c r="X302" s="549" t="str">
        <f t="shared" si="207"/>
        <v/>
      </c>
      <c r="Y302" s="175"/>
    </row>
    <row r="303" spans="1:25">
      <c r="A303" s="39"/>
      <c r="B303" s="48"/>
      <c r="C303" s="48"/>
      <c r="D303" s="48"/>
      <c r="E303" s="48"/>
      <c r="F303" s="48"/>
      <c r="I303" s="48"/>
      <c r="M303" s="48"/>
      <c r="N303" s="48"/>
      <c r="O303" s="48"/>
      <c r="P303" s="48"/>
      <c r="Q303" s="48"/>
      <c r="R303" s="219"/>
      <c r="S303" s="219"/>
      <c r="T303" s="219"/>
      <c r="U303" s="48"/>
      <c r="W303" s="550" t="str">
        <f t="shared" si="206"/>
        <v/>
      </c>
      <c r="X303" s="549" t="str">
        <f t="shared" si="207"/>
        <v/>
      </c>
      <c r="Y303" s="175"/>
    </row>
    <row r="304" spans="1:25">
      <c r="A304" s="39"/>
      <c r="R304" s="79"/>
      <c r="S304" s="118"/>
      <c r="T304" s="79"/>
      <c r="W304" s="550" t="str">
        <f t="shared" si="206"/>
        <v/>
      </c>
      <c r="X304" s="549" t="str">
        <f t="shared" si="207"/>
        <v/>
      </c>
      <c r="Y304" s="175"/>
    </row>
    <row r="305" spans="1:25">
      <c r="A305" s="39"/>
      <c r="R305" s="79"/>
      <c r="S305" s="118"/>
      <c r="T305" s="79"/>
      <c r="W305" s="550" t="str">
        <f t="shared" si="206"/>
        <v/>
      </c>
      <c r="X305" s="549" t="str">
        <f t="shared" si="207"/>
        <v/>
      </c>
      <c r="Y305" s="175"/>
    </row>
    <row r="306" spans="1:25" s="120" customFormat="1">
      <c r="A306" s="119"/>
      <c r="R306" s="170"/>
      <c r="S306" s="170"/>
      <c r="T306" s="170"/>
      <c r="W306" s="550" t="str">
        <f t="shared" si="206"/>
        <v/>
      </c>
      <c r="X306" s="549" t="str">
        <f t="shared" si="207"/>
        <v/>
      </c>
      <c r="Y306" s="157"/>
    </row>
    <row r="307" spans="1:25" ht="13.8" thickBot="1">
      <c r="A307" s="41"/>
      <c r="B307" s="106"/>
      <c r="C307" s="48"/>
      <c r="D307" s="48"/>
      <c r="E307" s="48"/>
      <c r="F307" s="48"/>
      <c r="Q307" s="98"/>
      <c r="R307" s="79"/>
      <c r="S307" s="80">
        <f>K2</f>
        <v>43349</v>
      </c>
      <c r="T307" s="79"/>
      <c r="U307" s="48"/>
      <c r="V307" s="58"/>
      <c r="W307" s="550" t="str">
        <f t="shared" si="206"/>
        <v/>
      </c>
      <c r="X307" s="549" t="str">
        <f t="shared" si="207"/>
        <v/>
      </c>
      <c r="Y307" s="160"/>
    </row>
    <row r="308" spans="1:25" ht="13.8" thickTop="1">
      <c r="A308" s="37" t="s">
        <v>1558</v>
      </c>
      <c r="B308" s="107" t="s">
        <v>2210</v>
      </c>
      <c r="C308" s="154">
        <v>617850</v>
      </c>
      <c r="D308" s="81">
        <v>11000</v>
      </c>
      <c r="E308" s="81">
        <v>5400</v>
      </c>
      <c r="F308" s="81"/>
      <c r="G308" s="8">
        <v>54</v>
      </c>
      <c r="H308" s="110">
        <v>0</v>
      </c>
      <c r="I308" s="3">
        <f t="shared" ref="I308" si="219">E308/G308+H308</f>
        <v>100</v>
      </c>
      <c r="J308" s="3">
        <f t="shared" ref="J308" si="220">ROUND(I308/7.5,0)</f>
        <v>13</v>
      </c>
      <c r="K308" s="431" t="s">
        <v>2160</v>
      </c>
      <c r="L308" s="50" t="s">
        <v>47</v>
      </c>
      <c r="M308" s="81"/>
      <c r="N308" s="50"/>
      <c r="O308" s="115">
        <f t="shared" ref="O308" si="221">IF(L308="NA", E308, E308*L308)</f>
        <v>5400</v>
      </c>
      <c r="P308" s="165"/>
      <c r="Q308" s="241">
        <f>J308/A$310</f>
        <v>6.5</v>
      </c>
      <c r="R308" s="79">
        <v>43313</v>
      </c>
      <c r="S308" s="124">
        <f t="shared" ref="S308:S312" si="222">WORKDAY(S307,ROUNDUP(Q307,0))</f>
        <v>43349</v>
      </c>
      <c r="T308" s="79">
        <v>43325</v>
      </c>
      <c r="U308" s="93" t="s">
        <v>4388</v>
      </c>
      <c r="W308" s="550">
        <f t="shared" si="206"/>
        <v>13</v>
      </c>
      <c r="X308" s="549">
        <f t="shared" si="207"/>
        <v>13</v>
      </c>
      <c r="Y308" s="160"/>
    </row>
    <row r="309" spans="1:25">
      <c r="A309" s="96" t="s">
        <v>253</v>
      </c>
      <c r="B309" s="1538" t="s">
        <v>2162</v>
      </c>
      <c r="C309" s="428" t="s">
        <v>4040</v>
      </c>
      <c r="D309" s="81">
        <v>18000</v>
      </c>
      <c r="E309" s="81">
        <v>9453</v>
      </c>
      <c r="F309" s="81"/>
      <c r="G309" s="1449">
        <v>112</v>
      </c>
      <c r="H309" s="1450">
        <v>0</v>
      </c>
      <c r="I309" s="1451">
        <f>(E309/G309)+H309</f>
        <v>84.401785714285708</v>
      </c>
      <c r="J309" s="1452">
        <f>ROUND(I309/7.5,0)</f>
        <v>11</v>
      </c>
      <c r="K309" s="1453" t="s">
        <v>2163</v>
      </c>
      <c r="L309" s="50" t="s">
        <v>47</v>
      </c>
      <c r="M309" s="81"/>
      <c r="N309" s="50"/>
      <c r="O309" s="115">
        <f>IF(L309="NA", E309, E309*L309)</f>
        <v>9453</v>
      </c>
      <c r="P309" s="232"/>
      <c r="Q309" s="241">
        <f>J309/A$310</f>
        <v>5.5</v>
      </c>
      <c r="R309" s="79">
        <v>43344</v>
      </c>
      <c r="S309" s="124">
        <f t="shared" si="222"/>
        <v>43360</v>
      </c>
      <c r="T309" s="79">
        <v>43358</v>
      </c>
      <c r="U309" s="134" t="s">
        <v>4365</v>
      </c>
      <c r="W309" s="550" t="str">
        <f t="shared" si="206"/>
        <v/>
      </c>
      <c r="X309" s="549">
        <f t="shared" si="207"/>
        <v>11</v>
      </c>
      <c r="Y309" s="160"/>
    </row>
    <row r="310" spans="1:25">
      <c r="A310" s="119">
        <v>2</v>
      </c>
      <c r="B310" s="107" t="s">
        <v>2210</v>
      </c>
      <c r="C310" s="154">
        <v>617850</v>
      </c>
      <c r="D310" s="81">
        <v>11000</v>
      </c>
      <c r="E310" s="81">
        <v>5400</v>
      </c>
      <c r="F310" s="81"/>
      <c r="G310" s="8">
        <v>54</v>
      </c>
      <c r="H310" s="110">
        <v>0</v>
      </c>
      <c r="I310" s="3">
        <f t="shared" ref="I310" si="223">E310/G310+H310</f>
        <v>100</v>
      </c>
      <c r="J310" s="3">
        <f t="shared" ref="J310" si="224">ROUND(I310/7.5,0)</f>
        <v>13</v>
      </c>
      <c r="K310" s="431" t="s">
        <v>2160</v>
      </c>
      <c r="L310" s="50" t="s">
        <v>47</v>
      </c>
      <c r="M310" s="81"/>
      <c r="N310" s="50"/>
      <c r="O310" s="115">
        <f t="shared" ref="O310" si="225">IF(L310="NA", E310, E310*L310)</f>
        <v>5400</v>
      </c>
      <c r="P310" s="165"/>
      <c r="Q310" s="241">
        <f>J310/A$310</f>
        <v>6.5</v>
      </c>
      <c r="R310" s="79">
        <v>43344</v>
      </c>
      <c r="S310" s="124">
        <f t="shared" si="222"/>
        <v>43368</v>
      </c>
      <c r="T310" s="79">
        <v>43358</v>
      </c>
      <c r="U310" s="107" t="s">
        <v>2332</v>
      </c>
      <c r="W310" s="550" t="str">
        <f t="shared" si="206"/>
        <v/>
      </c>
      <c r="X310" s="549">
        <f t="shared" si="207"/>
        <v>13</v>
      </c>
      <c r="Y310" s="160"/>
    </row>
    <row r="311" spans="1:25">
      <c r="B311" s="285" t="s">
        <v>3916</v>
      </c>
      <c r="C311" s="256">
        <v>616997</v>
      </c>
      <c r="D311" s="81">
        <v>2086</v>
      </c>
      <c r="E311" s="50">
        <v>2086</v>
      </c>
      <c r="G311" s="50">
        <v>54</v>
      </c>
      <c r="H311" s="81">
        <v>1</v>
      </c>
      <c r="I311" s="6">
        <f t="shared" ref="I311" si="226">E311/G311+H311</f>
        <v>39.629629629629626</v>
      </c>
      <c r="J311" s="6">
        <f t="shared" ref="J311" si="227">ROUND(I311/7.5,0)</f>
        <v>5</v>
      </c>
      <c r="K311" s="501" t="s">
        <v>2159</v>
      </c>
      <c r="L311" s="50" t="s">
        <v>47</v>
      </c>
      <c r="M311" s="81"/>
      <c r="N311" s="114"/>
      <c r="O311" s="115">
        <f t="shared" ref="O311" si="228">IF(L311="NA", E311, E311*L311)</f>
        <v>2086</v>
      </c>
      <c r="P311" s="48"/>
      <c r="Q311" s="241">
        <f>J311/A$310</f>
        <v>2.5</v>
      </c>
      <c r="R311" s="79">
        <v>43405</v>
      </c>
      <c r="S311" s="124">
        <f t="shared" si="222"/>
        <v>43377</v>
      </c>
      <c r="T311" s="79">
        <v>43435</v>
      </c>
      <c r="U311" s="48"/>
      <c r="W311" s="550" t="str">
        <f t="shared" si="206"/>
        <v/>
      </c>
      <c r="X311" s="549" t="str">
        <f t="shared" si="207"/>
        <v/>
      </c>
      <c r="Y311" s="160"/>
    </row>
    <row r="312" spans="1:25">
      <c r="B312" s="48"/>
      <c r="C312" s="48"/>
      <c r="D312" s="48"/>
      <c r="E312" s="48"/>
      <c r="F312" s="48"/>
      <c r="I312" s="48"/>
      <c r="M312" s="48"/>
      <c r="N312" s="48"/>
      <c r="O312" s="48"/>
      <c r="P312" s="48"/>
      <c r="Q312" s="48"/>
      <c r="R312" s="219"/>
      <c r="S312" s="124">
        <f t="shared" si="222"/>
        <v>43382</v>
      </c>
      <c r="T312" s="219"/>
      <c r="U312" s="48"/>
      <c r="W312" s="550" t="str">
        <f t="shared" si="206"/>
        <v/>
      </c>
      <c r="X312" s="549" t="str">
        <f t="shared" si="207"/>
        <v/>
      </c>
      <c r="Y312" s="160"/>
    </row>
    <row r="313" spans="1:25">
      <c r="B313" s="48"/>
      <c r="C313" s="48"/>
      <c r="D313" s="48"/>
      <c r="E313" s="48"/>
      <c r="F313" s="48"/>
      <c r="M313" s="48"/>
      <c r="N313" s="48"/>
      <c r="O313" s="48"/>
      <c r="P313" s="48"/>
      <c r="Q313" s="48"/>
      <c r="R313" s="219"/>
      <c r="S313" s="219"/>
      <c r="T313" s="219"/>
      <c r="U313" s="48"/>
      <c r="W313" s="550" t="str">
        <f t="shared" si="206"/>
        <v/>
      </c>
      <c r="X313" s="549" t="str">
        <f t="shared" si="207"/>
        <v/>
      </c>
      <c r="Y313" s="160"/>
    </row>
    <row r="314" spans="1:25">
      <c r="B314" s="1464" t="s">
        <v>3951</v>
      </c>
      <c r="C314" s="1465" t="s">
        <v>523</v>
      </c>
      <c r="D314" s="85">
        <v>16000</v>
      </c>
      <c r="E314" s="85">
        <v>16000</v>
      </c>
      <c r="F314" s="85"/>
      <c r="G314" s="1466">
        <v>54</v>
      </c>
      <c r="H314" s="1517">
        <v>2</v>
      </c>
      <c r="I314" s="1459">
        <f>E314/G314+H314</f>
        <v>298.2962962962963</v>
      </c>
      <c r="J314" s="1459">
        <f>ROUND(I314/7.5,0)</f>
        <v>40</v>
      </c>
      <c r="K314" s="1467" t="s">
        <v>2160</v>
      </c>
      <c r="L314" s="85" t="s">
        <v>47</v>
      </c>
      <c r="M314" s="85"/>
      <c r="N314" s="85"/>
      <c r="O314" s="91">
        <f>IF(L314="NA", E314, E314*L314)</f>
        <v>16000</v>
      </c>
      <c r="P314" s="48"/>
      <c r="Q314" s="48"/>
      <c r="R314" s="1468">
        <v>43393</v>
      </c>
      <c r="S314" s="117">
        <f>WORKDAY(S263,ROUNDUP(Q263,0))</f>
        <v>43392</v>
      </c>
      <c r="T314" s="1468">
        <v>43399</v>
      </c>
      <c r="U314" s="48"/>
      <c r="W314" s="550" t="str">
        <f t="shared" si="206"/>
        <v/>
      </c>
      <c r="X314" s="549" t="str">
        <f t="shared" si="207"/>
        <v/>
      </c>
      <c r="Y314" s="160"/>
    </row>
    <row r="315" spans="1:25">
      <c r="A315" s="39"/>
      <c r="B315" s="48"/>
      <c r="C315" s="48"/>
      <c r="D315" s="48"/>
      <c r="E315" s="48"/>
      <c r="F315" s="48"/>
      <c r="M315" s="48"/>
      <c r="N315" s="48"/>
      <c r="O315" s="48"/>
      <c r="P315" s="48"/>
      <c r="Q315" s="48"/>
      <c r="R315" s="219"/>
      <c r="S315" s="219"/>
      <c r="T315" s="219"/>
      <c r="U315" s="48"/>
      <c r="W315" s="550" t="str">
        <f t="shared" si="206"/>
        <v/>
      </c>
      <c r="X315" s="549" t="str">
        <f t="shared" si="207"/>
        <v/>
      </c>
      <c r="Y315" s="160"/>
    </row>
    <row r="316" spans="1:25">
      <c r="A316" s="39"/>
      <c r="R316" s="79"/>
      <c r="S316" s="118"/>
      <c r="T316" s="79"/>
      <c r="W316" s="550" t="str">
        <f t="shared" si="206"/>
        <v/>
      </c>
      <c r="X316" s="549" t="str">
        <f t="shared" si="207"/>
        <v/>
      </c>
      <c r="Y316" s="160"/>
    </row>
    <row r="317" spans="1:25">
      <c r="A317" s="39"/>
      <c r="B317" s="106"/>
      <c r="C317" s="120"/>
      <c r="D317" s="120"/>
      <c r="E317" s="120"/>
      <c r="F317" s="120"/>
      <c r="G317" s="120"/>
      <c r="I317" s="52"/>
      <c r="J317" s="120"/>
      <c r="K317" s="120"/>
      <c r="L317" s="120"/>
      <c r="O317" s="123"/>
      <c r="P317" s="52"/>
      <c r="Q317" s="120"/>
      <c r="R317" s="122"/>
      <c r="S317" s="94"/>
      <c r="T317" s="122"/>
      <c r="U317" s="107"/>
      <c r="V317" s="126"/>
      <c r="W317" s="550" t="str">
        <f t="shared" si="206"/>
        <v/>
      </c>
      <c r="X317" s="549" t="str">
        <f t="shared" si="207"/>
        <v/>
      </c>
      <c r="Y317" s="160"/>
    </row>
    <row r="318" spans="1:25" s="120" customFormat="1">
      <c r="R318" s="170"/>
      <c r="S318" s="170"/>
      <c r="T318" s="170"/>
      <c r="W318" s="550" t="str">
        <f t="shared" si="206"/>
        <v/>
      </c>
      <c r="X318" s="549" t="str">
        <f t="shared" si="207"/>
        <v/>
      </c>
      <c r="Y318" s="160"/>
    </row>
    <row r="319" spans="1:25">
      <c r="A319" s="75" t="s">
        <v>973</v>
      </c>
      <c r="B319" s="106"/>
      <c r="D319" s="50"/>
      <c r="K319" s="220">
        <f>K2</f>
        <v>43349</v>
      </c>
      <c r="R319" s="79"/>
      <c r="S319" s="118"/>
      <c r="T319" s="79"/>
      <c r="U319" s="107"/>
      <c r="V319" s="58"/>
      <c r="W319" s="571"/>
      <c r="X319" s="549" t="str">
        <f>IF(R319="", "",IF(R319&lt;$X$3, J319, ""))</f>
        <v/>
      </c>
      <c r="Y319" s="82"/>
    </row>
    <row r="320" spans="1:25" ht="40.200000000000003" thickBot="1">
      <c r="A320" s="441" t="s">
        <v>7</v>
      </c>
      <c r="B320" s="221" t="s">
        <v>0</v>
      </c>
      <c r="C320" s="222" t="s">
        <v>8</v>
      </c>
      <c r="D320" s="223" t="s">
        <v>9</v>
      </c>
      <c r="E320" s="223" t="s">
        <v>9</v>
      </c>
      <c r="F320" s="223"/>
      <c r="G320" s="223" t="s">
        <v>10</v>
      </c>
      <c r="H320" s="221" t="s">
        <v>49</v>
      </c>
      <c r="I320" s="224" t="s">
        <v>11</v>
      </c>
      <c r="J320" s="225" t="s">
        <v>12</v>
      </c>
      <c r="K320" s="223" t="s">
        <v>13</v>
      </c>
      <c r="L320" s="223" t="s">
        <v>14</v>
      </c>
      <c r="M320" s="221"/>
      <c r="N320" s="226"/>
      <c r="O320" s="227" t="s">
        <v>15</v>
      </c>
      <c r="P320" s="224"/>
      <c r="Q320" s="228" t="s">
        <v>16</v>
      </c>
      <c r="R320" s="230" t="s">
        <v>17</v>
      </c>
      <c r="S320" s="231" t="s">
        <v>18</v>
      </c>
      <c r="T320" s="230" t="s">
        <v>19</v>
      </c>
      <c r="U320" s="229"/>
      <c r="V320" s="58"/>
      <c r="W320" s="41" t="s">
        <v>2508</v>
      </c>
      <c r="X320" s="39" t="s">
        <v>2639</v>
      </c>
      <c r="Y320" s="232"/>
    </row>
    <row r="321" spans="1:25" ht="13.8" thickBot="1">
      <c r="A321" s="1123"/>
      <c r="B321" s="233"/>
      <c r="C321" s="234"/>
      <c r="D321" s="235"/>
      <c r="E321" s="235"/>
      <c r="F321" s="235"/>
      <c r="G321" s="235"/>
      <c r="H321" s="433"/>
      <c r="I321" s="236"/>
      <c r="J321" s="235"/>
      <c r="K321" s="235"/>
      <c r="L321" s="235"/>
      <c r="M321" s="433"/>
      <c r="N321" s="237"/>
      <c r="O321" s="238"/>
      <c r="P321" s="236"/>
      <c r="Q321" s="236"/>
      <c r="R321" s="79"/>
      <c r="S321" s="80">
        <f>K2</f>
        <v>43349</v>
      </c>
      <c r="T321" s="79"/>
      <c r="U321" s="239"/>
      <c r="V321" s="58"/>
      <c r="W321" s="41">
        <f>SUM(W322:W509)</f>
        <v>59</v>
      </c>
      <c r="X321" s="41">
        <f>SUM(X322:X509)</f>
        <v>136</v>
      </c>
      <c r="Y321" s="82"/>
    </row>
    <row r="322" spans="1:25" ht="13.8" thickTop="1">
      <c r="A322" s="107" t="s">
        <v>48</v>
      </c>
      <c r="B322" s="107"/>
      <c r="C322" s="154"/>
      <c r="D322" s="81"/>
      <c r="F322" s="81"/>
      <c r="G322" s="81"/>
      <c r="H322" s="81"/>
      <c r="I322" s="40"/>
      <c r="J322" s="40"/>
      <c r="K322" s="81"/>
      <c r="L322" s="81"/>
      <c r="M322" s="81"/>
      <c r="N322" s="114"/>
      <c r="O322" s="115"/>
      <c r="P322" s="90"/>
      <c r="Q322" s="90"/>
      <c r="R322" s="122"/>
      <c r="S322" s="124"/>
      <c r="T322" s="122"/>
      <c r="U322" s="107"/>
      <c r="V322" s="58"/>
      <c r="W322" s="551" t="str">
        <f t="shared" ref="W322" si="229">IF(T322="", "",IF(T322&lt;$K$2, J322, ""))</f>
        <v/>
      </c>
      <c r="X322" s="549" t="str">
        <f t="shared" ref="X322" si="230">IF(R322="", "",IF(R322&lt;$X$3, J322, ""))</f>
        <v/>
      </c>
      <c r="Y322" s="82"/>
    </row>
    <row r="323" spans="1:25">
      <c r="A323" s="161" t="s">
        <v>253</v>
      </c>
      <c r="B323" s="106"/>
      <c r="C323" s="454"/>
      <c r="D323" s="50"/>
      <c r="E323" s="48"/>
      <c r="F323" s="48"/>
      <c r="K323" s="417"/>
      <c r="Q323" s="98"/>
      <c r="R323" s="79"/>
      <c r="S323" s="117"/>
      <c r="T323" s="79"/>
      <c r="U323" s="81"/>
      <c r="V323" s="58"/>
      <c r="W323" s="551" t="str">
        <f t="shared" ref="W323:W386" si="231">IF(T323="", "",IF(T323&lt;$K$2, J323, ""))</f>
        <v/>
      </c>
      <c r="X323" s="549" t="str">
        <f t="shared" ref="X323:X386" si="232">IF(R323="", "",IF(R323&lt;$X$3, J323, ""))</f>
        <v/>
      </c>
      <c r="Y323" s="82"/>
    </row>
    <row r="324" spans="1:25">
      <c r="A324" s="119">
        <v>0</v>
      </c>
      <c r="B324" s="260"/>
      <c r="C324" s="48"/>
      <c r="D324" s="48"/>
      <c r="E324" s="48"/>
      <c r="F324" s="48"/>
      <c r="N324" s="48"/>
      <c r="O324" s="48"/>
      <c r="P324" s="48"/>
      <c r="Q324" s="48"/>
      <c r="R324" s="219"/>
      <c r="S324" s="219"/>
      <c r="T324" s="219"/>
      <c r="U324" s="50"/>
      <c r="V324" s="58"/>
      <c r="W324" s="551" t="str">
        <f t="shared" si="231"/>
        <v/>
      </c>
      <c r="X324" s="549" t="str">
        <f t="shared" si="232"/>
        <v/>
      </c>
      <c r="Y324" s="82"/>
    </row>
    <row r="325" spans="1:25">
      <c r="A325" s="240"/>
      <c r="B325" s="106"/>
      <c r="D325" s="50"/>
      <c r="L325" s="58"/>
      <c r="M325" s="126"/>
      <c r="N325" s="197"/>
      <c r="O325" s="198"/>
      <c r="P325" s="199"/>
      <c r="Q325" s="241"/>
      <c r="R325" s="79"/>
      <c r="S325" s="148"/>
      <c r="T325" s="79"/>
      <c r="U325" s="75"/>
      <c r="V325" s="58"/>
      <c r="W325" s="551" t="str">
        <f t="shared" si="231"/>
        <v/>
      </c>
      <c r="X325" s="549" t="str">
        <f t="shared" si="232"/>
        <v/>
      </c>
      <c r="Y325" s="82"/>
    </row>
    <row r="326" spans="1:25">
      <c r="A326" s="240"/>
      <c r="R326" s="79"/>
      <c r="S326" s="118"/>
      <c r="T326" s="79"/>
      <c r="V326" s="58"/>
      <c r="W326" s="551" t="str">
        <f t="shared" si="231"/>
        <v/>
      </c>
      <c r="X326" s="549" t="str">
        <f t="shared" si="232"/>
        <v/>
      </c>
      <c r="Y326" s="82"/>
    </row>
    <row r="327" spans="1:25">
      <c r="A327" s="240"/>
      <c r="R327" s="79"/>
      <c r="S327" s="118"/>
      <c r="T327" s="79"/>
      <c r="V327" s="58"/>
      <c r="W327" s="551" t="str">
        <f t="shared" si="231"/>
        <v/>
      </c>
      <c r="X327" s="549" t="str">
        <f t="shared" si="232"/>
        <v/>
      </c>
      <c r="Y327" s="82"/>
    </row>
    <row r="328" spans="1:25">
      <c r="A328" s="107"/>
      <c r="R328" s="79"/>
      <c r="S328" s="118"/>
      <c r="T328" s="79"/>
      <c r="V328" s="58"/>
      <c r="W328" s="551" t="str">
        <f t="shared" si="231"/>
        <v/>
      </c>
      <c r="X328" s="549" t="str">
        <f t="shared" si="232"/>
        <v/>
      </c>
      <c r="Y328" s="82"/>
    </row>
    <row r="329" spans="1:25" ht="13.8" thickBot="1">
      <c r="A329" s="1124"/>
      <c r="B329" s="200"/>
      <c r="C329" s="76"/>
      <c r="D329" s="140"/>
      <c r="E329" s="140"/>
      <c r="F329" s="140"/>
      <c r="G329" s="58"/>
      <c r="H329" s="77"/>
      <c r="I329" s="199"/>
      <c r="J329" s="58"/>
      <c r="K329" s="58"/>
      <c r="L329" s="140"/>
      <c r="M329" s="77"/>
      <c r="N329" s="78"/>
      <c r="O329" s="242"/>
      <c r="P329" s="241"/>
      <c r="Q329" s="241"/>
      <c r="R329" s="79"/>
      <c r="S329" s="80">
        <f>K2</f>
        <v>43349</v>
      </c>
      <c r="T329" s="79"/>
      <c r="U329" s="1526" t="s">
        <v>4435</v>
      </c>
      <c r="V329" s="58"/>
      <c r="W329" s="551" t="str">
        <f t="shared" si="231"/>
        <v/>
      </c>
      <c r="X329" s="549" t="str">
        <f t="shared" si="232"/>
        <v/>
      </c>
      <c r="Y329" s="82"/>
    </row>
    <row r="330" spans="1:25" ht="13.8" thickTop="1">
      <c r="A330" s="107" t="s">
        <v>51</v>
      </c>
      <c r="B330" s="41" t="s">
        <v>3817</v>
      </c>
      <c r="C330" s="1360" t="s">
        <v>883</v>
      </c>
      <c r="Q330" s="98">
        <v>2</v>
      </c>
      <c r="R330" s="79"/>
      <c r="S330" s="124">
        <f t="shared" ref="S330:S332" si="233">WORKDAY(S329,ROUNDUP(Q329,0))</f>
        <v>43349</v>
      </c>
      <c r="T330" s="79"/>
      <c r="V330" s="120"/>
      <c r="W330" s="551" t="str">
        <f t="shared" si="231"/>
        <v/>
      </c>
      <c r="X330" s="549" t="str">
        <f t="shared" si="232"/>
        <v/>
      </c>
      <c r="Y330" s="82"/>
    </row>
    <row r="331" spans="1:25">
      <c r="A331" s="161" t="s">
        <v>253</v>
      </c>
      <c r="B331" s="41" t="s">
        <v>4056</v>
      </c>
      <c r="C331" s="47" t="s">
        <v>4057</v>
      </c>
      <c r="D331" s="81">
        <v>2827</v>
      </c>
      <c r="E331" s="50">
        <v>2827</v>
      </c>
      <c r="Q331" s="98">
        <v>2</v>
      </c>
      <c r="R331" s="79"/>
      <c r="S331" s="124">
        <f t="shared" si="233"/>
        <v>43353</v>
      </c>
      <c r="T331" s="79"/>
      <c r="U331" s="1264" t="s">
        <v>4162</v>
      </c>
      <c r="W331" s="551" t="str">
        <f t="shared" si="231"/>
        <v/>
      </c>
      <c r="X331" s="549" t="str">
        <f t="shared" si="232"/>
        <v/>
      </c>
      <c r="Y331" s="82"/>
    </row>
    <row r="332" spans="1:25">
      <c r="A332" s="119">
        <v>1</v>
      </c>
      <c r="B332" s="41" t="s">
        <v>612</v>
      </c>
      <c r="C332" s="47" t="s">
        <v>4057</v>
      </c>
      <c r="D332" s="81">
        <v>42</v>
      </c>
      <c r="E332" s="50">
        <v>42</v>
      </c>
      <c r="F332" s="120"/>
      <c r="G332" s="120"/>
      <c r="I332" s="120"/>
      <c r="J332" s="120"/>
      <c r="K332" s="120"/>
      <c r="L332" s="120"/>
      <c r="N332" s="120"/>
      <c r="O332" s="120"/>
      <c r="P332" s="120"/>
      <c r="Q332" s="98">
        <v>2</v>
      </c>
      <c r="R332" s="170"/>
      <c r="S332" s="124">
        <f t="shared" si="233"/>
        <v>43355</v>
      </c>
      <c r="T332" s="170"/>
      <c r="U332" s="1527" t="s">
        <v>2261</v>
      </c>
      <c r="V332" s="120"/>
      <c r="W332" s="551" t="str">
        <f t="shared" si="231"/>
        <v/>
      </c>
      <c r="X332" s="549" t="str">
        <f t="shared" si="232"/>
        <v/>
      </c>
      <c r="Y332" s="82"/>
    </row>
    <row r="333" spans="1:25" s="120" customFormat="1">
      <c r="A333" s="107"/>
      <c r="B333" s="49" t="s">
        <v>3817</v>
      </c>
      <c r="C333" s="47"/>
      <c r="D333" s="47"/>
      <c r="E333" s="50"/>
      <c r="F333" s="50"/>
      <c r="G333" s="48"/>
      <c r="I333" s="54"/>
      <c r="J333" s="48"/>
      <c r="K333" s="48"/>
      <c r="L333" s="48"/>
      <c r="N333" s="52"/>
      <c r="O333" s="53"/>
      <c r="P333" s="54"/>
      <c r="Q333" s="50"/>
      <c r="R333" s="79"/>
      <c r="S333" s="124"/>
      <c r="T333" s="79"/>
      <c r="U333" s="41"/>
      <c r="V333" s="200"/>
      <c r="W333" s="551" t="str">
        <f t="shared" si="231"/>
        <v/>
      </c>
      <c r="X333" s="549" t="str">
        <f t="shared" si="232"/>
        <v/>
      </c>
      <c r="Y333" s="160"/>
    </row>
    <row r="334" spans="1:25">
      <c r="A334" s="120"/>
      <c r="R334" s="79"/>
      <c r="S334" s="118"/>
      <c r="T334" s="79"/>
      <c r="W334" s="551" t="str">
        <f t="shared" si="231"/>
        <v/>
      </c>
      <c r="X334" s="549" t="str">
        <f t="shared" si="232"/>
        <v/>
      </c>
      <c r="Y334" s="82"/>
    </row>
    <row r="335" spans="1:25">
      <c r="A335" s="119"/>
      <c r="B335" s="48"/>
      <c r="C335" s="48"/>
      <c r="D335" s="48"/>
      <c r="E335" s="48"/>
      <c r="F335" s="48"/>
      <c r="I335" s="48"/>
      <c r="M335" s="48"/>
      <c r="N335" s="48"/>
      <c r="O335" s="48"/>
      <c r="P335" s="48"/>
      <c r="Q335" s="48"/>
      <c r="R335" s="219"/>
      <c r="S335" s="219"/>
      <c r="T335" s="219"/>
      <c r="U335" s="48"/>
      <c r="W335" s="551" t="str">
        <f t="shared" si="231"/>
        <v/>
      </c>
      <c r="X335" s="549" t="str">
        <f t="shared" si="232"/>
        <v/>
      </c>
      <c r="Y335" s="82"/>
    </row>
    <row r="336" spans="1:25">
      <c r="A336" s="119"/>
      <c r="R336" s="79"/>
      <c r="S336" s="118"/>
      <c r="T336" s="79"/>
      <c r="V336" s="135"/>
      <c r="W336" s="551" t="str">
        <f t="shared" si="231"/>
        <v/>
      </c>
      <c r="X336" s="549" t="str">
        <f t="shared" si="232"/>
        <v/>
      </c>
      <c r="Y336" s="82"/>
    </row>
    <row r="337" spans="1:25" s="120" customFormat="1">
      <c r="A337" s="107"/>
      <c r="I337" s="52"/>
      <c r="R337" s="122"/>
      <c r="S337" s="95"/>
      <c r="T337" s="122"/>
      <c r="U337" s="81"/>
      <c r="V337" s="139"/>
      <c r="W337" s="551" t="str">
        <f t="shared" si="231"/>
        <v/>
      </c>
      <c r="X337" s="549" t="str">
        <f t="shared" si="232"/>
        <v/>
      </c>
      <c r="Y337" s="160"/>
    </row>
    <row r="338" spans="1:25" s="120" customFormat="1">
      <c r="A338" s="107"/>
      <c r="B338" s="127"/>
      <c r="C338" s="76"/>
      <c r="D338" s="81"/>
      <c r="E338" s="77"/>
      <c r="F338" s="77"/>
      <c r="G338" s="81"/>
      <c r="H338" s="81"/>
      <c r="I338" s="3"/>
      <c r="J338" s="3"/>
      <c r="K338" s="367"/>
      <c r="L338" s="81"/>
      <c r="M338" s="81"/>
      <c r="N338" s="114"/>
      <c r="O338" s="115"/>
      <c r="R338" s="122"/>
      <c r="S338" s="95"/>
      <c r="T338" s="122"/>
      <c r="U338" s="81"/>
      <c r="V338" s="139"/>
      <c r="W338" s="551" t="str">
        <f t="shared" si="231"/>
        <v/>
      </c>
      <c r="X338" s="549" t="str">
        <f t="shared" si="232"/>
        <v/>
      </c>
      <c r="Y338" s="160"/>
    </row>
    <row r="339" spans="1:25" ht="13.8" thickBot="1">
      <c r="A339" s="1124"/>
      <c r="B339" s="75"/>
      <c r="C339" s="76" t="s">
        <v>650</v>
      </c>
      <c r="D339" s="77"/>
      <c r="E339" s="77"/>
      <c r="F339" s="77"/>
      <c r="G339" s="140"/>
      <c r="H339" s="77"/>
      <c r="I339" s="241"/>
      <c r="J339" s="140"/>
      <c r="K339" s="140"/>
      <c r="L339" s="140"/>
      <c r="M339" s="77"/>
      <c r="N339" s="78"/>
      <c r="O339" s="242"/>
      <c r="P339" s="241"/>
      <c r="Q339" s="241"/>
      <c r="R339" s="79"/>
      <c r="S339" s="80">
        <f>K2</f>
        <v>43349</v>
      </c>
      <c r="T339" s="79"/>
      <c r="U339" s="205"/>
      <c r="V339" s="58"/>
      <c r="W339" s="551" t="str">
        <f t="shared" si="231"/>
        <v/>
      </c>
      <c r="X339" s="549" t="str">
        <f t="shared" si="232"/>
        <v/>
      </c>
      <c r="Y339" s="82"/>
    </row>
    <row r="340" spans="1:25" ht="13.8" thickTop="1">
      <c r="A340" s="75" t="s">
        <v>251</v>
      </c>
      <c r="B340" s="107" t="s">
        <v>4152</v>
      </c>
      <c r="C340" s="47" t="s">
        <v>2674</v>
      </c>
      <c r="D340" s="81">
        <v>4000</v>
      </c>
      <c r="E340" s="81">
        <v>0</v>
      </c>
      <c r="F340" s="484"/>
      <c r="G340" s="81"/>
      <c r="H340" s="81"/>
      <c r="I340" s="40"/>
      <c r="J340" s="40"/>
      <c r="K340" s="88" t="s">
        <v>512</v>
      </c>
      <c r="L340" s="7"/>
      <c r="M340" s="7"/>
      <c r="N340" s="114"/>
      <c r="O340" s="115"/>
      <c r="P340" s="114"/>
      <c r="Q340" s="90">
        <v>3</v>
      </c>
      <c r="R340" s="122">
        <v>43339</v>
      </c>
      <c r="S340" s="124">
        <f t="shared" ref="S340:S354" si="234">WORKDAY(S339,ROUNDUP(Q339,0))</f>
        <v>43349</v>
      </c>
      <c r="T340" s="122">
        <v>43343</v>
      </c>
      <c r="U340" s="1527" t="s">
        <v>4431</v>
      </c>
      <c r="V340" s="120"/>
      <c r="W340" s="551">
        <f t="shared" si="231"/>
        <v>0</v>
      </c>
      <c r="X340" s="549">
        <f t="shared" si="232"/>
        <v>0</v>
      </c>
    </row>
    <row r="341" spans="1:25" s="120" customFormat="1">
      <c r="A341" s="161" t="s">
        <v>253</v>
      </c>
      <c r="B341" s="107" t="s">
        <v>4259</v>
      </c>
      <c r="C341" s="47" t="s">
        <v>2674</v>
      </c>
      <c r="D341" s="81">
        <v>750</v>
      </c>
      <c r="E341" s="81">
        <v>700</v>
      </c>
      <c r="K341" s="88" t="s">
        <v>221</v>
      </c>
      <c r="R341" s="122">
        <v>43340</v>
      </c>
      <c r="S341" s="124">
        <f t="shared" si="234"/>
        <v>43354</v>
      </c>
      <c r="T341" s="122">
        <v>43343</v>
      </c>
      <c r="U341" s="1495" t="s">
        <v>4430</v>
      </c>
      <c r="W341" s="551">
        <f t="shared" si="231"/>
        <v>0</v>
      </c>
      <c r="X341" s="549">
        <f t="shared" si="232"/>
        <v>0</v>
      </c>
    </row>
    <row r="342" spans="1:25">
      <c r="A342" s="119">
        <v>1</v>
      </c>
      <c r="B342" s="246" t="s">
        <v>3821</v>
      </c>
      <c r="C342" s="1303">
        <v>619633</v>
      </c>
      <c r="D342" s="81">
        <v>2500</v>
      </c>
      <c r="E342" s="155">
        <v>2500</v>
      </c>
      <c r="F342" s="401">
        <f>((E342*M342)/35)/4</f>
        <v>0.60017857142857145</v>
      </c>
      <c r="G342" s="8">
        <v>13</v>
      </c>
      <c r="H342" s="7">
        <v>1.5</v>
      </c>
      <c r="I342" s="3">
        <f>E342/G342+H342</f>
        <v>193.80769230769232</v>
      </c>
      <c r="J342" s="3">
        <f>ROUND(I342/7.5,0)</f>
        <v>26</v>
      </c>
      <c r="K342" s="194" t="s">
        <v>161</v>
      </c>
      <c r="L342" s="155">
        <v>0.1426</v>
      </c>
      <c r="M342" s="7">
        <v>3.3610000000000001E-2</v>
      </c>
      <c r="N342" s="114">
        <f>VLOOKUP(K342,'Material Bar Weights'!A:C,3,0)</f>
        <v>19.53</v>
      </c>
      <c r="O342" s="115">
        <f>IF(L342="NA", E342, E342*L342)</f>
        <v>356.5</v>
      </c>
      <c r="P342" s="105">
        <f t="shared" ref="P342:P352" si="235">O342/N342</f>
        <v>18.253968253968253</v>
      </c>
      <c r="Q342" s="98">
        <f t="shared" ref="Q342:Q352" si="236">J342/A$342</f>
        <v>26</v>
      </c>
      <c r="R342" s="79">
        <v>43313</v>
      </c>
      <c r="S342" s="124">
        <f t="shared" si="234"/>
        <v>43354</v>
      </c>
      <c r="T342" s="79">
        <v>43339</v>
      </c>
      <c r="U342" s="48"/>
      <c r="W342" s="551">
        <f t="shared" si="231"/>
        <v>26</v>
      </c>
      <c r="X342" s="549">
        <f t="shared" si="232"/>
        <v>26</v>
      </c>
    </row>
    <row r="343" spans="1:25">
      <c r="B343" s="246" t="s">
        <v>3903</v>
      </c>
      <c r="C343" s="1385">
        <v>621125</v>
      </c>
      <c r="D343" s="50">
        <v>1250</v>
      </c>
      <c r="E343" s="155">
        <v>1250</v>
      </c>
      <c r="F343" s="482">
        <f>((E343*M343)/35)/4</f>
        <v>0.53705357142857146</v>
      </c>
      <c r="G343" s="155">
        <v>120</v>
      </c>
      <c r="H343" s="7">
        <v>16</v>
      </c>
      <c r="I343" s="40">
        <f>E343/G343+H343</f>
        <v>26.416666666666664</v>
      </c>
      <c r="J343" s="3">
        <f>ROUND(I343/7.5,0)</f>
        <v>4</v>
      </c>
      <c r="K343" s="1507" t="s">
        <v>122</v>
      </c>
      <c r="L343" s="195">
        <v>0.21160000000000001</v>
      </c>
      <c r="M343" s="7">
        <v>6.0150000000000002E-2</v>
      </c>
      <c r="N343" s="114">
        <f>VLOOKUP(K343,'Material Bar Weights'!A:C,3,0)</f>
        <v>21.54</v>
      </c>
      <c r="O343" s="33">
        <f>E343*L343</f>
        <v>264.5</v>
      </c>
      <c r="P343" s="132">
        <f t="shared" si="235"/>
        <v>12.279480037140205</v>
      </c>
      <c r="Q343" s="98">
        <f t="shared" si="236"/>
        <v>4</v>
      </c>
      <c r="R343" s="122">
        <v>43345</v>
      </c>
      <c r="S343" s="124">
        <f t="shared" si="234"/>
        <v>43390</v>
      </c>
      <c r="T343" s="122">
        <v>43360</v>
      </c>
      <c r="U343" s="48"/>
      <c r="W343" s="551" t="str">
        <f t="shared" si="231"/>
        <v/>
      </c>
      <c r="X343" s="549">
        <f t="shared" si="232"/>
        <v>4</v>
      </c>
    </row>
    <row r="344" spans="1:25">
      <c r="A344" s="119"/>
      <c r="B344" s="246" t="s">
        <v>452</v>
      </c>
      <c r="C344" s="44" t="s">
        <v>523</v>
      </c>
      <c r="D344" s="1505">
        <v>300</v>
      </c>
      <c r="E344" s="1317">
        <v>300</v>
      </c>
      <c r="F344" s="460">
        <f>((E344*M344)/35)/4</f>
        <v>7.7785714285714291E-2</v>
      </c>
      <c r="G344" s="155">
        <v>144</v>
      </c>
      <c r="H344" s="7">
        <v>16</v>
      </c>
      <c r="I344" s="3">
        <f>E344/G344+H344</f>
        <v>18.083333333333332</v>
      </c>
      <c r="J344" s="3">
        <f t="shared" ref="J344" si="237">ROUND(I344/7.5,0)</f>
        <v>2</v>
      </c>
      <c r="K344" s="194" t="s">
        <v>91</v>
      </c>
      <c r="L344" s="155">
        <v>8.0100000000000005E-2</v>
      </c>
      <c r="M344" s="7">
        <v>3.6299999999999999E-2</v>
      </c>
      <c r="N344" s="114">
        <f>VLOOKUP(K344,'Material Bar Weights'!A:C,3,0)</f>
        <v>7.33</v>
      </c>
      <c r="O344" s="33">
        <f>E344*L344</f>
        <v>24.03</v>
      </c>
      <c r="P344" s="132">
        <f t="shared" si="235"/>
        <v>3.2783083219645293</v>
      </c>
      <c r="Q344" s="98">
        <f t="shared" si="236"/>
        <v>2</v>
      </c>
      <c r="R344" s="122">
        <v>43345</v>
      </c>
      <c r="S344" s="124">
        <f t="shared" si="234"/>
        <v>43396</v>
      </c>
      <c r="T344" s="122">
        <v>43360</v>
      </c>
      <c r="U344" s="48"/>
      <c r="W344" s="551" t="str">
        <f t="shared" si="231"/>
        <v/>
      </c>
      <c r="X344" s="549">
        <f t="shared" si="232"/>
        <v>2</v>
      </c>
    </row>
    <row r="345" spans="1:25">
      <c r="A345" s="119"/>
      <c r="B345" s="1261" t="s">
        <v>3904</v>
      </c>
      <c r="C345" s="1243" t="s">
        <v>523</v>
      </c>
      <c r="D345" s="1508">
        <v>1000</v>
      </c>
      <c r="E345" s="1508">
        <v>1000</v>
      </c>
      <c r="F345" s="1253">
        <f>((E345*M345)/35)/4</f>
        <v>0.81428571428571428</v>
      </c>
      <c r="G345" s="103">
        <v>10</v>
      </c>
      <c r="H345" s="103">
        <v>3</v>
      </c>
      <c r="I345" s="1242">
        <f>E345/G345+H345</f>
        <v>103</v>
      </c>
      <c r="J345" s="1242">
        <f>ROUND(I345/7.5,0)</f>
        <v>14</v>
      </c>
      <c r="K345" s="103" t="s">
        <v>652</v>
      </c>
      <c r="L345" s="166">
        <v>0.1462</v>
      </c>
      <c r="M345" s="103">
        <v>0.114</v>
      </c>
      <c r="N345" s="90">
        <f>VLOOKUP(K345,'Material Bar Weights'!A:C,3,0)</f>
        <v>4.6500000000000004</v>
      </c>
      <c r="O345" s="104">
        <f>IF(L345="NA", E345, E345*L345)</f>
        <v>146.19999999999999</v>
      </c>
      <c r="P345" s="105">
        <f t="shared" si="235"/>
        <v>31.440860215053757</v>
      </c>
      <c r="Q345" s="98">
        <f t="shared" si="236"/>
        <v>14</v>
      </c>
      <c r="R345" s="122">
        <v>43344</v>
      </c>
      <c r="S345" s="124">
        <f t="shared" si="234"/>
        <v>43398</v>
      </c>
      <c r="T345" s="122">
        <v>43367</v>
      </c>
      <c r="U345" s="48"/>
      <c r="W345" s="551" t="str">
        <f t="shared" si="231"/>
        <v/>
      </c>
      <c r="X345" s="549">
        <f t="shared" si="232"/>
        <v>14</v>
      </c>
    </row>
    <row r="346" spans="1:25">
      <c r="A346" s="119"/>
      <c r="B346" s="246" t="s">
        <v>462</v>
      </c>
      <c r="C346" s="47">
        <v>619233</v>
      </c>
      <c r="D346" s="81">
        <v>2250</v>
      </c>
      <c r="E346" s="50">
        <v>2250</v>
      </c>
      <c r="F346" s="460">
        <f t="shared" ref="F346" si="238">((E346*M346)/35)/4</f>
        <v>1.5074999999999998</v>
      </c>
      <c r="G346" s="155">
        <v>332</v>
      </c>
      <c r="H346" s="7">
        <v>16</v>
      </c>
      <c r="I346" s="3">
        <f t="shared" ref="I346:I352" si="239">E346/G346+H346</f>
        <v>22.777108433734938</v>
      </c>
      <c r="J346" s="3">
        <f t="shared" ref="J346:J352" si="240">ROUND(I346/7.5,0)</f>
        <v>3</v>
      </c>
      <c r="K346" s="194" t="s">
        <v>55</v>
      </c>
      <c r="L346" s="248">
        <v>0.2336</v>
      </c>
      <c r="M346" s="7">
        <v>9.3799999999999994E-2</v>
      </c>
      <c r="N346" s="114">
        <f>VLOOKUP(K346,'Material Bar Weights'!A:C,3,0)</f>
        <v>18.100000000000001</v>
      </c>
      <c r="O346" s="33">
        <f>E346*L346</f>
        <v>525.6</v>
      </c>
      <c r="P346" s="132">
        <f t="shared" si="235"/>
        <v>29.038674033149171</v>
      </c>
      <c r="Q346" s="98">
        <f t="shared" si="236"/>
        <v>3</v>
      </c>
      <c r="R346" s="79">
        <v>43374</v>
      </c>
      <c r="S346" s="124">
        <f t="shared" si="234"/>
        <v>43418</v>
      </c>
      <c r="T346" s="79">
        <v>43388</v>
      </c>
      <c r="U346" s="48"/>
      <c r="W346" s="551" t="str">
        <f t="shared" si="231"/>
        <v/>
      </c>
      <c r="X346" s="549" t="str">
        <f t="shared" si="232"/>
        <v/>
      </c>
    </row>
    <row r="347" spans="1:25">
      <c r="A347" s="119"/>
      <c r="B347" s="246" t="s">
        <v>2284</v>
      </c>
      <c r="C347" s="47" t="s">
        <v>523</v>
      </c>
      <c r="D347" s="1505">
        <v>1100</v>
      </c>
      <c r="E347" s="1317">
        <v>1100</v>
      </c>
      <c r="F347" s="1269">
        <f t="shared" ref="F347:F352" si="241">((E347*M347)/35)/4</f>
        <v>0.51071428571428568</v>
      </c>
      <c r="G347" s="7">
        <v>360</v>
      </c>
      <c r="H347" s="7">
        <v>16</v>
      </c>
      <c r="I347" s="40">
        <f t="shared" si="239"/>
        <v>19.055555555555557</v>
      </c>
      <c r="J347" s="3">
        <f t="shared" si="240"/>
        <v>3</v>
      </c>
      <c r="K347" s="7" t="s">
        <v>122</v>
      </c>
      <c r="L347" s="7">
        <v>0.1734</v>
      </c>
      <c r="M347" s="7">
        <v>6.5000000000000002E-2</v>
      </c>
      <c r="N347" s="114">
        <f>VLOOKUP(K347,'Material Bar Weights'!A:C,3,0)</f>
        <v>21.54</v>
      </c>
      <c r="O347" s="33">
        <f>E347*L347</f>
        <v>190.74</v>
      </c>
      <c r="P347" s="132">
        <f t="shared" si="235"/>
        <v>8.8551532033426188</v>
      </c>
      <c r="Q347" s="98">
        <f t="shared" si="236"/>
        <v>3</v>
      </c>
      <c r="R347" s="122">
        <v>43374</v>
      </c>
      <c r="S347" s="124">
        <f t="shared" si="234"/>
        <v>43423</v>
      </c>
      <c r="T347" s="122">
        <v>43388</v>
      </c>
      <c r="U347" s="107"/>
      <c r="V347" s="120"/>
      <c r="W347" s="551" t="str">
        <f t="shared" si="231"/>
        <v/>
      </c>
      <c r="X347" s="549" t="str">
        <f t="shared" si="232"/>
        <v/>
      </c>
    </row>
    <row r="348" spans="1:25">
      <c r="B348" s="246" t="s">
        <v>2600</v>
      </c>
      <c r="C348" s="44" t="s">
        <v>523</v>
      </c>
      <c r="D348" s="1505">
        <v>2000</v>
      </c>
      <c r="E348" s="1317">
        <v>2000</v>
      </c>
      <c r="F348" s="456">
        <f>((E348*M348)/35)/4</f>
        <v>2.7042857142857142</v>
      </c>
      <c r="G348" s="8">
        <v>96</v>
      </c>
      <c r="H348" s="7">
        <v>8</v>
      </c>
      <c r="I348" s="3">
        <f>E348/G348+H348</f>
        <v>28.833333333333332</v>
      </c>
      <c r="J348" s="3">
        <f>ROUND(I348/7.5,0)</f>
        <v>4</v>
      </c>
      <c r="K348" s="155" t="s">
        <v>59</v>
      </c>
      <c r="L348" s="195">
        <v>0.25359999999999999</v>
      </c>
      <c r="M348" s="7">
        <v>0.1893</v>
      </c>
      <c r="N348" s="114">
        <f>VLOOKUP(K348,'Material Bar Weights'!A:C,3,0)</f>
        <v>13.56</v>
      </c>
      <c r="O348" s="115">
        <f>IF(L348="NA", E348, E348*L348)</f>
        <v>507.2</v>
      </c>
      <c r="P348" s="105">
        <f t="shared" si="235"/>
        <v>37.404129793510322</v>
      </c>
      <c r="Q348" s="98">
        <f t="shared" si="236"/>
        <v>4</v>
      </c>
      <c r="R348" s="1247">
        <v>43374</v>
      </c>
      <c r="S348" s="124">
        <f t="shared" si="234"/>
        <v>43426</v>
      </c>
      <c r="T348" s="1247">
        <v>43388</v>
      </c>
      <c r="U348" s="120"/>
      <c r="V348" s="120"/>
      <c r="W348" s="551" t="str">
        <f t="shared" si="231"/>
        <v/>
      </c>
      <c r="X348" s="549" t="str">
        <f t="shared" si="232"/>
        <v/>
      </c>
    </row>
    <row r="349" spans="1:25">
      <c r="B349" s="1261" t="s">
        <v>2526</v>
      </c>
      <c r="C349" s="1243" t="s">
        <v>523</v>
      </c>
      <c r="D349" s="1508">
        <v>2000</v>
      </c>
      <c r="E349" s="1508">
        <v>2000</v>
      </c>
      <c r="F349" s="1253">
        <f t="shared" si="241"/>
        <v>1.3428571428571427</v>
      </c>
      <c r="G349" s="103">
        <v>45</v>
      </c>
      <c r="H349" s="103">
        <v>4</v>
      </c>
      <c r="I349" s="1242">
        <f t="shared" si="239"/>
        <v>48.444444444444443</v>
      </c>
      <c r="J349" s="1242">
        <f t="shared" si="240"/>
        <v>6</v>
      </c>
      <c r="K349" s="103" t="s">
        <v>652</v>
      </c>
      <c r="L349" s="166">
        <v>0.1166</v>
      </c>
      <c r="M349" s="103">
        <v>9.4E-2</v>
      </c>
      <c r="N349" s="90">
        <f>VLOOKUP(K349,'Material Bar Weights'!A:C,3,0)</f>
        <v>4.6500000000000004</v>
      </c>
      <c r="O349" s="104">
        <f>IF(L349="NA", E349, E349*L349)</f>
        <v>233.2</v>
      </c>
      <c r="P349" s="92">
        <f t="shared" si="235"/>
        <v>50.150537634408593</v>
      </c>
      <c r="Q349" s="98">
        <f t="shared" si="236"/>
        <v>6</v>
      </c>
      <c r="R349" s="1247">
        <v>43374</v>
      </c>
      <c r="S349" s="124">
        <f t="shared" si="234"/>
        <v>43432</v>
      </c>
      <c r="T349" s="1247">
        <v>43395</v>
      </c>
      <c r="U349" s="120"/>
      <c r="V349" s="120"/>
      <c r="W349" s="551" t="str">
        <f t="shared" si="231"/>
        <v/>
      </c>
      <c r="X349" s="549" t="str">
        <f t="shared" si="232"/>
        <v/>
      </c>
    </row>
    <row r="350" spans="1:25">
      <c r="B350" s="1262" t="s">
        <v>3900</v>
      </c>
      <c r="C350" s="1243" t="s">
        <v>523</v>
      </c>
      <c r="D350" s="1508">
        <v>350</v>
      </c>
      <c r="E350" s="1508">
        <v>350</v>
      </c>
      <c r="F350" s="1253">
        <f t="shared" si="241"/>
        <v>0.13750000000000001</v>
      </c>
      <c r="G350" s="103">
        <v>45</v>
      </c>
      <c r="H350" s="103">
        <v>4</v>
      </c>
      <c r="I350" s="1242">
        <f t="shared" si="239"/>
        <v>11.777777777777779</v>
      </c>
      <c r="J350" s="1242">
        <f t="shared" si="240"/>
        <v>2</v>
      </c>
      <c r="K350" s="1260" t="s">
        <v>117</v>
      </c>
      <c r="L350" s="121">
        <v>7.0300000000000001E-2</v>
      </c>
      <c r="M350" s="121">
        <v>5.5E-2</v>
      </c>
      <c r="N350" s="90">
        <f>VLOOKUP(K350,'Material Bar Weights'!A:C,3,0)</f>
        <v>3.23</v>
      </c>
      <c r="O350" s="104">
        <f>IF(L350="NA", E350, E350*L350)</f>
        <v>24.605</v>
      </c>
      <c r="P350" s="92">
        <f t="shared" si="235"/>
        <v>7.6176470588235299</v>
      </c>
      <c r="Q350" s="98">
        <f t="shared" si="236"/>
        <v>2</v>
      </c>
      <c r="R350" s="1247">
        <v>43374</v>
      </c>
      <c r="S350" s="124">
        <f t="shared" si="234"/>
        <v>43440</v>
      </c>
      <c r="T350" s="1247">
        <v>43395</v>
      </c>
      <c r="U350" s="120"/>
      <c r="V350" s="120"/>
      <c r="W350" s="551" t="str">
        <f t="shared" si="231"/>
        <v/>
      </c>
      <c r="X350" s="549" t="str">
        <f t="shared" si="232"/>
        <v/>
      </c>
    </row>
    <row r="351" spans="1:25">
      <c r="A351" s="161"/>
      <c r="B351" s="107" t="s">
        <v>119</v>
      </c>
      <c r="C351" s="47" t="s">
        <v>735</v>
      </c>
      <c r="D351" s="1505">
        <v>300</v>
      </c>
      <c r="E351" s="1505">
        <v>300</v>
      </c>
      <c r="F351" s="33">
        <f t="shared" si="241"/>
        <v>0.21107142857142858</v>
      </c>
      <c r="G351" s="81">
        <v>12</v>
      </c>
      <c r="H351" s="81">
        <v>8</v>
      </c>
      <c r="I351" s="40">
        <f t="shared" si="239"/>
        <v>33</v>
      </c>
      <c r="J351" s="40">
        <f t="shared" si="240"/>
        <v>4</v>
      </c>
      <c r="K351" s="81" t="s">
        <v>2185</v>
      </c>
      <c r="L351" s="273">
        <v>0.12759999999999999</v>
      </c>
      <c r="M351" s="273">
        <v>9.8500000000000004E-2</v>
      </c>
      <c r="N351" s="114">
        <f>VLOOKUP(K351,'Material Bar Weights'!A:C,3,0)</f>
        <v>16.7</v>
      </c>
      <c r="O351" s="115">
        <f t="shared" ref="O351:O352" si="242">IF(L351="NA", E351, E351*L351)</f>
        <v>38.279999999999994</v>
      </c>
      <c r="P351" s="105">
        <f t="shared" si="235"/>
        <v>2.2922155688622752</v>
      </c>
      <c r="Q351" s="98">
        <f t="shared" si="236"/>
        <v>4</v>
      </c>
      <c r="R351" s="1247">
        <v>43375</v>
      </c>
      <c r="S351" s="124">
        <f t="shared" si="234"/>
        <v>43444</v>
      </c>
      <c r="T351" s="1247">
        <v>43396</v>
      </c>
      <c r="U351" s="81"/>
      <c r="V351" s="126"/>
      <c r="W351" s="551" t="str">
        <f t="shared" si="231"/>
        <v/>
      </c>
      <c r="X351" s="549" t="str">
        <f t="shared" si="232"/>
        <v/>
      </c>
    </row>
    <row r="352" spans="1:25" s="120" customFormat="1">
      <c r="A352" s="161"/>
      <c r="B352" s="107" t="s">
        <v>515</v>
      </c>
      <c r="C352" s="47" t="s">
        <v>735</v>
      </c>
      <c r="D352" s="1505">
        <v>300</v>
      </c>
      <c r="E352" s="1505">
        <v>300</v>
      </c>
      <c r="F352" s="33">
        <f t="shared" si="241"/>
        <v>0.32571428571428573</v>
      </c>
      <c r="G352" s="81">
        <v>12</v>
      </c>
      <c r="H352" s="81">
        <v>8</v>
      </c>
      <c r="I352" s="40">
        <f t="shared" si="239"/>
        <v>33</v>
      </c>
      <c r="J352" s="40">
        <f t="shared" si="240"/>
        <v>4</v>
      </c>
      <c r="K352" s="81" t="s">
        <v>1811</v>
      </c>
      <c r="L352" s="273">
        <v>0.24340000000000001</v>
      </c>
      <c r="M352" s="273">
        <v>0.152</v>
      </c>
      <c r="N352" s="114">
        <f>VLOOKUP(K352,'Material Bar Weights'!A:C,3,0)</f>
        <v>27.89</v>
      </c>
      <c r="O352" s="115">
        <f t="shared" si="242"/>
        <v>73.02</v>
      </c>
      <c r="P352" s="105">
        <f t="shared" si="235"/>
        <v>2.618142703477949</v>
      </c>
      <c r="Q352" s="98">
        <f t="shared" si="236"/>
        <v>4</v>
      </c>
      <c r="R352" s="1247">
        <v>43376</v>
      </c>
      <c r="S352" s="124">
        <f t="shared" si="234"/>
        <v>43448</v>
      </c>
      <c r="T352" s="1247">
        <v>43397</v>
      </c>
      <c r="W352" s="551" t="str">
        <f t="shared" si="231"/>
        <v/>
      </c>
      <c r="X352" s="549" t="str">
        <f t="shared" si="232"/>
        <v/>
      </c>
    </row>
    <row r="353" spans="1:25" s="120" customFormat="1">
      <c r="A353" s="161"/>
      <c r="R353" s="170"/>
      <c r="S353" s="124">
        <f t="shared" si="234"/>
        <v>43454</v>
      </c>
      <c r="T353" s="170"/>
      <c r="W353" s="551" t="str">
        <f t="shared" si="231"/>
        <v/>
      </c>
      <c r="X353" s="549" t="str">
        <f t="shared" si="232"/>
        <v/>
      </c>
    </row>
    <row r="354" spans="1:25" s="120" customFormat="1">
      <c r="A354" s="161"/>
      <c r="P354" s="98"/>
      <c r="R354" s="170"/>
      <c r="S354" s="124">
        <f t="shared" si="234"/>
        <v>43454</v>
      </c>
      <c r="T354" s="170"/>
      <c r="U354" s="81"/>
      <c r="V354" s="126"/>
      <c r="W354" s="551" t="str">
        <f t="shared" si="231"/>
        <v/>
      </c>
      <c r="X354" s="549" t="str">
        <f t="shared" si="232"/>
        <v/>
      </c>
    </row>
    <row r="355" spans="1:25" s="120" customFormat="1">
      <c r="A355" s="126"/>
      <c r="R355" s="170"/>
      <c r="S355" s="170"/>
      <c r="T355" s="170"/>
      <c r="W355" s="551" t="str">
        <f t="shared" si="231"/>
        <v/>
      </c>
      <c r="X355" s="549" t="str">
        <f t="shared" si="232"/>
        <v/>
      </c>
      <c r="Y355" s="160"/>
    </row>
    <row r="356" spans="1:25" s="120" customFormat="1">
      <c r="A356" s="126"/>
      <c r="R356" s="170"/>
      <c r="S356" s="170"/>
      <c r="T356" s="170"/>
      <c r="U356" s="81"/>
      <c r="V356" s="126"/>
      <c r="W356" s="551" t="str">
        <f t="shared" si="231"/>
        <v/>
      </c>
      <c r="X356" s="549" t="str">
        <f t="shared" si="232"/>
        <v/>
      </c>
      <c r="Y356" s="160"/>
    </row>
    <row r="357" spans="1:25" s="120" customFormat="1" ht="13.8" thickBot="1">
      <c r="A357" s="463"/>
      <c r="B357" s="106"/>
      <c r="I357" s="52"/>
      <c r="P357" s="52"/>
      <c r="R357" s="122"/>
      <c r="S357" s="186">
        <f>K2</f>
        <v>43349</v>
      </c>
      <c r="T357" s="122"/>
      <c r="U357" s="81"/>
      <c r="V357" s="126"/>
      <c r="W357" s="551" t="str">
        <f t="shared" si="231"/>
        <v/>
      </c>
      <c r="X357" s="549" t="str">
        <f t="shared" si="232"/>
        <v/>
      </c>
    </row>
    <row r="358" spans="1:25">
      <c r="A358" s="83" t="s">
        <v>1978</v>
      </c>
      <c r="B358" s="107" t="s">
        <v>2445</v>
      </c>
      <c r="C358" s="154">
        <v>620299</v>
      </c>
      <c r="D358" s="81">
        <v>2500</v>
      </c>
      <c r="E358" s="495">
        <v>274</v>
      </c>
      <c r="F358" s="496">
        <f>((E360*M360)/35)/4</f>
        <v>1.8899999999999997</v>
      </c>
      <c r="G358" s="81">
        <v>96</v>
      </c>
      <c r="H358" s="81">
        <v>0</v>
      </c>
      <c r="I358" s="114">
        <f>E358/G358+H358</f>
        <v>2.8541666666666665</v>
      </c>
      <c r="J358" s="40">
        <f>ROUND(I358/7.5,0)</f>
        <v>0</v>
      </c>
      <c r="K358" s="88" t="s">
        <v>364</v>
      </c>
      <c r="L358" s="169">
        <v>0.1205</v>
      </c>
      <c r="M358" s="273">
        <v>0.12</v>
      </c>
      <c r="N358" s="114">
        <f>VLOOKUP(K358,'Material Bar Weights'!A:C,3,0)</f>
        <v>2.17</v>
      </c>
      <c r="O358" s="115">
        <f>IF(L358="NA", E358, E358*L358)</f>
        <v>33.016999999999996</v>
      </c>
      <c r="P358" s="105">
        <f>O358/N358</f>
        <v>15.215207373271888</v>
      </c>
      <c r="Q358" s="81">
        <f>J358/A$360</f>
        <v>0</v>
      </c>
      <c r="R358" s="79">
        <v>43332</v>
      </c>
      <c r="S358" s="124">
        <f>WORKDAY(S357,ROUNDUP(Q357,0))</f>
        <v>43349</v>
      </c>
      <c r="T358" s="79">
        <v>43337</v>
      </c>
      <c r="U358" s="141" t="s">
        <v>4078</v>
      </c>
      <c r="W358" s="551">
        <f t="shared" si="231"/>
        <v>0</v>
      </c>
      <c r="X358" s="549">
        <f t="shared" si="232"/>
        <v>0</v>
      </c>
    </row>
    <row r="359" spans="1:25">
      <c r="A359" s="190" t="s">
        <v>253</v>
      </c>
      <c r="B359" s="107" t="s">
        <v>2441</v>
      </c>
      <c r="C359" s="1385">
        <v>620364</v>
      </c>
      <c r="D359" s="81">
        <v>1500</v>
      </c>
      <c r="E359" s="77">
        <v>1500</v>
      </c>
      <c r="F359" s="475">
        <f>((E361*M361)/35)/4</f>
        <v>0</v>
      </c>
      <c r="G359" s="93">
        <v>96</v>
      </c>
      <c r="H359" s="81">
        <v>4</v>
      </c>
      <c r="I359" s="3">
        <f t="shared" ref="I359" si="243">E359/G359+H359</f>
        <v>19.625</v>
      </c>
      <c r="J359" s="40">
        <f t="shared" ref="J359" si="244">ROUND(I359/7.5,0)</f>
        <v>3</v>
      </c>
      <c r="K359" s="77" t="s">
        <v>364</v>
      </c>
      <c r="L359" s="273">
        <v>0.1807</v>
      </c>
      <c r="M359" s="273">
        <v>0.18052000000000001</v>
      </c>
      <c r="N359" s="114">
        <f>VLOOKUP(K359,'Material Bar Weights'!A:C,3,0)</f>
        <v>2.17</v>
      </c>
      <c r="O359" s="115">
        <f t="shared" ref="O359" si="245">IF(L359="NA", E359, E359*L359)</f>
        <v>271.05</v>
      </c>
      <c r="P359" s="105">
        <f>O359/N359</f>
        <v>124.90783410138249</v>
      </c>
      <c r="Q359" s="81">
        <f>J359/A$360</f>
        <v>3</v>
      </c>
      <c r="R359" s="79">
        <v>43353</v>
      </c>
      <c r="S359" s="124">
        <f>WORKDAY(S358,ROUNDUP(Q358,0))</f>
        <v>43349</v>
      </c>
      <c r="T359" s="79">
        <v>43374</v>
      </c>
      <c r="W359" s="551" t="str">
        <f t="shared" si="231"/>
        <v/>
      </c>
      <c r="X359" s="549">
        <f t="shared" si="232"/>
        <v>3</v>
      </c>
    </row>
    <row r="360" spans="1:25">
      <c r="A360" s="429">
        <v>1</v>
      </c>
      <c r="B360" s="107" t="s">
        <v>2606</v>
      </c>
      <c r="C360" s="1385">
        <v>620671</v>
      </c>
      <c r="D360" s="262">
        <v>1800</v>
      </c>
      <c r="E360" s="356">
        <v>1800</v>
      </c>
      <c r="F360" s="33">
        <f>((E362*M362)/35)/4</f>
        <v>0</v>
      </c>
      <c r="G360" s="263">
        <v>96</v>
      </c>
      <c r="H360" s="263">
        <v>4</v>
      </c>
      <c r="I360" s="554">
        <f>E360/G360+H360</f>
        <v>22.75</v>
      </c>
      <c r="J360" s="3">
        <f>ROUND(I360/7.5,0)</f>
        <v>3</v>
      </c>
      <c r="K360" s="1378" t="s">
        <v>364</v>
      </c>
      <c r="L360" s="169">
        <v>0.14699999999999999</v>
      </c>
      <c r="M360" s="545">
        <v>0.14699999999999999</v>
      </c>
      <c r="N360" s="90">
        <f>VLOOKUP(K360,'Material Bar Weights'!A:C,3,0)</f>
        <v>2.17</v>
      </c>
      <c r="O360" s="115">
        <f>IF(L360="NA", E360, E360*L360)</f>
        <v>264.59999999999997</v>
      </c>
      <c r="P360" s="132">
        <f>O360/N360</f>
        <v>121.93548387096773</v>
      </c>
      <c r="Q360" s="81">
        <f>J360/A$360</f>
        <v>3</v>
      </c>
      <c r="R360" s="79">
        <v>43353</v>
      </c>
      <c r="S360" s="124">
        <f>WORKDAY(S359,ROUNDUP(Q359,0))</f>
        <v>43354</v>
      </c>
      <c r="T360" s="79">
        <v>43374</v>
      </c>
      <c r="W360" s="551" t="str">
        <f t="shared" si="231"/>
        <v/>
      </c>
      <c r="X360" s="549">
        <f t="shared" si="232"/>
        <v>3</v>
      </c>
    </row>
    <row r="361" spans="1:25">
      <c r="B361" s="49" t="s">
        <v>4068</v>
      </c>
      <c r="C361" s="47" t="s">
        <v>4060</v>
      </c>
      <c r="R361" s="79"/>
      <c r="S361" s="124">
        <f>WORKDAY(S360,ROUNDUP(Q360,0))</f>
        <v>43357</v>
      </c>
      <c r="T361" s="79"/>
      <c r="U361" s="107"/>
      <c r="W361" s="551" t="str">
        <f t="shared" si="231"/>
        <v/>
      </c>
      <c r="X361" s="549" t="str">
        <f t="shared" si="232"/>
        <v/>
      </c>
    </row>
    <row r="362" spans="1:25">
      <c r="A362" s="120"/>
      <c r="B362" s="49" t="s">
        <v>4069</v>
      </c>
      <c r="C362" s="47" t="s">
        <v>4060</v>
      </c>
      <c r="D362" s="48"/>
      <c r="E362" s="48"/>
      <c r="F362" s="48"/>
      <c r="I362" s="48"/>
      <c r="M362" s="48"/>
      <c r="N362" s="48"/>
      <c r="O362" s="48"/>
      <c r="P362" s="48"/>
      <c r="Q362" s="48"/>
      <c r="R362" s="219"/>
      <c r="S362" s="219"/>
      <c r="T362" s="219"/>
      <c r="U362" s="107"/>
      <c r="W362" s="551" t="str">
        <f t="shared" si="231"/>
        <v/>
      </c>
      <c r="X362" s="549" t="str">
        <f t="shared" si="232"/>
        <v/>
      </c>
    </row>
    <row r="363" spans="1:25">
      <c r="A363" s="120"/>
      <c r="R363" s="79"/>
      <c r="S363" s="118"/>
      <c r="T363" s="79"/>
      <c r="W363" s="551" t="str">
        <f t="shared" si="231"/>
        <v/>
      </c>
      <c r="X363" s="549" t="str">
        <f t="shared" si="232"/>
        <v/>
      </c>
    </row>
    <row r="364" spans="1:25">
      <c r="A364" s="190"/>
      <c r="B364" s="48"/>
      <c r="C364" s="48"/>
      <c r="D364" s="48"/>
      <c r="E364" s="48"/>
      <c r="F364" s="48"/>
      <c r="I364" s="48"/>
      <c r="M364" s="48"/>
      <c r="N364" s="48"/>
      <c r="O364" s="48"/>
      <c r="P364" s="48"/>
      <c r="Q364" s="48"/>
      <c r="R364" s="219"/>
      <c r="S364" s="219"/>
      <c r="T364" s="219"/>
      <c r="U364" s="48"/>
      <c r="W364" s="551" t="str">
        <f t="shared" si="231"/>
        <v/>
      </c>
      <c r="X364" s="549" t="str">
        <f t="shared" si="232"/>
        <v/>
      </c>
    </row>
    <row r="365" spans="1:25">
      <c r="A365" s="120"/>
      <c r="R365" s="79"/>
      <c r="S365" s="118"/>
      <c r="T365" s="79"/>
      <c r="V365" s="58"/>
      <c r="W365" s="551" t="str">
        <f t="shared" si="231"/>
        <v/>
      </c>
      <c r="X365" s="549" t="str">
        <f t="shared" si="232"/>
        <v/>
      </c>
      <c r="Y365" s="82"/>
    </row>
    <row r="366" spans="1:25" s="120" customFormat="1">
      <c r="I366" s="52"/>
      <c r="R366" s="79"/>
      <c r="S366" s="118"/>
      <c r="T366" s="79"/>
      <c r="U366" s="41"/>
      <c r="V366" s="48"/>
      <c r="W366" s="551" t="str">
        <f t="shared" si="231"/>
        <v/>
      </c>
      <c r="X366" s="549" t="str">
        <f t="shared" si="232"/>
        <v/>
      </c>
      <c r="Y366" s="160"/>
    </row>
    <row r="367" spans="1:25">
      <c r="A367" s="120"/>
      <c r="R367" s="79"/>
      <c r="S367" s="118"/>
      <c r="T367" s="79"/>
      <c r="W367" s="551" t="str">
        <f t="shared" si="231"/>
        <v/>
      </c>
      <c r="X367" s="549" t="str">
        <f t="shared" si="232"/>
        <v/>
      </c>
      <c r="Y367" s="82"/>
    </row>
    <row r="368" spans="1:25" ht="13.8" thickBot="1">
      <c r="A368" s="463"/>
      <c r="B368" s="116"/>
      <c r="C368" s="48"/>
      <c r="D368" s="50"/>
      <c r="Q368" s="48"/>
      <c r="R368" s="79"/>
      <c r="S368" s="80">
        <f>K2</f>
        <v>43349</v>
      </c>
      <c r="T368" s="79"/>
      <c r="U368" s="107"/>
      <c r="V368" s="58"/>
      <c r="W368" s="551" t="str">
        <f t="shared" si="231"/>
        <v/>
      </c>
      <c r="X368" s="549" t="str">
        <f t="shared" si="232"/>
        <v/>
      </c>
      <c r="Y368" s="82"/>
    </row>
    <row r="369" spans="1:34">
      <c r="A369" s="75" t="s">
        <v>1273</v>
      </c>
      <c r="B369" s="285" t="s">
        <v>2219</v>
      </c>
      <c r="C369" s="136">
        <v>618206</v>
      </c>
      <c r="D369" s="81">
        <v>3000</v>
      </c>
      <c r="E369" s="213">
        <v>0</v>
      </c>
      <c r="F369" s="213"/>
      <c r="G369" s="146">
        <v>60</v>
      </c>
      <c r="H369" s="81">
        <v>0</v>
      </c>
      <c r="I369" s="98">
        <f t="shared" ref="I369" si="246">(E369/G369)+H369</f>
        <v>0</v>
      </c>
      <c r="J369" s="6">
        <f t="shared" ref="J369" si="247">ROUND(I369/7.5,0)</f>
        <v>0</v>
      </c>
      <c r="K369" s="431" t="s">
        <v>2167</v>
      </c>
      <c r="L369" s="169" t="s">
        <v>47</v>
      </c>
      <c r="M369" s="273"/>
      <c r="N369" s="114"/>
      <c r="O369" s="115">
        <f t="shared" ref="O369" si="248">IF(L369="NA", E369, E369*L369)</f>
        <v>0</v>
      </c>
      <c r="P369" s="48"/>
      <c r="Q369" s="270">
        <f t="shared" ref="Q369:Q379" si="249">J369/A$371</f>
        <v>0</v>
      </c>
      <c r="R369" s="458">
        <v>43313</v>
      </c>
      <c r="S369" s="124">
        <f t="shared" ref="S369:S380" si="250">WORKDAY(S368,ROUNDUP(Q368,0))</f>
        <v>43349</v>
      </c>
      <c r="T369" s="458">
        <v>43327</v>
      </c>
      <c r="U369" s="1266" t="s">
        <v>4376</v>
      </c>
      <c r="V369" s="58"/>
      <c r="W369" s="551">
        <f t="shared" si="231"/>
        <v>0</v>
      </c>
      <c r="X369" s="549">
        <f t="shared" si="232"/>
        <v>0</v>
      </c>
      <c r="Y369" s="82"/>
    </row>
    <row r="370" spans="1:34">
      <c r="A370" s="161" t="s">
        <v>253</v>
      </c>
      <c r="B370" s="107" t="s">
        <v>118</v>
      </c>
      <c r="C370" s="154">
        <v>620612</v>
      </c>
      <c r="D370" s="81">
        <v>50</v>
      </c>
      <c r="E370" s="81">
        <v>0</v>
      </c>
      <c r="F370" s="33">
        <f t="shared" ref="F370" si="251">((E370*M370)/35)/4</f>
        <v>0</v>
      </c>
      <c r="G370" s="81">
        <v>57</v>
      </c>
      <c r="H370" s="81">
        <v>0</v>
      </c>
      <c r="I370" s="40">
        <f t="shared" ref="I370" si="252">E370/G370+H370</f>
        <v>0</v>
      </c>
      <c r="J370" s="40">
        <f t="shared" ref="J370" si="253">ROUND(I370/7.5,0)</f>
        <v>0</v>
      </c>
      <c r="K370" s="88" t="s">
        <v>119</v>
      </c>
      <c r="L370" s="115" t="s">
        <v>47</v>
      </c>
      <c r="M370" s="7">
        <v>9.8500000000000004E-2</v>
      </c>
      <c r="N370" s="114"/>
      <c r="O370" s="115">
        <f t="shared" ref="O370" si="254">IF(L370="NA", E370, E370*L370)</f>
        <v>0</v>
      </c>
      <c r="P370" s="114"/>
      <c r="Q370" s="270">
        <f t="shared" si="249"/>
        <v>0</v>
      </c>
      <c r="R370" s="122">
        <v>43344</v>
      </c>
      <c r="S370" s="124">
        <f t="shared" si="250"/>
        <v>43349</v>
      </c>
      <c r="T370" s="122">
        <v>43360</v>
      </c>
      <c r="U370" s="537" t="s">
        <v>4435</v>
      </c>
      <c r="V370" s="58"/>
      <c r="W370" s="551" t="str">
        <f t="shared" si="231"/>
        <v/>
      </c>
      <c r="X370" s="549">
        <f t="shared" si="232"/>
        <v>0</v>
      </c>
      <c r="Y370" s="82"/>
    </row>
    <row r="371" spans="1:34">
      <c r="A371" s="119">
        <v>1</v>
      </c>
      <c r="B371" s="285" t="s">
        <v>2169</v>
      </c>
      <c r="C371" s="154">
        <v>614311</v>
      </c>
      <c r="D371" s="81">
        <v>4000</v>
      </c>
      <c r="E371" s="140">
        <v>2678</v>
      </c>
      <c r="F371" s="140"/>
      <c r="G371" s="146">
        <v>192</v>
      </c>
      <c r="H371" s="81">
        <v>0</v>
      </c>
      <c r="I371" s="6">
        <f t="shared" ref="I371" si="255">E371/G371+H371</f>
        <v>13.947916666666666</v>
      </c>
      <c r="J371" s="6">
        <f t="shared" ref="J371" si="256">ROUND(I371/7.5,0)</f>
        <v>2</v>
      </c>
      <c r="K371" s="431" t="s">
        <v>2168</v>
      </c>
      <c r="L371" s="50" t="s">
        <v>47</v>
      </c>
      <c r="M371" s="81"/>
      <c r="N371" s="114"/>
      <c r="O371" s="115">
        <f t="shared" ref="O371" si="257">IF(L371="NA", E371, E371*L371)</f>
        <v>2678</v>
      </c>
      <c r="P371" s="120"/>
      <c r="Q371" s="270">
        <f t="shared" si="249"/>
        <v>2</v>
      </c>
      <c r="R371" s="532">
        <v>43344</v>
      </c>
      <c r="S371" s="124">
        <f t="shared" si="250"/>
        <v>43349</v>
      </c>
      <c r="T371" s="532">
        <v>43358</v>
      </c>
      <c r="U371" s="1495" t="s">
        <v>4432</v>
      </c>
      <c r="W371" s="551" t="str">
        <f t="shared" si="231"/>
        <v/>
      </c>
      <c r="X371" s="549">
        <f t="shared" si="232"/>
        <v>2</v>
      </c>
      <c r="Y371" s="82"/>
    </row>
    <row r="372" spans="1:34">
      <c r="A372" s="119"/>
      <c r="B372" s="246" t="s">
        <v>2046</v>
      </c>
      <c r="C372" s="1385">
        <v>621125</v>
      </c>
      <c r="D372" s="81">
        <v>1250</v>
      </c>
      <c r="E372" s="81">
        <v>1250</v>
      </c>
      <c r="F372" s="81"/>
      <c r="G372" s="81">
        <v>42</v>
      </c>
      <c r="H372" s="81">
        <v>18</v>
      </c>
      <c r="I372" s="40">
        <f t="shared" ref="I372:I377" si="258">E372/G372+H372</f>
        <v>47.761904761904759</v>
      </c>
      <c r="J372" s="40">
        <f t="shared" ref="J372:J377" si="259">ROUND(I372/7.5,0)</f>
        <v>6</v>
      </c>
      <c r="K372" s="272" t="s">
        <v>2045</v>
      </c>
      <c r="L372" s="115" t="s">
        <v>47</v>
      </c>
      <c r="M372" s="115"/>
      <c r="N372" s="114"/>
      <c r="O372" s="115">
        <f t="shared" ref="O372:O377" si="260">IF(L372="NA", E372, E372*L372)</f>
        <v>1250</v>
      </c>
      <c r="P372" s="114"/>
      <c r="Q372" s="270">
        <f t="shared" si="249"/>
        <v>6</v>
      </c>
      <c r="R372" s="122">
        <v>43345</v>
      </c>
      <c r="S372" s="124">
        <f>WORKDAY(S23,ROUNDUP(Q23,0))</f>
        <v>43363</v>
      </c>
      <c r="T372" s="122">
        <v>43360</v>
      </c>
      <c r="U372" s="531" t="s">
        <v>2475</v>
      </c>
      <c r="W372" s="551" t="str">
        <f t="shared" si="231"/>
        <v/>
      </c>
      <c r="X372" s="549">
        <f t="shared" si="232"/>
        <v>6</v>
      </c>
      <c r="Y372" s="82"/>
    </row>
    <row r="373" spans="1:34">
      <c r="A373" s="119"/>
      <c r="B373" s="1246" t="s">
        <v>2285</v>
      </c>
      <c r="C373" s="47" t="s">
        <v>523</v>
      </c>
      <c r="D373" s="1510">
        <v>1100</v>
      </c>
      <c r="E373" s="1505">
        <v>1100</v>
      </c>
      <c r="G373" s="85">
        <v>131</v>
      </c>
      <c r="H373" s="103">
        <v>4</v>
      </c>
      <c r="I373" s="1225">
        <f t="shared" si="258"/>
        <v>12.396946564885496</v>
      </c>
      <c r="J373" s="1225">
        <f t="shared" si="259"/>
        <v>2</v>
      </c>
      <c r="K373" s="1236" t="s">
        <v>2033</v>
      </c>
      <c r="L373" s="137" t="s">
        <v>47</v>
      </c>
      <c r="M373" s="158"/>
      <c r="N373" s="90"/>
      <c r="O373" s="91">
        <f t="shared" si="260"/>
        <v>1100</v>
      </c>
      <c r="P373" s="98"/>
      <c r="Q373" s="270">
        <f t="shared" si="249"/>
        <v>2</v>
      </c>
      <c r="R373" s="79">
        <v>43374</v>
      </c>
      <c r="S373" s="124">
        <f t="shared" si="250"/>
        <v>43371</v>
      </c>
      <c r="T373" s="79">
        <v>43388</v>
      </c>
      <c r="U373" s="48"/>
      <c r="W373" s="551" t="str">
        <f t="shared" si="231"/>
        <v/>
      </c>
      <c r="X373" s="549" t="str">
        <f t="shared" si="232"/>
        <v/>
      </c>
      <c r="Y373" s="82"/>
    </row>
    <row r="374" spans="1:34">
      <c r="A374" s="161"/>
      <c r="B374" s="246" t="s">
        <v>3822</v>
      </c>
      <c r="C374" s="1303">
        <v>619633</v>
      </c>
      <c r="D374" s="81">
        <v>2500</v>
      </c>
      <c r="E374" s="7">
        <v>2500</v>
      </c>
      <c r="F374" s="7"/>
      <c r="G374" s="7">
        <v>64</v>
      </c>
      <c r="H374" s="7">
        <v>12</v>
      </c>
      <c r="I374" s="3">
        <f t="shared" si="258"/>
        <v>51.0625</v>
      </c>
      <c r="J374" s="3">
        <f t="shared" si="259"/>
        <v>7</v>
      </c>
      <c r="K374" s="7" t="s">
        <v>3823</v>
      </c>
      <c r="L374" s="7" t="s">
        <v>47</v>
      </c>
      <c r="M374" s="7"/>
      <c r="N374" s="114"/>
      <c r="O374" s="115">
        <f t="shared" si="260"/>
        <v>2500</v>
      </c>
      <c r="P374" s="114"/>
      <c r="Q374" s="270">
        <f t="shared" si="249"/>
        <v>7</v>
      </c>
      <c r="R374" s="79">
        <v>43313</v>
      </c>
      <c r="S374" s="124">
        <f t="shared" si="250"/>
        <v>43375</v>
      </c>
      <c r="T374" s="79">
        <v>43339</v>
      </c>
      <c r="U374" s="48"/>
      <c r="W374" s="551">
        <f t="shared" si="231"/>
        <v>7</v>
      </c>
      <c r="X374" s="549">
        <f t="shared" si="232"/>
        <v>7</v>
      </c>
      <c r="Y374" s="82"/>
    </row>
    <row r="375" spans="1:34">
      <c r="B375" s="1261" t="s">
        <v>3905</v>
      </c>
      <c r="C375" s="1243" t="s">
        <v>523</v>
      </c>
      <c r="D375" s="1508">
        <v>1000</v>
      </c>
      <c r="E375" s="1508">
        <v>1000</v>
      </c>
      <c r="F375" s="103"/>
      <c r="G375" s="103">
        <v>10</v>
      </c>
      <c r="H375" s="103">
        <v>3</v>
      </c>
      <c r="I375" s="1242">
        <f t="shared" si="258"/>
        <v>103</v>
      </c>
      <c r="J375" s="1242">
        <f t="shared" si="259"/>
        <v>14</v>
      </c>
      <c r="K375" s="243" t="s">
        <v>3906</v>
      </c>
      <c r="L375" s="103" t="s">
        <v>47</v>
      </c>
      <c r="M375" s="103"/>
      <c r="N375" s="90"/>
      <c r="O375" s="104">
        <f t="shared" si="260"/>
        <v>1000</v>
      </c>
      <c r="P375" s="114"/>
      <c r="Q375" s="270">
        <f t="shared" si="249"/>
        <v>14</v>
      </c>
      <c r="R375" s="122">
        <v>43344</v>
      </c>
      <c r="S375" s="124">
        <f t="shared" si="250"/>
        <v>43384</v>
      </c>
      <c r="T375" s="122">
        <v>43367</v>
      </c>
      <c r="U375" s="48"/>
      <c r="W375" s="551" t="str">
        <f t="shared" si="231"/>
        <v/>
      </c>
      <c r="X375" s="549">
        <f t="shared" si="232"/>
        <v>14</v>
      </c>
      <c r="Y375" s="82"/>
    </row>
    <row r="376" spans="1:34">
      <c r="B376" s="46" t="s">
        <v>2528</v>
      </c>
      <c r="C376" s="47" t="s">
        <v>523</v>
      </c>
      <c r="D376" s="1510">
        <v>2000</v>
      </c>
      <c r="E376" s="1505">
        <v>2000</v>
      </c>
      <c r="G376" s="85">
        <v>45</v>
      </c>
      <c r="H376" s="103">
        <v>4</v>
      </c>
      <c r="I376" s="1225">
        <f t="shared" si="258"/>
        <v>48.444444444444443</v>
      </c>
      <c r="J376" s="1225">
        <f t="shared" si="259"/>
        <v>6</v>
      </c>
      <c r="K376" s="85" t="s">
        <v>2527</v>
      </c>
      <c r="L376" s="85" t="s">
        <v>47</v>
      </c>
      <c r="M376" s="103"/>
      <c r="N376" s="90"/>
      <c r="O376" s="91">
        <f t="shared" si="260"/>
        <v>2000</v>
      </c>
      <c r="P376" s="98"/>
      <c r="Q376" s="270">
        <f t="shared" si="249"/>
        <v>6</v>
      </c>
      <c r="R376" s="79">
        <v>43374</v>
      </c>
      <c r="S376" s="124">
        <f t="shared" si="250"/>
        <v>43404</v>
      </c>
      <c r="T376" s="79">
        <v>43395</v>
      </c>
      <c r="U376" s="48"/>
      <c r="W376" s="551" t="str">
        <f t="shared" si="231"/>
        <v/>
      </c>
      <c r="X376" s="549" t="str">
        <f t="shared" si="232"/>
        <v/>
      </c>
      <c r="Y376" s="82"/>
    </row>
    <row r="377" spans="1:34">
      <c r="A377" s="161"/>
      <c r="B377" s="1261" t="s">
        <v>3901</v>
      </c>
      <c r="C377" s="1243" t="s">
        <v>523</v>
      </c>
      <c r="D377" s="1508">
        <v>350</v>
      </c>
      <c r="E377" s="1508">
        <v>350</v>
      </c>
      <c r="F377" s="103"/>
      <c r="G377" s="103">
        <v>45</v>
      </c>
      <c r="H377" s="103">
        <v>4</v>
      </c>
      <c r="I377" s="1242">
        <f t="shared" si="258"/>
        <v>11.777777777777779</v>
      </c>
      <c r="J377" s="1242">
        <f t="shared" si="259"/>
        <v>2</v>
      </c>
      <c r="K377" s="243" t="s">
        <v>3902</v>
      </c>
      <c r="L377" s="103" t="s">
        <v>47</v>
      </c>
      <c r="M377" s="103"/>
      <c r="N377" s="90"/>
      <c r="O377" s="104">
        <f t="shared" si="260"/>
        <v>350</v>
      </c>
      <c r="P377" s="114"/>
      <c r="Q377" s="270">
        <f t="shared" si="249"/>
        <v>2</v>
      </c>
      <c r="R377" s="79">
        <v>43374</v>
      </c>
      <c r="S377" s="124">
        <f t="shared" si="250"/>
        <v>43412</v>
      </c>
      <c r="T377" s="79">
        <v>43395</v>
      </c>
      <c r="W377" s="551" t="str">
        <f t="shared" si="231"/>
        <v/>
      </c>
      <c r="X377" s="549" t="str">
        <f t="shared" si="232"/>
        <v/>
      </c>
      <c r="Y377" s="82"/>
    </row>
    <row r="378" spans="1:34">
      <c r="A378" s="161"/>
      <c r="B378" s="780" t="s">
        <v>2143</v>
      </c>
      <c r="C378" s="178">
        <v>620550</v>
      </c>
      <c r="D378" s="85">
        <v>18000</v>
      </c>
      <c r="E378" s="89">
        <v>18000</v>
      </c>
      <c r="F378" s="89"/>
      <c r="G378" s="142">
        <v>120</v>
      </c>
      <c r="H378" s="103">
        <v>4</v>
      </c>
      <c r="I378" s="6">
        <f>E378/G378+H378</f>
        <v>154</v>
      </c>
      <c r="J378" s="6">
        <f>ROUND(I378/7.5,0)</f>
        <v>21</v>
      </c>
      <c r="K378" s="89" t="s">
        <v>2142</v>
      </c>
      <c r="L378" s="85" t="s">
        <v>47</v>
      </c>
      <c r="M378" s="85"/>
      <c r="N378" s="98"/>
      <c r="O378" s="91">
        <f>IF(L378="NA", E378, E378*L378)</f>
        <v>18000</v>
      </c>
      <c r="P378" s="48"/>
      <c r="Q378" s="270">
        <f t="shared" si="249"/>
        <v>21</v>
      </c>
      <c r="R378" s="79">
        <v>43332</v>
      </c>
      <c r="S378" s="124">
        <f t="shared" si="250"/>
        <v>43416</v>
      </c>
      <c r="T378" s="79">
        <v>43339</v>
      </c>
      <c r="W378" s="551">
        <f t="shared" si="231"/>
        <v>21</v>
      </c>
      <c r="X378" s="549">
        <f t="shared" si="232"/>
        <v>21</v>
      </c>
      <c r="Y378" s="82"/>
    </row>
    <row r="379" spans="1:34">
      <c r="A379" s="161"/>
      <c r="B379" s="127" t="s">
        <v>2171</v>
      </c>
      <c r="C379" s="428" t="s">
        <v>4373</v>
      </c>
      <c r="D379" s="1505">
        <v>12000</v>
      </c>
      <c r="E379" s="1318">
        <v>12000</v>
      </c>
      <c r="F379" s="110"/>
      <c r="G379" s="111">
        <v>249</v>
      </c>
      <c r="H379" s="110">
        <v>4</v>
      </c>
      <c r="I379" s="3">
        <f t="shared" ref="I379" si="261">E379/G379+H379</f>
        <v>52.192771084337352</v>
      </c>
      <c r="J379" s="3">
        <f>ROUND(I379/7.5,0)</f>
        <v>7</v>
      </c>
      <c r="K379" s="424" t="s">
        <v>2170</v>
      </c>
      <c r="L379" s="168" t="s">
        <v>47</v>
      </c>
      <c r="M379" s="168"/>
      <c r="N379" s="114"/>
      <c r="O379" s="115">
        <f t="shared" ref="O379" si="262">IF(L379="NA", E379, E379*L379)</f>
        <v>12000</v>
      </c>
      <c r="P379" s="48"/>
      <c r="Q379" s="270">
        <f t="shared" si="249"/>
        <v>7</v>
      </c>
      <c r="R379" s="79">
        <v>43374</v>
      </c>
      <c r="S379" s="124">
        <f t="shared" si="250"/>
        <v>43445</v>
      </c>
      <c r="T379" s="79">
        <v>43388</v>
      </c>
      <c r="U379" s="48"/>
      <c r="W379" s="551" t="str">
        <f t="shared" si="231"/>
        <v/>
      </c>
      <c r="X379" s="549" t="str">
        <f t="shared" si="232"/>
        <v/>
      </c>
      <c r="Y379" s="82"/>
    </row>
    <row r="380" spans="1:34">
      <c r="A380" s="161"/>
      <c r="R380" s="79"/>
      <c r="S380" s="124">
        <f t="shared" si="250"/>
        <v>43454</v>
      </c>
      <c r="T380" s="79"/>
      <c r="W380" s="551" t="str">
        <f t="shared" si="231"/>
        <v/>
      </c>
      <c r="X380" s="549" t="str">
        <f t="shared" si="232"/>
        <v/>
      </c>
      <c r="Y380" s="82"/>
    </row>
    <row r="381" spans="1:34">
      <c r="A381" s="120"/>
      <c r="B381" s="48"/>
      <c r="C381" s="48"/>
      <c r="D381" s="48"/>
      <c r="E381" s="48"/>
      <c r="F381" s="48"/>
      <c r="H381" s="48"/>
      <c r="I381" s="48"/>
      <c r="M381" s="48"/>
      <c r="N381" s="48"/>
      <c r="O381" s="48"/>
      <c r="P381" s="48"/>
      <c r="Q381" s="48"/>
      <c r="R381" s="219"/>
      <c r="S381" s="219"/>
      <c r="T381" s="219"/>
      <c r="W381" s="551" t="str">
        <f t="shared" si="231"/>
        <v/>
      </c>
      <c r="X381" s="549" t="str">
        <f t="shared" si="232"/>
        <v/>
      </c>
      <c r="Y381" s="82"/>
    </row>
    <row r="382" spans="1:34">
      <c r="A382" s="119"/>
      <c r="R382" s="79"/>
      <c r="S382" s="118"/>
      <c r="T382" s="79"/>
      <c r="W382" s="551" t="str">
        <f t="shared" si="231"/>
        <v/>
      </c>
      <c r="X382" s="549" t="str">
        <f t="shared" si="232"/>
        <v/>
      </c>
    </row>
    <row r="383" spans="1:34" s="120" customFormat="1">
      <c r="A383" s="119"/>
      <c r="R383" s="170"/>
      <c r="S383" s="124"/>
      <c r="T383" s="170"/>
      <c r="W383" s="551" t="str">
        <f t="shared" si="231"/>
        <v/>
      </c>
      <c r="X383" s="549" t="str">
        <f t="shared" si="232"/>
        <v/>
      </c>
    </row>
    <row r="384" spans="1:34">
      <c r="A384" s="119"/>
      <c r="B384" s="48"/>
      <c r="C384" s="48"/>
      <c r="D384" s="48"/>
      <c r="E384" s="48"/>
      <c r="F384" s="48"/>
      <c r="M384" s="48"/>
      <c r="N384" s="48"/>
      <c r="O384" s="48"/>
      <c r="Q384" s="98"/>
      <c r="R384" s="122"/>
      <c r="S384" s="95"/>
      <c r="T384" s="122"/>
      <c r="U384" s="107"/>
      <c r="V384" s="58"/>
      <c r="W384" s="551" t="str">
        <f t="shared" si="231"/>
        <v/>
      </c>
      <c r="X384" s="549" t="str">
        <f t="shared" si="232"/>
        <v/>
      </c>
      <c r="Y384" s="160"/>
      <c r="Z384" s="120"/>
      <c r="AA384" s="120"/>
      <c r="AB384" s="120"/>
      <c r="AC384" s="120"/>
      <c r="AD384" s="120"/>
      <c r="AE384" s="120"/>
      <c r="AF384" s="120"/>
      <c r="AG384" s="120"/>
      <c r="AH384" s="120"/>
    </row>
    <row r="385" spans="1:34" ht="13.8" thickBot="1">
      <c r="A385" s="882"/>
      <c r="B385" s="75"/>
      <c r="C385" s="76" t="s">
        <v>255</v>
      </c>
      <c r="D385" s="77"/>
      <c r="E385" s="77"/>
      <c r="F385" s="77"/>
      <c r="G385" s="126"/>
      <c r="H385" s="126"/>
      <c r="I385" s="197"/>
      <c r="J385" s="126"/>
      <c r="K385" s="149"/>
      <c r="L385" s="252"/>
      <c r="M385" s="252"/>
      <c r="N385" s="78"/>
      <c r="O385" s="201"/>
      <c r="P385" s="78"/>
      <c r="Q385" s="78"/>
      <c r="R385" s="79"/>
      <c r="S385" s="80">
        <f>K2</f>
        <v>43349</v>
      </c>
      <c r="T385" s="79"/>
      <c r="U385" s="75"/>
      <c r="V385" s="58"/>
      <c r="W385" s="551" t="str">
        <f t="shared" si="231"/>
        <v/>
      </c>
      <c r="X385" s="549" t="str">
        <f t="shared" si="232"/>
        <v/>
      </c>
      <c r="Y385" s="160"/>
      <c r="Z385" s="120"/>
      <c r="AA385" s="120"/>
      <c r="AB385" s="120"/>
      <c r="AC385" s="120"/>
      <c r="AD385" s="120"/>
      <c r="AE385" s="120"/>
      <c r="AF385" s="120"/>
      <c r="AG385" s="120"/>
      <c r="AH385" s="120"/>
    </row>
    <row r="386" spans="1:34">
      <c r="A386" s="107" t="s">
        <v>441</v>
      </c>
      <c r="B386" s="107" t="s">
        <v>236</v>
      </c>
      <c r="C386" s="154">
        <v>620083</v>
      </c>
      <c r="D386" s="81">
        <v>2050</v>
      </c>
      <c r="E386" s="50">
        <v>608</v>
      </c>
      <c r="F386" s="33">
        <f t="shared" ref="F386" si="263">((E386*M386)/35)/4</f>
        <v>0.29010285714285711</v>
      </c>
      <c r="G386" s="81">
        <v>150</v>
      </c>
      <c r="H386" s="81">
        <v>0</v>
      </c>
      <c r="I386" s="133">
        <f>E386/G386+H386</f>
        <v>4.0533333333333337</v>
      </c>
      <c r="J386" s="6">
        <f>ROUND(I386/7.5,0)</f>
        <v>1</v>
      </c>
      <c r="K386" s="50" t="s">
        <v>237</v>
      </c>
      <c r="L386" s="50" t="s">
        <v>47</v>
      </c>
      <c r="M386" s="81">
        <v>6.6799999999999998E-2</v>
      </c>
      <c r="N386" s="114"/>
      <c r="O386" s="115">
        <f t="shared" ref="O386" si="264">IF(L386="NA", E386, E386*L386)</f>
        <v>608</v>
      </c>
      <c r="P386" s="120"/>
      <c r="Q386" s="133">
        <f>J386/A$371</f>
        <v>1</v>
      </c>
      <c r="R386" s="423">
        <v>43322</v>
      </c>
      <c r="S386" s="124">
        <f>WORKDAY(S385,ROUNDUP(Q385,0))</f>
        <v>43349</v>
      </c>
      <c r="T386" s="423">
        <v>43342</v>
      </c>
      <c r="U386" s="134" t="s">
        <v>4468</v>
      </c>
      <c r="V386" s="58"/>
      <c r="W386" s="551">
        <f t="shared" si="231"/>
        <v>1</v>
      </c>
      <c r="X386" s="549">
        <f t="shared" si="232"/>
        <v>1</v>
      </c>
      <c r="Y386" s="160"/>
      <c r="Z386" s="120"/>
      <c r="AA386" s="120"/>
      <c r="AB386" s="120"/>
      <c r="AC386" s="120"/>
      <c r="AD386" s="120"/>
      <c r="AE386" s="120"/>
      <c r="AF386" s="120"/>
      <c r="AG386" s="120"/>
      <c r="AH386" s="120"/>
    </row>
    <row r="387" spans="1:34">
      <c r="A387" s="161" t="s">
        <v>253</v>
      </c>
      <c r="R387" s="79"/>
      <c r="S387" s="124">
        <f>WORKDAY(S386,ROUNDUP(Q386,0))</f>
        <v>43350</v>
      </c>
      <c r="T387" s="79"/>
      <c r="U387" s="107"/>
      <c r="V387" s="58"/>
      <c r="W387" s="551" t="str">
        <f t="shared" ref="W387:W450" si="265">IF(T387="", "",IF(T387&lt;$K$2, J387, ""))</f>
        <v/>
      </c>
      <c r="X387" s="549" t="str">
        <f t="shared" ref="X387:X450" si="266">IF(R387="", "",IF(R387&lt;$X$3, J387, ""))</f>
        <v/>
      </c>
      <c r="Y387" s="160"/>
      <c r="Z387" s="120"/>
      <c r="AA387" s="120"/>
      <c r="AB387" s="120"/>
      <c r="AC387" s="120"/>
      <c r="AD387" s="120"/>
      <c r="AE387" s="120"/>
      <c r="AF387" s="120"/>
      <c r="AG387" s="120"/>
      <c r="AH387" s="120"/>
    </row>
    <row r="388" spans="1:34">
      <c r="A388" s="119">
        <v>1</v>
      </c>
      <c r="B388" s="120"/>
      <c r="C388" s="120"/>
      <c r="D388" s="120"/>
      <c r="E388" s="120"/>
      <c r="F388" s="120"/>
      <c r="G388" s="120"/>
      <c r="I388" s="52"/>
      <c r="J388" s="120"/>
      <c r="K388" s="120"/>
      <c r="L388" s="120"/>
      <c r="N388" s="120"/>
      <c r="O388" s="120"/>
      <c r="P388" s="52"/>
      <c r="Q388" s="120"/>
      <c r="R388" s="122"/>
      <c r="S388" s="124"/>
      <c r="T388" s="122"/>
      <c r="U388" s="107"/>
      <c r="V388" s="58"/>
      <c r="W388" s="551" t="str">
        <f t="shared" si="265"/>
        <v/>
      </c>
      <c r="X388" s="549" t="str">
        <f t="shared" si="266"/>
        <v/>
      </c>
      <c r="Y388" s="160"/>
      <c r="Z388" s="120"/>
      <c r="AA388" s="120"/>
      <c r="AB388" s="120"/>
      <c r="AC388" s="120"/>
      <c r="AD388" s="120"/>
      <c r="AE388" s="120"/>
      <c r="AF388" s="120"/>
      <c r="AG388" s="120"/>
      <c r="AH388" s="120"/>
    </row>
    <row r="389" spans="1:34">
      <c r="A389" s="161"/>
      <c r="B389" s="106"/>
      <c r="C389" s="120"/>
      <c r="D389" s="81"/>
      <c r="E389" s="120"/>
      <c r="F389" s="120"/>
      <c r="G389" s="120"/>
      <c r="I389" s="52"/>
      <c r="J389" s="120"/>
      <c r="K389" s="120"/>
      <c r="L389" s="120"/>
      <c r="O389" s="123"/>
      <c r="P389" s="52"/>
      <c r="Q389" s="90"/>
      <c r="R389" s="122"/>
      <c r="S389" s="95"/>
      <c r="T389" s="122"/>
      <c r="U389" s="107"/>
      <c r="V389" s="58"/>
      <c r="W389" s="551" t="str">
        <f t="shared" si="265"/>
        <v/>
      </c>
      <c r="X389" s="549" t="str">
        <f t="shared" si="266"/>
        <v/>
      </c>
      <c r="Y389" s="160"/>
      <c r="Z389" s="120"/>
      <c r="AA389" s="120"/>
      <c r="AB389" s="120"/>
      <c r="AC389" s="120"/>
      <c r="AD389" s="120"/>
      <c r="AE389" s="120"/>
      <c r="AF389" s="120"/>
      <c r="AG389" s="120"/>
      <c r="AH389" s="120"/>
    </row>
    <row r="390" spans="1:34">
      <c r="A390" s="120"/>
      <c r="B390" s="106"/>
      <c r="D390" s="50"/>
      <c r="Q390" s="133"/>
      <c r="R390" s="79"/>
      <c r="S390" s="118"/>
      <c r="T390" s="79"/>
      <c r="U390" s="39"/>
      <c r="V390" s="58"/>
      <c r="W390" s="551" t="str">
        <f t="shared" si="265"/>
        <v/>
      </c>
      <c r="X390" s="549" t="str">
        <f t="shared" si="266"/>
        <v/>
      </c>
      <c r="Y390" s="160"/>
      <c r="Z390" s="120"/>
      <c r="AA390" s="120"/>
      <c r="AB390" s="120"/>
      <c r="AC390" s="120"/>
      <c r="AD390" s="120"/>
      <c r="AE390" s="120"/>
      <c r="AF390" s="120"/>
      <c r="AG390" s="120"/>
      <c r="AH390" s="120"/>
    </row>
    <row r="391" spans="1:34" ht="13.8" thickBot="1">
      <c r="A391" s="1125"/>
      <c r="B391" s="75"/>
      <c r="D391" s="140"/>
      <c r="E391" s="140"/>
      <c r="F391" s="140"/>
      <c r="G391" s="58"/>
      <c r="H391" s="126"/>
      <c r="I391" s="199"/>
      <c r="J391" s="58"/>
      <c r="K391" s="213"/>
      <c r="L391" s="253"/>
      <c r="M391" s="252"/>
      <c r="N391" s="78"/>
      <c r="O391" s="242"/>
      <c r="P391" s="241"/>
      <c r="Q391" s="241"/>
      <c r="R391" s="79"/>
      <c r="S391" s="80">
        <f>K2</f>
        <v>43349</v>
      </c>
      <c r="T391" s="79"/>
      <c r="U391" s="39"/>
      <c r="V391" s="58"/>
      <c r="W391" s="551" t="str">
        <f t="shared" si="265"/>
        <v/>
      </c>
      <c r="X391" s="549" t="str">
        <f t="shared" si="266"/>
        <v/>
      </c>
      <c r="Y391" s="160"/>
      <c r="Z391" s="120"/>
      <c r="AA391" s="120"/>
      <c r="AB391" s="120"/>
      <c r="AC391" s="120"/>
      <c r="AD391" s="120"/>
      <c r="AE391" s="120"/>
      <c r="AF391" s="120"/>
      <c r="AG391" s="120"/>
      <c r="AH391" s="120"/>
    </row>
    <row r="392" spans="1:34">
      <c r="A392" s="75" t="s">
        <v>440</v>
      </c>
      <c r="R392" s="79"/>
      <c r="S392" s="118"/>
      <c r="T392" s="79"/>
      <c r="U392" s="81"/>
      <c r="W392" s="551" t="str">
        <f t="shared" si="265"/>
        <v/>
      </c>
      <c r="X392" s="549" t="str">
        <f t="shared" si="266"/>
        <v/>
      </c>
      <c r="Y392" s="160"/>
      <c r="Z392" s="120"/>
      <c r="AA392" s="120"/>
      <c r="AB392" s="120"/>
      <c r="AC392" s="120"/>
      <c r="AD392" s="120"/>
      <c r="AE392" s="120"/>
      <c r="AF392" s="120"/>
      <c r="AG392" s="120"/>
      <c r="AH392" s="120"/>
    </row>
    <row r="393" spans="1:34">
      <c r="A393" s="161" t="s">
        <v>253</v>
      </c>
      <c r="R393" s="79"/>
      <c r="S393" s="118"/>
      <c r="T393" s="79"/>
      <c r="V393" s="58"/>
      <c r="W393" s="551" t="str">
        <f t="shared" si="265"/>
        <v/>
      </c>
      <c r="X393" s="549" t="str">
        <f t="shared" si="266"/>
        <v/>
      </c>
      <c r="Y393" s="160"/>
      <c r="Z393" s="120"/>
      <c r="AA393" s="120"/>
      <c r="AB393" s="120"/>
      <c r="AC393" s="120"/>
      <c r="AD393" s="120"/>
      <c r="AE393" s="120"/>
      <c r="AF393" s="120"/>
      <c r="AG393" s="120"/>
      <c r="AH393" s="120"/>
    </row>
    <row r="394" spans="1:34">
      <c r="A394" s="119">
        <v>1</v>
      </c>
      <c r="R394" s="79"/>
      <c r="S394" s="124"/>
      <c r="T394" s="79"/>
      <c r="V394" s="58"/>
      <c r="W394" s="551" t="str">
        <f t="shared" si="265"/>
        <v/>
      </c>
      <c r="X394" s="549" t="str">
        <f t="shared" si="266"/>
        <v/>
      </c>
      <c r="Y394" s="160"/>
      <c r="Z394" s="120"/>
      <c r="AA394" s="120"/>
      <c r="AB394" s="120"/>
      <c r="AC394" s="120"/>
      <c r="AD394" s="120"/>
      <c r="AE394" s="120"/>
      <c r="AF394" s="120"/>
      <c r="AG394" s="120"/>
      <c r="AH394" s="120"/>
    </row>
    <row r="395" spans="1:34">
      <c r="A395" s="119"/>
      <c r="B395" s="48"/>
      <c r="C395" s="48"/>
      <c r="D395" s="48"/>
      <c r="E395" s="48"/>
      <c r="F395" s="48"/>
      <c r="M395" s="48"/>
      <c r="N395" s="48"/>
      <c r="O395" s="48"/>
      <c r="P395" s="48"/>
      <c r="Q395" s="48"/>
      <c r="R395" s="219"/>
      <c r="S395" s="219"/>
      <c r="T395" s="219"/>
      <c r="U395" s="48"/>
      <c r="W395" s="551" t="str">
        <f t="shared" si="265"/>
        <v/>
      </c>
      <c r="X395" s="549" t="str">
        <f t="shared" si="266"/>
        <v/>
      </c>
      <c r="Y395" s="160"/>
      <c r="Z395" s="120"/>
      <c r="AA395" s="120"/>
      <c r="AB395" s="120"/>
      <c r="AC395" s="120"/>
      <c r="AD395" s="120"/>
      <c r="AE395" s="120"/>
      <c r="AF395" s="120"/>
      <c r="AG395" s="120"/>
      <c r="AH395" s="120"/>
    </row>
    <row r="396" spans="1:34">
      <c r="A396" s="75"/>
      <c r="R396" s="79"/>
      <c r="S396" s="118"/>
      <c r="T396" s="79"/>
      <c r="V396" s="58"/>
      <c r="W396" s="551" t="str">
        <f t="shared" si="265"/>
        <v/>
      </c>
      <c r="X396" s="549" t="str">
        <f t="shared" si="266"/>
        <v/>
      </c>
      <c r="Y396" s="160"/>
      <c r="Z396" s="120"/>
      <c r="AA396" s="120"/>
      <c r="AB396" s="120"/>
      <c r="AC396" s="120"/>
      <c r="AD396" s="120"/>
      <c r="AE396" s="120"/>
      <c r="AF396" s="120"/>
      <c r="AG396" s="120"/>
      <c r="AH396" s="120"/>
    </row>
    <row r="397" spans="1:34" ht="13.8" thickBot="1">
      <c r="A397" s="1125"/>
      <c r="B397" s="75"/>
      <c r="C397" s="76"/>
      <c r="D397" s="140"/>
      <c r="E397" s="140"/>
      <c r="F397" s="140"/>
      <c r="G397" s="58"/>
      <c r="H397" s="126"/>
      <c r="I397" s="199"/>
      <c r="J397" s="58"/>
      <c r="K397" s="213"/>
      <c r="L397" s="253"/>
      <c r="M397" s="252"/>
      <c r="N397" s="78"/>
      <c r="O397" s="242"/>
      <c r="P397" s="241"/>
      <c r="Q397" s="241"/>
      <c r="R397" s="79"/>
      <c r="S397" s="80">
        <f>K2</f>
        <v>43349</v>
      </c>
      <c r="T397" s="79"/>
      <c r="U397" s="39"/>
      <c r="V397" s="58"/>
      <c r="W397" s="551" t="str">
        <f t="shared" si="265"/>
        <v/>
      </c>
      <c r="X397" s="549" t="str">
        <f t="shared" si="266"/>
        <v/>
      </c>
      <c r="Y397" s="160"/>
      <c r="Z397" s="120"/>
      <c r="AA397" s="120"/>
      <c r="AB397" s="120"/>
      <c r="AC397" s="120"/>
      <c r="AD397" s="120"/>
      <c r="AE397" s="120"/>
      <c r="AF397" s="120"/>
      <c r="AG397" s="120"/>
      <c r="AH397" s="120"/>
    </row>
    <row r="398" spans="1:34">
      <c r="A398" s="75" t="s">
        <v>439</v>
      </c>
      <c r="B398" s="107"/>
      <c r="D398" s="77"/>
      <c r="E398" s="77"/>
      <c r="F398" s="77"/>
      <c r="G398" s="81"/>
      <c r="H398" s="81"/>
      <c r="I398" s="114"/>
      <c r="J398" s="40"/>
      <c r="K398" s="81"/>
      <c r="L398" s="81"/>
      <c r="M398" s="81"/>
      <c r="N398" s="114"/>
      <c r="O398" s="115"/>
      <c r="P398" s="114"/>
      <c r="Q398" s="114"/>
      <c r="R398" s="122"/>
      <c r="S398" s="124"/>
      <c r="T398" s="122"/>
      <c r="U398" s="107"/>
      <c r="V398" s="58"/>
      <c r="W398" s="551" t="str">
        <f t="shared" si="265"/>
        <v/>
      </c>
      <c r="X398" s="549" t="str">
        <f t="shared" si="266"/>
        <v/>
      </c>
      <c r="Y398" s="160"/>
      <c r="Z398" s="120"/>
      <c r="AA398" s="120"/>
      <c r="AB398" s="120"/>
      <c r="AC398" s="120"/>
      <c r="AD398" s="120"/>
      <c r="AE398" s="120"/>
      <c r="AF398" s="120"/>
      <c r="AG398" s="120"/>
      <c r="AH398" s="120"/>
    </row>
    <row r="399" spans="1:34">
      <c r="A399" s="161" t="s">
        <v>253</v>
      </c>
      <c r="B399" s="75"/>
      <c r="C399" s="76"/>
      <c r="D399" s="77"/>
      <c r="E399" s="77"/>
      <c r="F399" s="77"/>
      <c r="G399" s="81"/>
      <c r="H399" s="81"/>
      <c r="I399" s="114"/>
      <c r="J399" s="40"/>
      <c r="K399" s="77"/>
      <c r="L399" s="171"/>
      <c r="M399" s="171"/>
      <c r="N399" s="114"/>
      <c r="O399" s="115"/>
      <c r="P399" s="52"/>
      <c r="Q399" s="114"/>
      <c r="R399" s="122"/>
      <c r="S399" s="124"/>
      <c r="T399" s="122"/>
      <c r="U399" s="107"/>
      <c r="V399" s="139"/>
      <c r="W399" s="551" t="str">
        <f t="shared" si="265"/>
        <v/>
      </c>
      <c r="X399" s="549" t="str">
        <f t="shared" si="266"/>
        <v/>
      </c>
      <c r="AG399" s="120"/>
      <c r="AH399" s="120"/>
    </row>
    <row r="400" spans="1:34">
      <c r="A400" s="119">
        <v>0</v>
      </c>
      <c r="B400" s="106"/>
      <c r="C400" s="120"/>
      <c r="D400" s="120"/>
      <c r="E400" s="120"/>
      <c r="F400" s="120"/>
      <c r="G400" s="120"/>
      <c r="I400" s="52"/>
      <c r="J400" s="120"/>
      <c r="K400" s="120"/>
      <c r="L400" s="120"/>
      <c r="N400" s="120"/>
      <c r="O400" s="123"/>
      <c r="P400" s="120"/>
      <c r="Q400" s="81"/>
      <c r="R400" s="122"/>
      <c r="S400" s="124"/>
      <c r="T400" s="122"/>
      <c r="U400" s="107"/>
      <c r="V400" s="139"/>
      <c r="W400" s="551" t="str">
        <f t="shared" si="265"/>
        <v/>
      </c>
      <c r="X400" s="549" t="str">
        <f t="shared" si="266"/>
        <v/>
      </c>
      <c r="AG400" s="120"/>
      <c r="AH400" s="120"/>
    </row>
    <row r="401" spans="1:34">
      <c r="A401" s="120"/>
      <c r="B401" s="106"/>
      <c r="D401" s="81"/>
      <c r="E401" s="81"/>
      <c r="F401" s="81"/>
      <c r="G401" s="120"/>
      <c r="I401" s="52"/>
      <c r="J401" s="120"/>
      <c r="K401" s="120"/>
      <c r="L401" s="120"/>
      <c r="O401" s="123"/>
      <c r="P401" s="52"/>
      <c r="Q401" s="81"/>
      <c r="R401" s="122"/>
      <c r="S401" s="95"/>
      <c r="T401" s="122"/>
      <c r="U401" s="107"/>
      <c r="V401" s="139"/>
      <c r="W401" s="551" t="str">
        <f t="shared" si="265"/>
        <v/>
      </c>
      <c r="X401" s="549" t="str">
        <f t="shared" si="266"/>
        <v/>
      </c>
      <c r="AG401" s="120"/>
      <c r="AH401" s="120"/>
    </row>
    <row r="402" spans="1:34">
      <c r="A402" s="119"/>
      <c r="B402" s="106"/>
      <c r="C402" s="1212"/>
      <c r="D402" s="1212"/>
      <c r="E402" s="120"/>
      <c r="F402" s="120"/>
      <c r="G402" s="120"/>
      <c r="I402" s="52"/>
      <c r="J402" s="120"/>
      <c r="K402" s="120"/>
      <c r="L402" s="120"/>
      <c r="O402" s="123"/>
      <c r="P402" s="52"/>
      <c r="Q402" s="90"/>
      <c r="R402" s="122"/>
      <c r="S402" s="94"/>
      <c r="T402" s="122"/>
      <c r="U402" s="75"/>
      <c r="V402" s="135"/>
      <c r="W402" s="551" t="str">
        <f t="shared" si="265"/>
        <v/>
      </c>
      <c r="X402" s="549" t="str">
        <f t="shared" si="266"/>
        <v/>
      </c>
      <c r="Y402" s="160"/>
      <c r="Z402" s="120"/>
      <c r="AA402" s="120"/>
      <c r="AB402" s="120"/>
      <c r="AC402" s="120"/>
      <c r="AD402" s="120"/>
      <c r="AE402" s="120"/>
      <c r="AF402" s="120"/>
      <c r="AG402" s="120"/>
      <c r="AH402" s="120"/>
    </row>
    <row r="403" spans="1:34">
      <c r="A403" s="107"/>
      <c r="B403" s="106"/>
      <c r="D403" s="50"/>
      <c r="R403" s="79"/>
      <c r="S403" s="118"/>
      <c r="T403" s="79"/>
      <c r="W403" s="551" t="str">
        <f t="shared" si="265"/>
        <v/>
      </c>
      <c r="X403" s="549" t="str">
        <f t="shared" si="266"/>
        <v/>
      </c>
    </row>
    <row r="404" spans="1:34" ht="13.8" thickBot="1">
      <c r="A404" s="1126"/>
      <c r="B404" s="106"/>
      <c r="D404" s="50"/>
      <c r="R404" s="79"/>
      <c r="S404" s="80">
        <f>K2</f>
        <v>43349</v>
      </c>
      <c r="T404" s="79"/>
      <c r="U404" s="39"/>
      <c r="W404" s="551" t="str">
        <f t="shared" si="265"/>
        <v/>
      </c>
      <c r="X404" s="549" t="str">
        <f t="shared" si="266"/>
        <v/>
      </c>
    </row>
    <row r="405" spans="1:34" ht="13.8" thickTop="1">
      <c r="A405" s="107" t="s">
        <v>20</v>
      </c>
      <c r="B405" s="150" t="s">
        <v>485</v>
      </c>
      <c r="C405" s="468">
        <v>617914</v>
      </c>
      <c r="D405" s="50">
        <v>3000</v>
      </c>
      <c r="E405" s="50">
        <v>1484</v>
      </c>
      <c r="F405" s="50">
        <f>((E405*M405)/35)/4</f>
        <v>0</v>
      </c>
      <c r="G405" s="146">
        <v>192</v>
      </c>
      <c r="H405" s="81">
        <v>0</v>
      </c>
      <c r="I405" s="114">
        <f>(E405/G405)+H405</f>
        <v>7.729166666666667</v>
      </c>
      <c r="J405" s="98">
        <f t="shared" ref="J405" si="267">ROUND(I405/7.5,0)</f>
        <v>1</v>
      </c>
      <c r="K405" s="81" t="s">
        <v>486</v>
      </c>
      <c r="L405" s="50" t="s">
        <v>47</v>
      </c>
      <c r="M405" s="81"/>
      <c r="N405" s="114"/>
      <c r="O405" s="115">
        <f>IF(L405="NA", E405, E405*L405)</f>
        <v>1484</v>
      </c>
      <c r="P405" s="114"/>
      <c r="Q405" s="241">
        <f>J405/A$371</f>
        <v>1</v>
      </c>
      <c r="R405" s="79">
        <v>43221</v>
      </c>
      <c r="S405" s="124">
        <f>WORKDAY(S404,ROUNDUP(Q404,0))</f>
        <v>43349</v>
      </c>
      <c r="T405" s="79">
        <v>43241</v>
      </c>
      <c r="U405" s="141" t="s">
        <v>4432</v>
      </c>
      <c r="W405" s="551">
        <f t="shared" si="265"/>
        <v>1</v>
      </c>
      <c r="X405" s="549">
        <f t="shared" si="266"/>
        <v>1</v>
      </c>
    </row>
    <row r="406" spans="1:34">
      <c r="A406" s="161" t="s">
        <v>253</v>
      </c>
      <c r="B406" s="107" t="s">
        <v>483</v>
      </c>
      <c r="C406" s="256">
        <v>618558</v>
      </c>
      <c r="D406" s="81">
        <v>150</v>
      </c>
      <c r="E406" s="50">
        <v>150</v>
      </c>
      <c r="F406" s="401">
        <f>((E406*M406)/35)/4</f>
        <v>1.7678571428571429E-2</v>
      </c>
      <c r="G406" s="146">
        <v>192</v>
      </c>
      <c r="H406" s="81">
        <v>1</v>
      </c>
      <c r="I406" s="114">
        <f>(E406/G406)+H406</f>
        <v>1.78125</v>
      </c>
      <c r="J406" s="98">
        <f>ROUND(I406/7.5,0)</f>
        <v>0</v>
      </c>
      <c r="K406" s="81" t="s">
        <v>484</v>
      </c>
      <c r="L406" s="50" t="s">
        <v>47</v>
      </c>
      <c r="M406" s="81">
        <v>1.6500000000000001E-2</v>
      </c>
      <c r="N406" s="114"/>
      <c r="O406" s="115">
        <f>IF(L406="NA", E406, E406*L406)</f>
        <v>150</v>
      </c>
      <c r="P406" s="114"/>
      <c r="Q406" s="241">
        <f>J406/A$371</f>
        <v>0</v>
      </c>
      <c r="R406" s="458">
        <v>43252</v>
      </c>
      <c r="S406" s="124">
        <f>WORKDAY(S405,ROUNDUP(Q405,0))</f>
        <v>43350</v>
      </c>
      <c r="T406" s="458">
        <v>43269</v>
      </c>
      <c r="U406" s="81"/>
      <c r="W406" s="551">
        <f t="shared" si="265"/>
        <v>0</v>
      </c>
      <c r="X406" s="549">
        <f t="shared" si="266"/>
        <v>0</v>
      </c>
    </row>
    <row r="407" spans="1:34">
      <c r="A407" s="119">
        <v>1</v>
      </c>
      <c r="B407" s="46" t="s">
        <v>2604</v>
      </c>
      <c r="C407" s="154">
        <v>616828</v>
      </c>
      <c r="D407" s="85">
        <v>150</v>
      </c>
      <c r="E407" s="85">
        <v>150</v>
      </c>
      <c r="F407" s="85"/>
      <c r="G407" s="142">
        <v>192</v>
      </c>
      <c r="H407" s="103">
        <v>1</v>
      </c>
      <c r="I407" s="98">
        <f>(E407/G407)+H407</f>
        <v>1.78125</v>
      </c>
      <c r="J407" s="98">
        <f>ROUND(I407/7.5,0)</f>
        <v>0</v>
      </c>
      <c r="K407" s="243" t="s">
        <v>2605</v>
      </c>
      <c r="L407" s="85" t="s">
        <v>47</v>
      </c>
      <c r="M407" s="85"/>
      <c r="N407" s="98"/>
      <c r="O407" s="91">
        <f>IF(L407="NA", E407, E407*L407)</f>
        <v>150</v>
      </c>
      <c r="P407" s="48"/>
      <c r="Q407" s="241">
        <f>J407/A$371</f>
        <v>0</v>
      </c>
      <c r="R407" s="143">
        <v>43252</v>
      </c>
      <c r="S407" s="124">
        <f>WORKDAY(S406,ROUNDUP(Q406,0))</f>
        <v>43350</v>
      </c>
      <c r="T407" s="143">
        <v>43269</v>
      </c>
      <c r="U407" s="120"/>
      <c r="W407" s="551">
        <f t="shared" si="265"/>
        <v>0</v>
      </c>
      <c r="X407" s="549">
        <f t="shared" si="266"/>
        <v>0</v>
      </c>
    </row>
    <row r="408" spans="1:34">
      <c r="A408" s="120"/>
      <c r="B408" s="106"/>
      <c r="C408" s="120"/>
      <c r="D408" s="120"/>
      <c r="E408" s="120"/>
      <c r="F408" s="120"/>
      <c r="G408" s="120"/>
      <c r="I408" s="52"/>
      <c r="J408" s="120"/>
      <c r="K408" s="120"/>
      <c r="L408" s="120"/>
      <c r="O408" s="123"/>
      <c r="P408" s="52"/>
      <c r="Q408" s="120"/>
      <c r="R408" s="122"/>
      <c r="S408" s="124">
        <f>WORKDAY(S407,ROUNDUP(Q407,0))</f>
        <v>43350</v>
      </c>
      <c r="T408" s="122"/>
      <c r="U408" s="107"/>
      <c r="W408" s="551" t="str">
        <f t="shared" si="265"/>
        <v/>
      </c>
      <c r="X408" s="549" t="str">
        <f t="shared" si="266"/>
        <v/>
      </c>
    </row>
    <row r="409" spans="1:34">
      <c r="A409" s="107"/>
      <c r="R409" s="79"/>
      <c r="S409" s="118"/>
      <c r="T409" s="79"/>
      <c r="W409" s="551" t="str">
        <f t="shared" si="265"/>
        <v/>
      </c>
      <c r="X409" s="549" t="str">
        <f t="shared" si="266"/>
        <v/>
      </c>
      <c r="Y409" s="82"/>
    </row>
    <row r="410" spans="1:34">
      <c r="A410" s="107"/>
      <c r="B410" s="106"/>
      <c r="C410" s="48"/>
      <c r="D410" s="48"/>
      <c r="E410" s="48"/>
      <c r="F410" s="48"/>
      <c r="Q410" s="48"/>
      <c r="R410" s="79"/>
      <c r="S410" s="118"/>
      <c r="T410" s="79"/>
      <c r="U410" s="81"/>
      <c r="W410" s="551" t="str">
        <f t="shared" si="265"/>
        <v/>
      </c>
      <c r="X410" s="549" t="str">
        <f t="shared" si="266"/>
        <v/>
      </c>
      <c r="Y410" s="82"/>
    </row>
    <row r="411" spans="1:34" ht="13.8" thickBot="1">
      <c r="A411" s="107"/>
      <c r="B411" s="106"/>
      <c r="D411" s="50"/>
      <c r="Q411" s="241"/>
      <c r="R411" s="79"/>
      <c r="S411" s="80">
        <f>K2</f>
        <v>43349</v>
      </c>
      <c r="T411" s="79"/>
      <c r="U411" s="75"/>
      <c r="W411" s="551" t="str">
        <f t="shared" si="265"/>
        <v/>
      </c>
      <c r="X411" s="549" t="str">
        <f t="shared" si="266"/>
        <v/>
      </c>
      <c r="Y411" s="82"/>
    </row>
    <row r="412" spans="1:34" ht="13.8" thickTop="1">
      <c r="A412" s="1127" t="s">
        <v>21</v>
      </c>
      <c r="B412" s="107" t="s">
        <v>290</v>
      </c>
      <c r="C412" s="1353">
        <v>619676</v>
      </c>
      <c r="D412" s="81">
        <v>3000</v>
      </c>
      <c r="E412" s="50">
        <v>2200</v>
      </c>
      <c r="F412" s="401">
        <f t="shared" ref="F412" si="268">((E412*M412)/35)/4</f>
        <v>1.8621428571428573E-2</v>
      </c>
      <c r="G412" s="81">
        <v>240</v>
      </c>
      <c r="H412" s="81">
        <v>0</v>
      </c>
      <c r="I412" s="133">
        <f t="shared" ref="I412" si="269">(E412/G412)+H412</f>
        <v>9.1666666666666661</v>
      </c>
      <c r="J412" s="6">
        <f t="shared" ref="J412" si="270">ROUND(I412/7.5,0)</f>
        <v>1</v>
      </c>
      <c r="K412" s="81" t="s">
        <v>78</v>
      </c>
      <c r="L412" s="50" t="s">
        <v>47</v>
      </c>
      <c r="M412" s="81">
        <v>1.1850000000000001E-3</v>
      </c>
      <c r="N412" s="114"/>
      <c r="O412" s="115">
        <f t="shared" ref="O412" si="271">IF(L412="NA", E412, E412*L412)</f>
        <v>2200</v>
      </c>
      <c r="P412" s="48"/>
      <c r="Q412" s="241">
        <f>J412/A$371</f>
        <v>1</v>
      </c>
      <c r="R412" s="143">
        <v>43344</v>
      </c>
      <c r="S412" s="124">
        <f>WORKDAY(S411,ROUNDUP(Q411,0))</f>
        <v>43349</v>
      </c>
      <c r="T412" s="143">
        <v>43360</v>
      </c>
      <c r="U412" s="134" t="s">
        <v>4367</v>
      </c>
      <c r="W412" s="551" t="str">
        <f t="shared" si="265"/>
        <v/>
      </c>
      <c r="X412" s="549">
        <f t="shared" si="266"/>
        <v>1</v>
      </c>
    </row>
    <row r="413" spans="1:34">
      <c r="A413" s="161" t="s">
        <v>253</v>
      </c>
      <c r="B413" s="48"/>
      <c r="C413" s="48"/>
      <c r="D413" s="48"/>
      <c r="E413" s="48"/>
      <c r="F413" s="48"/>
      <c r="N413" s="48"/>
      <c r="O413" s="48"/>
      <c r="P413" s="48"/>
      <c r="Q413" s="48"/>
      <c r="R413" s="219"/>
      <c r="S413" s="124">
        <f>WORKDAY(S412,ROUNDUP(Q412,0))</f>
        <v>43350</v>
      </c>
      <c r="T413" s="219"/>
      <c r="U413" s="50"/>
      <c r="W413" s="551" t="str">
        <f t="shared" si="265"/>
        <v/>
      </c>
      <c r="X413" s="549" t="str">
        <f t="shared" si="266"/>
        <v/>
      </c>
    </row>
    <row r="414" spans="1:34">
      <c r="A414" s="119">
        <v>0</v>
      </c>
      <c r="B414" s="200"/>
      <c r="C414" s="76"/>
      <c r="D414" s="140"/>
      <c r="E414" s="140"/>
      <c r="F414" s="140"/>
      <c r="G414" s="58"/>
      <c r="H414" s="126"/>
      <c r="I414" s="199"/>
      <c r="J414" s="58"/>
      <c r="K414" s="58"/>
      <c r="L414" s="58"/>
      <c r="M414" s="126"/>
      <c r="N414" s="197"/>
      <c r="O414" s="198"/>
      <c r="P414" s="199"/>
      <c r="Q414" s="241"/>
      <c r="R414" s="79"/>
      <c r="S414" s="124"/>
      <c r="T414" s="79"/>
      <c r="U414" s="75"/>
      <c r="W414" s="551" t="str">
        <f t="shared" si="265"/>
        <v/>
      </c>
      <c r="X414" s="549" t="str">
        <f t="shared" si="266"/>
        <v/>
      </c>
      <c r="Y414" s="82"/>
    </row>
    <row r="415" spans="1:34">
      <c r="A415" s="120"/>
      <c r="B415" s="48"/>
      <c r="C415" s="48"/>
      <c r="D415" s="48"/>
      <c r="E415" s="48"/>
      <c r="F415" s="48"/>
      <c r="N415" s="48"/>
      <c r="O415" s="48"/>
      <c r="P415" s="48"/>
      <c r="Q415" s="241"/>
      <c r="R415" s="79"/>
      <c r="S415" s="148"/>
      <c r="T415" s="79"/>
      <c r="U415" s="75"/>
      <c r="W415" s="551" t="str">
        <f t="shared" si="265"/>
        <v/>
      </c>
      <c r="X415" s="549" t="str">
        <f t="shared" si="266"/>
        <v/>
      </c>
      <c r="Y415" s="82"/>
    </row>
    <row r="416" spans="1:34" ht="13.8" thickBot="1">
      <c r="A416" s="1126"/>
      <c r="B416" s="106"/>
      <c r="D416" s="50"/>
      <c r="R416" s="79"/>
      <c r="S416" s="80">
        <f>K2</f>
        <v>43349</v>
      </c>
      <c r="T416" s="79"/>
      <c r="U416" s="75"/>
      <c r="W416" s="551" t="str">
        <f t="shared" si="265"/>
        <v/>
      </c>
      <c r="X416" s="549" t="str">
        <f t="shared" si="266"/>
        <v/>
      </c>
      <c r="Y416" s="82"/>
    </row>
    <row r="417" spans="1:25" ht="13.8" thickTop="1">
      <c r="A417" s="107" t="s">
        <v>26</v>
      </c>
      <c r="B417" s="75"/>
      <c r="D417" s="81"/>
      <c r="E417" s="77"/>
      <c r="F417" s="77"/>
      <c r="G417" s="81"/>
      <c r="H417" s="81"/>
      <c r="I417" s="114"/>
      <c r="J417" s="40"/>
      <c r="K417" s="81"/>
      <c r="L417" s="81"/>
      <c r="M417" s="81"/>
      <c r="N417" s="114"/>
      <c r="O417" s="115"/>
      <c r="P417" s="52"/>
      <c r="Q417" s="78"/>
      <c r="R417" s="138"/>
      <c r="S417" s="124"/>
      <c r="T417" s="138"/>
      <c r="U417" s="107"/>
      <c r="W417" s="551" t="str">
        <f t="shared" si="265"/>
        <v/>
      </c>
      <c r="X417" s="549" t="str">
        <f t="shared" si="266"/>
        <v/>
      </c>
      <c r="Y417" s="82"/>
    </row>
    <row r="418" spans="1:25">
      <c r="A418" s="161" t="s">
        <v>253</v>
      </c>
      <c r="B418" s="75"/>
      <c r="C418" s="522"/>
      <c r="D418" s="81"/>
      <c r="E418" s="77"/>
      <c r="F418" s="33"/>
      <c r="G418" s="81"/>
      <c r="H418" s="81"/>
      <c r="I418" s="114"/>
      <c r="J418" s="40"/>
      <c r="K418" s="81"/>
      <c r="L418" s="81"/>
      <c r="M418" s="81"/>
      <c r="N418" s="114"/>
      <c r="O418" s="115"/>
      <c r="P418" s="114"/>
      <c r="Q418" s="90"/>
      <c r="R418" s="122"/>
      <c r="S418" s="124"/>
      <c r="T418" s="122"/>
      <c r="U418" s="107"/>
      <c r="W418" s="551" t="str">
        <f t="shared" si="265"/>
        <v/>
      </c>
      <c r="X418" s="549" t="str">
        <f t="shared" si="266"/>
        <v/>
      </c>
      <c r="Y418" s="82"/>
    </row>
    <row r="419" spans="1:25">
      <c r="A419" s="119">
        <v>0</v>
      </c>
      <c r="B419" s="106"/>
      <c r="C419" s="120"/>
      <c r="D419" s="120"/>
      <c r="E419" s="120"/>
      <c r="F419" s="120"/>
      <c r="G419" s="120"/>
      <c r="I419" s="52"/>
      <c r="J419" s="120"/>
      <c r="K419" s="120"/>
      <c r="L419" s="120"/>
      <c r="N419" s="120"/>
      <c r="O419" s="120"/>
      <c r="P419" s="120"/>
      <c r="Q419" s="120"/>
      <c r="R419" s="170"/>
      <c r="S419" s="124"/>
      <c r="T419" s="170"/>
      <c r="U419" s="81"/>
      <c r="W419" s="551" t="str">
        <f t="shared" si="265"/>
        <v/>
      </c>
      <c r="X419" s="549" t="str">
        <f t="shared" si="266"/>
        <v/>
      </c>
    </row>
    <row r="420" spans="1:25">
      <c r="A420" s="119"/>
      <c r="B420" s="120"/>
      <c r="C420" s="120"/>
      <c r="D420" s="120"/>
      <c r="E420" s="120"/>
      <c r="F420" s="120"/>
      <c r="G420" s="120"/>
      <c r="I420" s="52"/>
      <c r="J420" s="120"/>
      <c r="K420" s="120"/>
      <c r="L420" s="120"/>
      <c r="N420" s="120"/>
      <c r="O420" s="120"/>
      <c r="P420" s="120"/>
      <c r="Q420" s="120"/>
      <c r="R420" s="170"/>
      <c r="S420" s="124"/>
      <c r="T420" s="170"/>
      <c r="U420" s="81"/>
      <c r="W420" s="551" t="str">
        <f t="shared" si="265"/>
        <v/>
      </c>
      <c r="X420" s="549" t="str">
        <f t="shared" si="266"/>
        <v/>
      </c>
    </row>
    <row r="421" spans="1:25">
      <c r="A421" s="119"/>
      <c r="B421" s="106"/>
      <c r="C421" s="120"/>
      <c r="D421" s="120"/>
      <c r="E421" s="120"/>
      <c r="F421" s="120"/>
      <c r="G421" s="120"/>
      <c r="I421" s="52"/>
      <c r="J421" s="120"/>
      <c r="K421" s="120"/>
      <c r="L421" s="120"/>
      <c r="O421" s="123"/>
      <c r="P421" s="52"/>
      <c r="Q421" s="120"/>
      <c r="R421" s="122"/>
      <c r="S421" s="95"/>
      <c r="T421" s="122"/>
      <c r="U421" s="107"/>
      <c r="W421" s="551" t="str">
        <f t="shared" si="265"/>
        <v/>
      </c>
      <c r="X421" s="549" t="str">
        <f t="shared" si="266"/>
        <v/>
      </c>
    </row>
    <row r="422" spans="1:25">
      <c r="A422" s="119"/>
      <c r="B422" s="116"/>
      <c r="C422" s="48"/>
      <c r="D422" s="48"/>
      <c r="E422" s="48"/>
      <c r="F422" s="48"/>
      <c r="N422" s="48"/>
      <c r="P422" s="48"/>
      <c r="Q422" s="48"/>
      <c r="R422" s="79"/>
      <c r="S422" s="118"/>
      <c r="T422" s="79"/>
      <c r="U422" s="81"/>
      <c r="W422" s="551" t="str">
        <f t="shared" si="265"/>
        <v/>
      </c>
      <c r="X422" s="549" t="str">
        <f t="shared" si="266"/>
        <v/>
      </c>
    </row>
    <row r="423" spans="1:25">
      <c r="A423" s="119"/>
      <c r="B423" s="116"/>
      <c r="C423" s="48"/>
      <c r="D423" s="48"/>
      <c r="E423" s="48"/>
      <c r="F423" s="48"/>
      <c r="Q423" s="48"/>
      <c r="R423" s="79"/>
      <c r="S423" s="118"/>
      <c r="T423" s="79"/>
      <c r="U423" s="107"/>
      <c r="W423" s="551" t="str">
        <f t="shared" si="265"/>
        <v/>
      </c>
      <c r="X423" s="549" t="str">
        <f t="shared" si="266"/>
        <v/>
      </c>
    </row>
    <row r="424" spans="1:25">
      <c r="A424" s="119"/>
      <c r="B424" s="116"/>
      <c r="D424" s="140"/>
      <c r="E424" s="140"/>
      <c r="F424" s="140"/>
      <c r="G424" s="50"/>
      <c r="H424" s="81"/>
      <c r="I424" s="133"/>
      <c r="J424" s="6"/>
      <c r="K424" s="50"/>
      <c r="L424" s="50"/>
      <c r="M424" s="81"/>
      <c r="N424" s="114"/>
      <c r="O424" s="115"/>
      <c r="P424" s="114"/>
      <c r="Q424" s="90"/>
      <c r="R424" s="122"/>
      <c r="S424" s="124"/>
      <c r="T424" s="122"/>
      <c r="U424" s="107"/>
      <c r="W424" s="551" t="str">
        <f t="shared" si="265"/>
        <v/>
      </c>
      <c r="X424" s="549" t="str">
        <f t="shared" si="266"/>
        <v/>
      </c>
    </row>
    <row r="425" spans="1:25" ht="13.8" thickBot="1">
      <c r="A425" s="179"/>
      <c r="B425" s="116"/>
      <c r="D425" s="81"/>
      <c r="E425" s="81"/>
      <c r="F425" s="81"/>
      <c r="G425" s="120"/>
      <c r="I425" s="52"/>
      <c r="J425" s="120"/>
      <c r="K425" s="120"/>
      <c r="L425" s="120"/>
      <c r="O425" s="123"/>
      <c r="P425" s="52"/>
      <c r="Q425" s="81"/>
      <c r="R425" s="122"/>
      <c r="S425" s="80">
        <f>K2</f>
        <v>43349</v>
      </c>
      <c r="T425" s="122"/>
      <c r="U425" s="107"/>
      <c r="W425" s="551" t="str">
        <f t="shared" si="265"/>
        <v/>
      </c>
      <c r="X425" s="549" t="str">
        <f t="shared" si="266"/>
        <v/>
      </c>
    </row>
    <row r="426" spans="1:25">
      <c r="A426" s="1128" t="s">
        <v>1462</v>
      </c>
      <c r="B426" s="46" t="s">
        <v>4444</v>
      </c>
      <c r="C426" s="1539">
        <v>621804</v>
      </c>
      <c r="D426" s="136">
        <v>20</v>
      </c>
      <c r="E426" s="48"/>
      <c r="F426" s="48"/>
      <c r="I426" s="48"/>
      <c r="K426" s="85" t="s">
        <v>1173</v>
      </c>
      <c r="M426" s="48"/>
      <c r="N426" s="48"/>
      <c r="O426" s="48"/>
      <c r="P426" s="48"/>
      <c r="Q426" s="48"/>
      <c r="R426" s="1370"/>
      <c r="S426" s="143">
        <v>43349</v>
      </c>
      <c r="T426" s="122"/>
      <c r="U426" s="1536" t="s">
        <v>4468</v>
      </c>
      <c r="W426" s="551" t="str">
        <f t="shared" si="265"/>
        <v/>
      </c>
      <c r="X426" s="549" t="str">
        <f t="shared" si="266"/>
        <v/>
      </c>
    </row>
    <row r="427" spans="1:25">
      <c r="A427" s="161" t="s">
        <v>253</v>
      </c>
      <c r="B427" s="46" t="s">
        <v>4446</v>
      </c>
      <c r="C427" s="1539">
        <v>621805</v>
      </c>
      <c r="D427" s="102">
        <v>5</v>
      </c>
      <c r="E427" s="120"/>
      <c r="F427" s="120"/>
      <c r="G427" s="120"/>
      <c r="I427" s="120"/>
      <c r="J427" s="120"/>
      <c r="K427" s="103" t="s">
        <v>906</v>
      </c>
      <c r="L427" s="120"/>
      <c r="N427" s="120"/>
      <c r="O427" s="120"/>
      <c r="P427" s="120"/>
      <c r="Q427" s="120"/>
      <c r="R427" s="1525"/>
      <c r="S427" s="138">
        <v>43350</v>
      </c>
      <c r="T427" s="122"/>
      <c r="U427" s="339"/>
      <c r="W427" s="551" t="str">
        <f t="shared" si="265"/>
        <v/>
      </c>
      <c r="X427" s="549" t="str">
        <f t="shared" si="266"/>
        <v/>
      </c>
    </row>
    <row r="428" spans="1:25">
      <c r="A428" s="119">
        <v>1</v>
      </c>
      <c r="B428" s="46" t="s">
        <v>4440</v>
      </c>
      <c r="C428" s="1539">
        <v>621806</v>
      </c>
      <c r="D428" s="103">
        <v>2</v>
      </c>
      <c r="E428" s="120"/>
      <c r="F428" s="120"/>
      <c r="G428" s="120"/>
      <c r="I428" s="120"/>
      <c r="J428" s="120"/>
      <c r="K428" s="103" t="s">
        <v>1049</v>
      </c>
      <c r="L428" s="120"/>
      <c r="N428" s="120"/>
      <c r="O428" s="120"/>
      <c r="P428" s="120"/>
      <c r="Q428" s="120"/>
      <c r="R428" s="170"/>
      <c r="S428" s="122">
        <v>43354</v>
      </c>
      <c r="T428" s="170"/>
      <c r="U428" s="120"/>
      <c r="W428" s="551" t="str">
        <f t="shared" si="265"/>
        <v/>
      </c>
      <c r="X428" s="549" t="str">
        <f t="shared" si="266"/>
        <v/>
      </c>
    </row>
    <row r="429" spans="1:25">
      <c r="A429" s="161"/>
      <c r="B429" s="46" t="s">
        <v>4441</v>
      </c>
      <c r="C429" s="1539">
        <v>621807</v>
      </c>
      <c r="D429" s="103">
        <v>2</v>
      </c>
      <c r="E429" s="120"/>
      <c r="F429" s="120"/>
      <c r="G429" s="120"/>
      <c r="I429" s="120"/>
      <c r="J429" s="120"/>
      <c r="K429" s="103" t="s">
        <v>1049</v>
      </c>
      <c r="L429" s="120"/>
      <c r="N429" s="120"/>
      <c r="O429" s="120"/>
      <c r="P429" s="120"/>
      <c r="Q429" s="120"/>
      <c r="R429" s="170"/>
      <c r="S429" s="122">
        <v>43354</v>
      </c>
      <c r="T429" s="170"/>
      <c r="U429" s="120"/>
      <c r="W429" s="551" t="str">
        <f t="shared" si="265"/>
        <v/>
      </c>
      <c r="X429" s="549" t="str">
        <f t="shared" si="266"/>
        <v/>
      </c>
    </row>
    <row r="430" spans="1:25">
      <c r="B430" s="46" t="s">
        <v>4442</v>
      </c>
      <c r="C430" s="1539">
        <v>621808</v>
      </c>
      <c r="D430" s="103">
        <v>2</v>
      </c>
      <c r="E430" s="120"/>
      <c r="F430" s="120"/>
      <c r="G430" s="120"/>
      <c r="I430" s="120"/>
      <c r="J430" s="120"/>
      <c r="K430" s="103" t="s">
        <v>1049</v>
      </c>
      <c r="L430" s="120"/>
      <c r="N430" s="120"/>
      <c r="O430" s="120"/>
      <c r="P430" s="120"/>
      <c r="Q430" s="120"/>
      <c r="R430" s="170"/>
      <c r="S430" s="122">
        <v>43354</v>
      </c>
      <c r="T430" s="170"/>
      <c r="U430" s="120"/>
      <c r="W430" s="551" t="str">
        <f t="shared" si="265"/>
        <v/>
      </c>
      <c r="X430" s="549" t="str">
        <f t="shared" si="266"/>
        <v/>
      </c>
    </row>
    <row r="431" spans="1:25">
      <c r="B431" s="46" t="s">
        <v>4443</v>
      </c>
      <c r="C431" s="1539">
        <v>621809</v>
      </c>
      <c r="D431" s="1540">
        <v>2</v>
      </c>
      <c r="E431" s="120"/>
      <c r="F431" s="120"/>
      <c r="G431" s="120"/>
      <c r="I431" s="120"/>
      <c r="J431" s="120"/>
      <c r="K431" s="103" t="s">
        <v>1139</v>
      </c>
      <c r="L431" s="120"/>
      <c r="N431" s="120"/>
      <c r="O431" s="120"/>
      <c r="P431" s="120"/>
      <c r="Q431" s="120"/>
      <c r="R431" s="170"/>
      <c r="S431" s="138">
        <v>43354</v>
      </c>
      <c r="T431" s="170"/>
      <c r="U431" s="120"/>
      <c r="W431" s="551" t="str">
        <f t="shared" si="265"/>
        <v/>
      </c>
      <c r="X431" s="549" t="str">
        <f t="shared" si="266"/>
        <v/>
      </c>
    </row>
    <row r="432" spans="1:25">
      <c r="B432" s="46" t="s">
        <v>4445</v>
      </c>
      <c r="C432" s="1539">
        <v>621810</v>
      </c>
      <c r="D432" s="1540">
        <v>30</v>
      </c>
      <c r="E432" s="120"/>
      <c r="F432" s="120"/>
      <c r="G432" s="120"/>
      <c r="I432" s="120"/>
      <c r="J432" s="120"/>
      <c r="K432" s="103" t="s">
        <v>906</v>
      </c>
      <c r="L432" s="120"/>
      <c r="N432" s="120"/>
      <c r="O432" s="120"/>
      <c r="P432" s="120"/>
      <c r="Q432" s="120"/>
      <c r="R432" s="170"/>
      <c r="S432" s="1546">
        <v>43354</v>
      </c>
      <c r="T432" s="170"/>
      <c r="U432" s="120"/>
      <c r="W432" s="551" t="str">
        <f t="shared" si="265"/>
        <v/>
      </c>
      <c r="X432" s="549" t="str">
        <f t="shared" si="266"/>
        <v/>
      </c>
    </row>
    <row r="433" spans="1:25">
      <c r="A433" s="50" t="s">
        <v>4198</v>
      </c>
      <c r="B433" s="46" t="s">
        <v>4428</v>
      </c>
      <c r="C433" s="102" t="s">
        <v>4427</v>
      </c>
      <c r="D433" s="1540">
        <v>5</v>
      </c>
      <c r="E433" s="120"/>
      <c r="F433" s="120"/>
      <c r="G433" s="120"/>
      <c r="I433" s="120"/>
      <c r="J433" s="120"/>
      <c r="K433" s="103" t="s">
        <v>908</v>
      </c>
      <c r="L433" s="120"/>
      <c r="N433" s="120"/>
      <c r="O433" s="120"/>
      <c r="P433" s="120"/>
      <c r="Q433" s="120"/>
      <c r="R433" s="1525"/>
      <c r="S433" s="1546">
        <v>43355</v>
      </c>
      <c r="T433" s="170"/>
      <c r="U433" s="120"/>
      <c r="W433" s="551" t="str">
        <f t="shared" si="265"/>
        <v/>
      </c>
      <c r="X433" s="549" t="str">
        <f t="shared" si="266"/>
        <v/>
      </c>
    </row>
    <row r="434" spans="1:25">
      <c r="A434" s="50" t="s">
        <v>4197</v>
      </c>
      <c r="B434" s="103" t="s">
        <v>1711</v>
      </c>
      <c r="C434" s="48" t="s">
        <v>4478</v>
      </c>
      <c r="D434" s="1541">
        <v>20</v>
      </c>
      <c r="E434" s="48"/>
      <c r="F434" s="48"/>
      <c r="H434" s="48"/>
      <c r="I434" s="48"/>
      <c r="K434" s="85" t="s">
        <v>1507</v>
      </c>
      <c r="M434" s="48"/>
      <c r="N434" s="48"/>
      <c r="O434" s="48"/>
      <c r="P434" s="48"/>
      <c r="Q434" s="48"/>
      <c r="R434" s="1549"/>
      <c r="S434" s="1548">
        <v>43355</v>
      </c>
      <c r="T434" s="1549"/>
      <c r="U434" s="48"/>
      <c r="W434" s="551" t="str">
        <f t="shared" si="265"/>
        <v/>
      </c>
      <c r="X434" s="549" t="str">
        <f t="shared" si="266"/>
        <v/>
      </c>
    </row>
    <row r="435" spans="1:25">
      <c r="B435" s="103"/>
      <c r="C435" s="48"/>
      <c r="D435" s="1541"/>
      <c r="E435" s="48"/>
      <c r="F435" s="48"/>
      <c r="H435" s="48"/>
      <c r="I435" s="48"/>
      <c r="K435" s="85"/>
      <c r="M435" s="48"/>
      <c r="N435" s="48"/>
      <c r="O435" s="48"/>
      <c r="P435" s="48"/>
      <c r="Q435" s="48"/>
      <c r="R435" s="1549"/>
      <c r="S435" s="1548"/>
      <c r="T435" s="1549"/>
      <c r="U435" s="48"/>
      <c r="W435" s="551" t="str">
        <f t="shared" si="265"/>
        <v/>
      </c>
      <c r="X435" s="549" t="str">
        <f t="shared" si="266"/>
        <v/>
      </c>
    </row>
    <row r="436" spans="1:25">
      <c r="B436" s="46"/>
      <c r="C436" s="102"/>
      <c r="D436" s="1540"/>
      <c r="E436" s="120"/>
      <c r="F436" s="120"/>
      <c r="G436" s="120"/>
      <c r="I436" s="120"/>
      <c r="J436" s="120"/>
      <c r="K436" s="103"/>
      <c r="L436" s="120"/>
      <c r="N436" s="120"/>
      <c r="O436" s="120"/>
      <c r="P436" s="120"/>
      <c r="Q436" s="120"/>
      <c r="R436" s="1525"/>
      <c r="S436" s="1546"/>
      <c r="T436" s="170"/>
      <c r="U436" s="120"/>
      <c r="W436" s="551" t="str">
        <f t="shared" si="265"/>
        <v/>
      </c>
      <c r="X436" s="549" t="str">
        <f t="shared" si="266"/>
        <v/>
      </c>
    </row>
    <row r="437" spans="1:25">
      <c r="A437" s="538"/>
      <c r="B437" s="46"/>
      <c r="C437" s="102"/>
      <c r="D437" s="1540"/>
      <c r="E437" s="46"/>
      <c r="F437" s="46"/>
      <c r="G437" s="46"/>
      <c r="H437" s="46"/>
      <c r="I437" s="46"/>
      <c r="J437" s="46"/>
      <c r="K437" s="1544"/>
      <c r="L437" s="46"/>
      <c r="M437" s="46"/>
      <c r="N437" s="46"/>
      <c r="O437" s="46"/>
      <c r="P437" s="46"/>
      <c r="Q437" s="120"/>
      <c r="R437" s="1525"/>
      <c r="S437" s="1546"/>
      <c r="T437" s="1525"/>
      <c r="U437" s="120"/>
      <c r="W437" s="551" t="str">
        <f t="shared" si="265"/>
        <v/>
      </c>
      <c r="X437" s="549" t="str">
        <f t="shared" si="266"/>
        <v/>
      </c>
      <c r="Y437" s="82"/>
    </row>
    <row r="438" spans="1:25">
      <c r="A438" s="538"/>
      <c r="B438" s="46"/>
      <c r="C438" s="102"/>
      <c r="D438" s="1540"/>
      <c r="E438" s="46"/>
      <c r="F438" s="46"/>
      <c r="G438" s="46"/>
      <c r="H438" s="46"/>
      <c r="I438" s="46"/>
      <c r="J438" s="46"/>
      <c r="K438" s="1544"/>
      <c r="L438" s="46"/>
      <c r="M438" s="46"/>
      <c r="N438" s="46"/>
      <c r="O438" s="46"/>
      <c r="P438" s="46"/>
      <c r="Q438" s="120"/>
      <c r="R438" s="1525"/>
      <c r="S438" s="1546"/>
      <c r="T438" s="1525"/>
      <c r="U438" s="120"/>
      <c r="W438" s="551" t="str">
        <f t="shared" si="265"/>
        <v/>
      </c>
      <c r="X438" s="549" t="str">
        <f t="shared" si="266"/>
        <v/>
      </c>
      <c r="Y438" s="82"/>
    </row>
    <row r="439" spans="1:25">
      <c r="A439" s="538"/>
      <c r="B439" s="46"/>
      <c r="D439" s="1542"/>
      <c r="E439" s="41"/>
      <c r="F439" s="41"/>
      <c r="G439" s="430"/>
      <c r="H439" s="46"/>
      <c r="I439" s="1528"/>
      <c r="J439" s="430"/>
      <c r="K439" s="1545"/>
      <c r="L439" s="430"/>
      <c r="M439" s="46"/>
      <c r="N439" s="338"/>
      <c r="O439" s="1528"/>
      <c r="P439" s="1528"/>
      <c r="R439" s="1370"/>
      <c r="S439" s="1547"/>
      <c r="T439" s="1370"/>
      <c r="U439" s="48"/>
      <c r="W439" s="551" t="str">
        <f t="shared" si="265"/>
        <v/>
      </c>
      <c r="X439" s="549" t="str">
        <f t="shared" si="266"/>
        <v/>
      </c>
      <c r="Y439" s="82"/>
    </row>
    <row r="440" spans="1:25">
      <c r="A440" s="538"/>
      <c r="B440" s="46"/>
      <c r="D440" s="1542"/>
      <c r="E440" s="41"/>
      <c r="F440" s="41"/>
      <c r="G440" s="430"/>
      <c r="H440" s="46"/>
      <c r="I440" s="1528"/>
      <c r="J440" s="430"/>
      <c r="K440" s="1545"/>
      <c r="L440" s="430"/>
      <c r="M440" s="46"/>
      <c r="N440" s="338"/>
      <c r="O440" s="1528"/>
      <c r="P440" s="1528"/>
      <c r="R440" s="1370"/>
      <c r="S440" s="1547"/>
      <c r="T440" s="1370"/>
      <c r="U440" s="48"/>
      <c r="W440" s="551" t="str">
        <f t="shared" si="265"/>
        <v/>
      </c>
      <c r="X440" s="549" t="str">
        <f t="shared" si="266"/>
        <v/>
      </c>
      <c r="Y440" s="82"/>
    </row>
    <row r="441" spans="1:25">
      <c r="A441" s="538"/>
      <c r="B441" s="46"/>
      <c r="C441" s="136"/>
      <c r="D441" s="1543"/>
      <c r="E441" s="430"/>
      <c r="F441" s="430"/>
      <c r="G441" s="430"/>
      <c r="H441" s="46"/>
      <c r="I441" s="430"/>
      <c r="J441" s="430"/>
      <c r="K441" s="1545"/>
      <c r="L441" s="430"/>
      <c r="M441" s="430"/>
      <c r="N441" s="430"/>
      <c r="O441" s="430"/>
      <c r="P441" s="430"/>
      <c r="Q441" s="48"/>
      <c r="R441" s="219"/>
      <c r="S441" s="1548"/>
      <c r="T441" s="219"/>
      <c r="U441" s="48"/>
      <c r="W441" s="551" t="str">
        <f t="shared" si="265"/>
        <v/>
      </c>
      <c r="X441" s="549" t="str">
        <f t="shared" si="266"/>
        <v/>
      </c>
      <c r="Y441" s="82"/>
    </row>
    <row r="442" spans="1:25">
      <c r="A442" s="538"/>
      <c r="B442" s="46"/>
      <c r="C442" s="136"/>
      <c r="D442" s="1543"/>
      <c r="E442" s="430"/>
      <c r="F442" s="430"/>
      <c r="G442" s="430"/>
      <c r="H442" s="46"/>
      <c r="I442" s="430"/>
      <c r="J442" s="430"/>
      <c r="K442" s="1545"/>
      <c r="L442" s="430"/>
      <c r="M442" s="430"/>
      <c r="N442" s="430"/>
      <c r="O442" s="430"/>
      <c r="P442" s="430"/>
      <c r="Q442" s="48"/>
      <c r="R442" s="219"/>
      <c r="S442" s="143"/>
      <c r="T442" s="219"/>
      <c r="U442" s="48"/>
      <c r="W442" s="551" t="str">
        <f t="shared" si="265"/>
        <v/>
      </c>
      <c r="X442" s="549" t="str">
        <f t="shared" si="266"/>
        <v/>
      </c>
      <c r="Y442" s="82"/>
    </row>
    <row r="443" spans="1:25">
      <c r="A443" s="538"/>
      <c r="B443" s="46"/>
      <c r="C443" s="136"/>
      <c r="D443" s="1543"/>
      <c r="E443" s="430"/>
      <c r="F443" s="430"/>
      <c r="G443" s="430"/>
      <c r="H443" s="46"/>
      <c r="I443" s="430"/>
      <c r="J443" s="430"/>
      <c r="K443" s="1545"/>
      <c r="L443" s="430"/>
      <c r="M443" s="430"/>
      <c r="N443" s="430"/>
      <c r="O443" s="430"/>
      <c r="P443" s="430"/>
      <c r="Q443" s="48"/>
      <c r="R443" s="219"/>
      <c r="S443" s="143"/>
      <c r="T443" s="219"/>
      <c r="U443" s="48"/>
      <c r="W443" s="551" t="str">
        <f t="shared" si="265"/>
        <v/>
      </c>
      <c r="X443" s="549" t="str">
        <f t="shared" si="266"/>
        <v/>
      </c>
      <c r="Y443" s="82"/>
    </row>
    <row r="444" spans="1:25">
      <c r="A444" s="538"/>
      <c r="B444" s="46"/>
      <c r="C444" s="102"/>
      <c r="D444" s="1540"/>
      <c r="E444" s="46"/>
      <c r="F444" s="46"/>
      <c r="G444" s="46"/>
      <c r="H444" s="46"/>
      <c r="I444" s="338"/>
      <c r="J444" s="46"/>
      <c r="K444" s="46"/>
      <c r="L444" s="46"/>
      <c r="M444" s="46"/>
      <c r="N444" s="46"/>
      <c r="O444" s="46"/>
      <c r="P444" s="46"/>
      <c r="Q444" s="120"/>
      <c r="R444" s="122"/>
      <c r="S444" s="122"/>
      <c r="T444" s="122"/>
      <c r="U444" s="81"/>
      <c r="W444" s="551" t="str">
        <f t="shared" si="265"/>
        <v/>
      </c>
      <c r="X444" s="549" t="str">
        <f t="shared" si="266"/>
        <v/>
      </c>
      <c r="Y444" s="82"/>
    </row>
    <row r="445" spans="1:25">
      <c r="A445" s="107" t="s">
        <v>22</v>
      </c>
      <c r="B445" s="257" t="s">
        <v>2407</v>
      </c>
      <c r="C445" s="1226">
        <v>616272</v>
      </c>
      <c r="D445" s="85">
        <v>2000</v>
      </c>
      <c r="E445" s="85">
        <v>2000</v>
      </c>
      <c r="F445" s="85"/>
      <c r="G445" s="85">
        <v>240</v>
      </c>
      <c r="H445" s="103">
        <v>0</v>
      </c>
      <c r="I445" s="98">
        <f>(E445/G445)+H445</f>
        <v>8.3333333333333339</v>
      </c>
      <c r="J445" s="6">
        <f>ROUND(I445/7.5,0)</f>
        <v>1</v>
      </c>
      <c r="K445" s="1210" t="s">
        <v>2409</v>
      </c>
      <c r="L445" s="85" t="s">
        <v>47</v>
      </c>
      <c r="M445" s="85">
        <v>2.7099999999999999E-2</v>
      </c>
      <c r="N445" s="98"/>
      <c r="O445" s="91">
        <f>IF(L445="NA", E445, E445*L445)</f>
        <v>2000</v>
      </c>
      <c r="P445" s="98"/>
      <c r="Q445" s="114">
        <f>J445/A$371</f>
        <v>1</v>
      </c>
      <c r="R445" s="138">
        <v>43282</v>
      </c>
      <c r="S445" s="124" t="e">
        <f>WORKDAY(#REF!,ROUNDUP(#REF!,0))</f>
        <v>#REF!</v>
      </c>
      <c r="T445" s="138">
        <v>43296</v>
      </c>
      <c r="U445" s="141" t="s">
        <v>4367</v>
      </c>
      <c r="W445" s="551">
        <f t="shared" si="265"/>
        <v>1</v>
      </c>
      <c r="X445" s="549">
        <f t="shared" si="266"/>
        <v>1</v>
      </c>
    </row>
    <row r="446" spans="1:25">
      <c r="A446" s="107" t="s">
        <v>323</v>
      </c>
      <c r="B446" s="48"/>
      <c r="C446" s="48"/>
      <c r="D446" s="48"/>
      <c r="E446" s="48"/>
      <c r="F446" s="48"/>
      <c r="I446" s="48"/>
      <c r="M446" s="48"/>
      <c r="N446" s="48"/>
      <c r="O446" s="48"/>
      <c r="P446" s="48"/>
      <c r="Q446" s="48"/>
      <c r="R446" s="219"/>
      <c r="S446" s="124" t="e">
        <f>WORKDAY(S445,ROUNDUP(Q445,0))</f>
        <v>#REF!</v>
      </c>
      <c r="T446" s="219"/>
      <c r="U446" s="48"/>
      <c r="W446" s="551" t="str">
        <f t="shared" si="265"/>
        <v/>
      </c>
      <c r="X446" s="549" t="str">
        <f t="shared" si="266"/>
        <v/>
      </c>
      <c r="Y446" s="82"/>
    </row>
    <row r="447" spans="1:25">
      <c r="A447" s="161" t="s">
        <v>253</v>
      </c>
      <c r="B447" s="246" t="s">
        <v>2601</v>
      </c>
      <c r="C447" s="256" t="s">
        <v>523</v>
      </c>
      <c r="D447" s="1505">
        <v>2000</v>
      </c>
      <c r="E447" s="1505">
        <v>2000</v>
      </c>
      <c r="G447" s="81">
        <v>240</v>
      </c>
      <c r="H447" s="81">
        <v>1</v>
      </c>
      <c r="I447" s="133">
        <f>(E447/G447)+H447</f>
        <v>9.3333333333333339</v>
      </c>
      <c r="J447" s="6">
        <f t="shared" ref="J447" si="272">ROUND(I447/7.5,0)</f>
        <v>1</v>
      </c>
      <c r="K447" s="7" t="s">
        <v>2602</v>
      </c>
      <c r="L447" s="50" t="s">
        <v>47</v>
      </c>
      <c r="M447" s="81"/>
      <c r="N447" s="114"/>
      <c r="O447" s="115">
        <f t="shared" ref="O447" si="273">IF(L447="NA", E447, E447*L447)</f>
        <v>2000</v>
      </c>
      <c r="P447" s="114"/>
      <c r="Q447" s="114">
        <f>J447/A$371</f>
        <v>1</v>
      </c>
      <c r="R447" s="1247">
        <v>43374</v>
      </c>
      <c r="S447" s="124">
        <f>WORKDAY(S348,ROUNDUP(Q348,0))</f>
        <v>43432</v>
      </c>
      <c r="T447" s="1247">
        <v>43388</v>
      </c>
      <c r="U447" s="107" t="s">
        <v>4025</v>
      </c>
      <c r="W447" s="551" t="str">
        <f t="shared" si="265"/>
        <v/>
      </c>
      <c r="X447" s="549" t="str">
        <f t="shared" si="266"/>
        <v/>
      </c>
      <c r="Y447" s="82"/>
    </row>
    <row r="448" spans="1:25">
      <c r="A448" s="119">
        <v>1</v>
      </c>
      <c r="B448" s="257"/>
      <c r="C448" s="541"/>
      <c r="D448" s="85"/>
      <c r="E448" s="85"/>
      <c r="F448" s="85"/>
      <c r="G448" s="85"/>
      <c r="H448" s="103"/>
      <c r="I448" s="98"/>
      <c r="J448" s="6"/>
      <c r="K448" s="175"/>
      <c r="L448" s="85"/>
      <c r="M448" s="85"/>
      <c r="N448" s="98"/>
      <c r="O448" s="91"/>
      <c r="P448" s="98"/>
      <c r="Q448" s="171"/>
      <c r="R448" s="138"/>
      <c r="S448" s="124"/>
      <c r="T448" s="138"/>
      <c r="U448" s="540"/>
      <c r="W448" s="551" t="str">
        <f t="shared" si="265"/>
        <v/>
      </c>
      <c r="X448" s="549" t="str">
        <f t="shared" si="266"/>
        <v/>
      </c>
      <c r="Y448" s="82"/>
    </row>
    <row r="449" spans="1:25">
      <c r="B449" s="48"/>
      <c r="C449" s="48"/>
      <c r="D449" s="48"/>
      <c r="E449" s="48"/>
      <c r="F449" s="48"/>
      <c r="I449" s="48"/>
      <c r="M449" s="48"/>
      <c r="N449" s="48"/>
      <c r="O449" s="48"/>
      <c r="P449" s="48"/>
      <c r="Q449" s="48"/>
      <c r="R449" s="219"/>
      <c r="S449" s="219"/>
      <c r="T449" s="219"/>
      <c r="U449" s="48"/>
      <c r="W449" s="551" t="str">
        <f t="shared" si="265"/>
        <v/>
      </c>
      <c r="X449" s="549" t="str">
        <f t="shared" si="266"/>
        <v/>
      </c>
      <c r="Y449" s="82"/>
    </row>
    <row r="450" spans="1:25">
      <c r="A450" s="119"/>
      <c r="R450" s="79"/>
      <c r="S450" s="118"/>
      <c r="T450" s="79"/>
      <c r="W450" s="551" t="str">
        <f t="shared" si="265"/>
        <v/>
      </c>
      <c r="X450" s="549" t="str">
        <f t="shared" si="266"/>
        <v/>
      </c>
      <c r="Y450" s="82"/>
    </row>
    <row r="451" spans="1:25">
      <c r="A451" s="119"/>
      <c r="B451" s="257"/>
      <c r="C451" s="84"/>
      <c r="D451" s="157"/>
      <c r="E451" s="157"/>
      <c r="F451" s="157"/>
      <c r="G451" s="157"/>
      <c r="H451" s="157"/>
      <c r="I451" s="40"/>
      <c r="J451" s="40"/>
      <c r="K451" s="157"/>
      <c r="L451" s="157"/>
      <c r="M451" s="157"/>
      <c r="N451" s="258"/>
      <c r="O451" s="104"/>
      <c r="P451" s="90"/>
      <c r="Q451" s="120"/>
      <c r="R451" s="122"/>
      <c r="S451" s="94"/>
      <c r="T451" s="122"/>
      <c r="U451" s="107"/>
      <c r="W451" s="551" t="str">
        <f t="shared" ref="W451:W504" si="274">IF(T451="", "",IF(T451&lt;$K$2, J451, ""))</f>
        <v/>
      </c>
      <c r="X451" s="549" t="str">
        <f t="shared" ref="X451:X504" si="275">IF(R451="", "",IF(R451&lt;$X$3, J451, ""))</f>
        <v/>
      </c>
      <c r="Y451" s="82"/>
    </row>
    <row r="452" spans="1:25" ht="13.8" thickBot="1">
      <c r="A452" s="1126"/>
      <c r="B452" s="106"/>
      <c r="D452" s="50"/>
      <c r="P452" s="52"/>
      <c r="Q452" s="78"/>
      <c r="R452" s="79"/>
      <c r="S452" s="80">
        <f>K2</f>
        <v>43349</v>
      </c>
      <c r="T452" s="79"/>
      <c r="U452" s="75"/>
      <c r="W452" s="551" t="str">
        <f t="shared" si="274"/>
        <v/>
      </c>
      <c r="X452" s="549" t="str">
        <f t="shared" si="275"/>
        <v/>
      </c>
      <c r="Y452" s="82"/>
    </row>
    <row r="453" spans="1:25" ht="13.8" thickTop="1">
      <c r="A453" s="75" t="s">
        <v>23</v>
      </c>
      <c r="B453" s="107" t="s">
        <v>2607</v>
      </c>
      <c r="C453" s="1385">
        <v>620671</v>
      </c>
      <c r="D453" s="262">
        <v>1800</v>
      </c>
      <c r="E453" s="356">
        <v>1800</v>
      </c>
      <c r="F453" s="356"/>
      <c r="G453" s="263">
        <v>128</v>
      </c>
      <c r="H453" s="263">
        <v>0.5</v>
      </c>
      <c r="I453" s="554">
        <f>E453/G453+H453</f>
        <v>14.5625</v>
      </c>
      <c r="J453" s="3">
        <f>ROUND(I453/7.5,0)</f>
        <v>2</v>
      </c>
      <c r="K453" s="81" t="s">
        <v>2608</v>
      </c>
      <c r="L453" s="546" t="s">
        <v>47</v>
      </c>
      <c r="M453" s="33"/>
      <c r="N453" s="90"/>
      <c r="O453" s="115">
        <f>IF(L453="NA", E453, E453*L453)</f>
        <v>1800</v>
      </c>
      <c r="P453" s="180"/>
      <c r="Q453" s="81">
        <f>J453/A$371</f>
        <v>2</v>
      </c>
      <c r="R453" s="79">
        <v>43353</v>
      </c>
      <c r="S453" s="124">
        <f>WORKDAY(S452,ROUNDUP(Q452,0))</f>
        <v>43349</v>
      </c>
      <c r="T453" s="79">
        <v>43374</v>
      </c>
      <c r="U453" s="107" t="s">
        <v>4067</v>
      </c>
      <c r="V453" s="259"/>
      <c r="W453" s="551" t="str">
        <f t="shared" si="274"/>
        <v/>
      </c>
      <c r="X453" s="549">
        <f t="shared" si="275"/>
        <v>2</v>
      </c>
    </row>
    <row r="454" spans="1:25">
      <c r="A454" s="161" t="s">
        <v>253</v>
      </c>
      <c r="R454" s="79"/>
      <c r="S454" s="124">
        <f>WORKDAY(S453,ROUNDUP(Q453,0))</f>
        <v>43353</v>
      </c>
      <c r="T454" s="79"/>
      <c r="W454" s="551" t="str">
        <f t="shared" si="274"/>
        <v/>
      </c>
      <c r="X454" s="549" t="str">
        <f t="shared" si="275"/>
        <v/>
      </c>
      <c r="Y454" s="82"/>
    </row>
    <row r="455" spans="1:25">
      <c r="A455" s="119">
        <v>0</v>
      </c>
      <c r="R455" s="79"/>
      <c r="S455" s="118"/>
      <c r="T455" s="79"/>
      <c r="W455" s="551" t="str">
        <f t="shared" si="274"/>
        <v/>
      </c>
      <c r="X455" s="549" t="str">
        <f t="shared" si="275"/>
        <v/>
      </c>
      <c r="Y455" s="82"/>
    </row>
    <row r="456" spans="1:25">
      <c r="A456" s="119"/>
      <c r="B456" s="48"/>
      <c r="C456" s="48"/>
      <c r="D456" s="48"/>
      <c r="E456" s="48"/>
      <c r="F456" s="48"/>
      <c r="I456" s="48"/>
      <c r="M456" s="48"/>
      <c r="N456" s="48"/>
      <c r="O456" s="48"/>
      <c r="P456" s="48"/>
      <c r="Q456" s="48"/>
      <c r="R456" s="219"/>
      <c r="S456" s="219"/>
      <c r="T456" s="219"/>
      <c r="U456" s="48"/>
      <c r="W456" s="551" t="str">
        <f t="shared" si="274"/>
        <v/>
      </c>
      <c r="X456" s="549" t="str">
        <f t="shared" si="275"/>
        <v/>
      </c>
      <c r="Y456" s="82"/>
    </row>
    <row r="457" spans="1:25" ht="13.8" thickBot="1">
      <c r="A457" s="1126"/>
      <c r="B457" s="75"/>
      <c r="C457" s="76"/>
      <c r="D457" s="140"/>
      <c r="E457" s="140"/>
      <c r="F457" s="140"/>
      <c r="G457" s="140"/>
      <c r="H457" s="77"/>
      <c r="I457" s="241"/>
      <c r="J457" s="140"/>
      <c r="K457" s="140"/>
      <c r="L457" s="140"/>
      <c r="M457" s="77"/>
      <c r="N457" s="78"/>
      <c r="O457" s="242"/>
      <c r="P457" s="241"/>
      <c r="Q457" s="241"/>
      <c r="R457" s="79"/>
      <c r="S457" s="80">
        <f>K2</f>
        <v>43349</v>
      </c>
      <c r="T457" s="79"/>
      <c r="U457" s="39"/>
      <c r="W457" s="551" t="str">
        <f t="shared" si="274"/>
        <v/>
      </c>
      <c r="X457" s="549" t="str">
        <f t="shared" si="275"/>
        <v/>
      </c>
      <c r="Y457" s="82"/>
    </row>
    <row r="458" spans="1:25" ht="13.8" thickTop="1">
      <c r="A458" s="107" t="s">
        <v>24</v>
      </c>
      <c r="B458" s="107" t="s">
        <v>4</v>
      </c>
      <c r="C458" s="1298">
        <v>619038</v>
      </c>
      <c r="D458" s="81">
        <v>3200</v>
      </c>
      <c r="E458" s="81">
        <v>1397</v>
      </c>
      <c r="F458" s="484">
        <f>((E458*M458)/35)/4</f>
        <v>0.33168771428571425</v>
      </c>
      <c r="G458" s="81">
        <v>180</v>
      </c>
      <c r="H458" s="81">
        <v>0</v>
      </c>
      <c r="I458" s="40">
        <f t="shared" ref="I458" si="276">E458/G458+H458</f>
        <v>7.7611111111111111</v>
      </c>
      <c r="J458" s="40">
        <f t="shared" ref="J458:J459" si="277">ROUND(I458/7.5,0)</f>
        <v>1</v>
      </c>
      <c r="K458" s="81" t="s">
        <v>328</v>
      </c>
      <c r="L458" s="115" t="s">
        <v>47</v>
      </c>
      <c r="M458" s="207">
        <v>3.3239999999999999E-2</v>
      </c>
      <c r="N458" s="114"/>
      <c r="O458" s="115">
        <f t="shared" ref="O458:O459" si="278">IF(L458="NA", E458, E458*L458)</f>
        <v>1397</v>
      </c>
      <c r="P458" s="52"/>
      <c r="Q458" s="90">
        <f>J458/A$371</f>
        <v>1</v>
      </c>
      <c r="R458" s="122">
        <v>43344</v>
      </c>
      <c r="S458" s="124">
        <f>WORKDAY(S457,ROUNDUP(Q457,0))</f>
        <v>43349</v>
      </c>
      <c r="T458" s="122">
        <v>43358</v>
      </c>
      <c r="U458" s="141" t="s">
        <v>4368</v>
      </c>
      <c r="W458" s="551" t="str">
        <f t="shared" si="274"/>
        <v/>
      </c>
      <c r="X458" s="549">
        <f t="shared" si="275"/>
        <v>1</v>
      </c>
    </row>
    <row r="459" spans="1:25">
      <c r="A459" s="161" t="s">
        <v>253</v>
      </c>
      <c r="B459" s="246" t="s">
        <v>1036</v>
      </c>
      <c r="C459" s="1353">
        <v>619635</v>
      </c>
      <c r="D459" s="81">
        <v>12000</v>
      </c>
      <c r="E459" s="50">
        <v>12000</v>
      </c>
      <c r="F459" s="460">
        <f>((E459*M459)/35)/4</f>
        <v>0.25062857142857142</v>
      </c>
      <c r="G459" s="81">
        <v>240</v>
      </c>
      <c r="H459" s="81">
        <v>1</v>
      </c>
      <c r="I459" s="133">
        <f>(E459/G459)+H459</f>
        <v>51</v>
      </c>
      <c r="J459" s="6">
        <f t="shared" si="277"/>
        <v>7</v>
      </c>
      <c r="K459" s="50" t="s">
        <v>1075</v>
      </c>
      <c r="L459" s="50" t="s">
        <v>47</v>
      </c>
      <c r="M459" s="81">
        <v>2.9239999999999999E-3</v>
      </c>
      <c r="N459" s="114"/>
      <c r="O459" s="115">
        <f t="shared" si="278"/>
        <v>12000</v>
      </c>
      <c r="Q459" s="90">
        <f>J459/A$371</f>
        <v>7</v>
      </c>
      <c r="R459" s="79">
        <v>43374</v>
      </c>
      <c r="S459" s="124">
        <f t="shared" ref="S459:S460" si="279">WORKDAY(S458,ROUNDUP(Q458,0))</f>
        <v>43350</v>
      </c>
      <c r="T459" s="79">
        <v>43388</v>
      </c>
      <c r="W459" s="551" t="str">
        <f t="shared" si="274"/>
        <v/>
      </c>
      <c r="X459" s="549" t="str">
        <f t="shared" si="275"/>
        <v/>
      </c>
      <c r="Y459" s="82"/>
    </row>
    <row r="460" spans="1:25">
      <c r="A460" s="119">
        <v>0</v>
      </c>
      <c r="B460" s="107"/>
      <c r="D460" s="81"/>
      <c r="E460" s="81"/>
      <c r="F460" s="81"/>
      <c r="G460" s="81"/>
      <c r="H460" s="81"/>
      <c r="I460" s="114"/>
      <c r="J460" s="40"/>
      <c r="K460" s="81"/>
      <c r="L460" s="207"/>
      <c r="M460" s="207"/>
      <c r="N460" s="114"/>
      <c r="O460" s="115"/>
      <c r="P460" s="114"/>
      <c r="Q460" s="98"/>
      <c r="R460" s="79"/>
      <c r="S460" s="124">
        <f t="shared" si="279"/>
        <v>43361</v>
      </c>
      <c r="T460" s="79"/>
      <c r="W460" s="551" t="str">
        <f t="shared" si="274"/>
        <v/>
      </c>
      <c r="X460" s="549" t="str">
        <f t="shared" si="275"/>
        <v/>
      </c>
      <c r="Y460" s="82"/>
    </row>
    <row r="461" spans="1:25">
      <c r="A461" s="119"/>
      <c r="B461" s="48"/>
      <c r="C461" s="48"/>
      <c r="D461" s="48"/>
      <c r="E461" s="48"/>
      <c r="F461" s="48"/>
      <c r="I461" s="48"/>
      <c r="M461" s="48"/>
      <c r="N461" s="48"/>
      <c r="O461" s="48"/>
      <c r="P461" s="48"/>
      <c r="Q461" s="48"/>
      <c r="R461" s="219"/>
      <c r="S461" s="219"/>
      <c r="T461" s="219"/>
      <c r="U461" s="48"/>
      <c r="W461" s="551" t="str">
        <f t="shared" si="274"/>
        <v/>
      </c>
      <c r="X461" s="549" t="str">
        <f t="shared" si="275"/>
        <v/>
      </c>
      <c r="Y461" s="82"/>
    </row>
    <row r="462" spans="1:25" ht="13.8" thickBot="1">
      <c r="A462" s="1126"/>
      <c r="B462" s="75"/>
      <c r="C462" s="76"/>
      <c r="D462" s="140"/>
      <c r="E462" s="140"/>
      <c r="F462" s="140"/>
      <c r="G462" s="140"/>
      <c r="H462" s="77"/>
      <c r="I462" s="241"/>
      <c r="J462" s="140"/>
      <c r="K462" s="140"/>
      <c r="L462" s="140"/>
      <c r="M462" s="77"/>
      <c r="N462" s="78"/>
      <c r="O462" s="242"/>
      <c r="P462" s="241"/>
      <c r="Q462" s="241"/>
      <c r="R462" s="79"/>
      <c r="S462" s="80">
        <f>K2</f>
        <v>43349</v>
      </c>
      <c r="T462" s="79"/>
      <c r="U462" s="75"/>
      <c r="W462" s="551" t="str">
        <f t="shared" si="274"/>
        <v/>
      </c>
      <c r="X462" s="549" t="str">
        <f t="shared" si="275"/>
        <v/>
      </c>
      <c r="Y462" s="82"/>
    </row>
    <row r="463" spans="1:25" ht="13.8" thickTop="1">
      <c r="A463" s="107" t="s">
        <v>25</v>
      </c>
      <c r="B463" s="261"/>
      <c r="C463" s="256"/>
      <c r="D463" s="81"/>
      <c r="E463" s="81"/>
      <c r="F463" s="81"/>
      <c r="G463" s="81"/>
      <c r="H463" s="81"/>
      <c r="I463" s="114"/>
      <c r="J463" s="40"/>
      <c r="K463" s="81"/>
      <c r="L463" s="81"/>
      <c r="M463" s="81"/>
      <c r="N463" s="114"/>
      <c r="O463" s="115"/>
      <c r="P463" s="114"/>
      <c r="Q463" s="78"/>
      <c r="R463" s="122"/>
      <c r="S463" s="94"/>
      <c r="T463" s="122"/>
      <c r="U463" s="75"/>
      <c r="W463" s="551" t="str">
        <f t="shared" si="274"/>
        <v/>
      </c>
      <c r="X463" s="549" t="str">
        <f t="shared" si="275"/>
        <v/>
      </c>
      <c r="Y463" s="82"/>
    </row>
    <row r="464" spans="1:25">
      <c r="A464" s="161" t="s">
        <v>253</v>
      </c>
      <c r="B464" s="267"/>
      <c r="D464" s="77"/>
      <c r="E464" s="77"/>
      <c r="F464" s="77"/>
      <c r="G464" s="209"/>
      <c r="H464" s="209"/>
      <c r="I464" s="210"/>
      <c r="J464" s="268"/>
      <c r="K464" s="209"/>
      <c r="L464" s="209"/>
      <c r="M464" s="209"/>
      <c r="N464" s="210"/>
      <c r="O464" s="269"/>
      <c r="P464" s="210"/>
      <c r="Q464" s="270"/>
      <c r="R464" s="122"/>
      <c r="S464" s="148"/>
      <c r="T464" s="122"/>
      <c r="U464" s="75"/>
      <c r="W464" s="551" t="str">
        <f t="shared" si="274"/>
        <v/>
      </c>
      <c r="X464" s="549" t="str">
        <f t="shared" si="275"/>
        <v/>
      </c>
    </row>
    <row r="465" spans="1:25">
      <c r="A465" s="119">
        <v>0</v>
      </c>
      <c r="B465" s="106"/>
      <c r="D465" s="81"/>
      <c r="E465" s="81"/>
      <c r="F465" s="81"/>
      <c r="G465" s="120"/>
      <c r="I465" s="52"/>
      <c r="J465" s="120"/>
      <c r="K465" s="120"/>
      <c r="L465" s="120"/>
      <c r="O465" s="123"/>
      <c r="P465" s="52"/>
      <c r="Q465" s="81"/>
      <c r="R465" s="122"/>
      <c r="S465" s="94"/>
      <c r="T465" s="122"/>
      <c r="U465" s="107"/>
      <c r="W465" s="551" t="str">
        <f t="shared" si="274"/>
        <v/>
      </c>
      <c r="X465" s="549" t="str">
        <f t="shared" si="275"/>
        <v/>
      </c>
      <c r="Y465" s="82"/>
    </row>
    <row r="466" spans="1:25" ht="13.8" thickBot="1">
      <c r="A466" s="1126"/>
      <c r="B466" s="75"/>
      <c r="C466" s="76"/>
      <c r="D466" s="140"/>
      <c r="E466" s="140"/>
      <c r="F466" s="140"/>
      <c r="G466" s="140"/>
      <c r="H466" s="77"/>
      <c r="I466" s="241"/>
      <c r="J466" s="140"/>
      <c r="K466" s="140"/>
      <c r="L466" s="140"/>
      <c r="M466" s="77"/>
      <c r="N466" s="78"/>
      <c r="O466" s="242"/>
      <c r="P466" s="241"/>
      <c r="Q466" s="241"/>
      <c r="R466" s="79"/>
      <c r="S466" s="80">
        <f>K2</f>
        <v>43349</v>
      </c>
      <c r="T466" s="79"/>
      <c r="U466" s="75"/>
      <c r="W466" s="551" t="str">
        <f t="shared" si="274"/>
        <v/>
      </c>
      <c r="X466" s="549" t="str">
        <f t="shared" si="275"/>
        <v/>
      </c>
      <c r="Y466" s="82"/>
    </row>
    <row r="467" spans="1:25" ht="13.5" customHeight="1" thickTop="1">
      <c r="A467" s="107" t="s">
        <v>27</v>
      </c>
      <c r="B467" s="435" t="s">
        <v>3966</v>
      </c>
      <c r="C467" s="477">
        <v>619480</v>
      </c>
      <c r="D467" s="1276">
        <v>150</v>
      </c>
      <c r="E467" s="50">
        <v>0</v>
      </c>
      <c r="G467" s="85">
        <v>192</v>
      </c>
      <c r="H467" s="103">
        <v>0</v>
      </c>
      <c r="I467" s="98">
        <f>(E467/G467)+H467</f>
        <v>0</v>
      </c>
      <c r="J467" s="98">
        <f>ROUND(I467/7.5,0)</f>
        <v>0</v>
      </c>
      <c r="K467" s="243" t="s">
        <v>3967</v>
      </c>
      <c r="L467" s="85" t="s">
        <v>47</v>
      </c>
      <c r="M467" s="103"/>
      <c r="N467" s="90"/>
      <c r="O467" s="91">
        <f>IF(L467="NA", E467, E467*L467)</f>
        <v>0</v>
      </c>
      <c r="Q467" s="133">
        <f>J467/A$371</f>
        <v>0</v>
      </c>
      <c r="R467" s="79">
        <v>43313</v>
      </c>
      <c r="S467" s="148">
        <f>WORKDAY(S466,ROUNDUP(Q466,0))</f>
        <v>43349</v>
      </c>
      <c r="T467" s="79">
        <v>43319</v>
      </c>
      <c r="U467" s="93" t="s">
        <v>2261</v>
      </c>
      <c r="W467" s="551">
        <f t="shared" si="274"/>
        <v>0</v>
      </c>
      <c r="X467" s="549">
        <f t="shared" si="275"/>
        <v>0</v>
      </c>
      <c r="Y467" s="82"/>
    </row>
    <row r="468" spans="1:25">
      <c r="A468" s="161" t="s">
        <v>253</v>
      </c>
      <c r="B468" s="1497" t="s">
        <v>1410</v>
      </c>
      <c r="C468" s="1385">
        <v>621103</v>
      </c>
      <c r="D468" s="103">
        <v>350</v>
      </c>
      <c r="E468" s="103">
        <v>0</v>
      </c>
      <c r="F468" s="1496">
        <f>((E468*M468)/35)/4</f>
        <v>0</v>
      </c>
      <c r="G468" s="103">
        <v>192</v>
      </c>
      <c r="H468" s="103">
        <v>0</v>
      </c>
      <c r="I468" s="90">
        <f>(E468/G468)+H468</f>
        <v>0</v>
      </c>
      <c r="J468" s="1470">
        <f>ROUND(I468/7.5,0)</f>
        <v>0</v>
      </c>
      <c r="K468" s="243" t="s">
        <v>1409</v>
      </c>
      <c r="L468" s="103" t="s">
        <v>47</v>
      </c>
      <c r="M468" s="103">
        <v>1.0088E-2</v>
      </c>
      <c r="N468" s="90"/>
      <c r="O468" s="104">
        <f>IF(L468="NA", E468, E468*L468)</f>
        <v>0</v>
      </c>
      <c r="Q468" s="133">
        <f>J468/A$371</f>
        <v>0</v>
      </c>
      <c r="R468" s="79">
        <v>43342</v>
      </c>
      <c r="S468" s="148">
        <f>WORKDAY(S467,ROUNDUP(Q467,0))</f>
        <v>43349</v>
      </c>
      <c r="T468" s="79">
        <v>43342</v>
      </c>
      <c r="U468" s="93" t="s">
        <v>4376</v>
      </c>
      <c r="W468" s="551">
        <f t="shared" si="274"/>
        <v>0</v>
      </c>
      <c r="X468" s="549">
        <f t="shared" si="275"/>
        <v>0</v>
      </c>
      <c r="Y468" s="82"/>
    </row>
    <row r="469" spans="1:25">
      <c r="A469" s="119">
        <v>1</v>
      </c>
      <c r="B469" s="246" t="s">
        <v>2383</v>
      </c>
      <c r="C469" s="1353">
        <v>619636</v>
      </c>
      <c r="D469" s="81">
        <v>500</v>
      </c>
      <c r="E469" s="7">
        <v>500</v>
      </c>
      <c r="F469" s="469">
        <f t="shared" ref="F469" si="280">((E469*M469)/35)/4</f>
        <v>0.1982142857142857</v>
      </c>
      <c r="G469" s="8">
        <v>192</v>
      </c>
      <c r="H469" s="7">
        <v>0.75</v>
      </c>
      <c r="I469" s="3">
        <f>E469/G469+H469</f>
        <v>3.3541666666666665</v>
      </c>
      <c r="J469" s="3">
        <f t="shared" ref="J469" si="281">ROUND(I469/7.5,0)</f>
        <v>0</v>
      </c>
      <c r="K469" s="7" t="s">
        <v>2384</v>
      </c>
      <c r="L469" s="7" t="s">
        <v>47</v>
      </c>
      <c r="M469" s="7">
        <v>5.5500000000000001E-2</v>
      </c>
      <c r="N469" s="114"/>
      <c r="O469" s="115">
        <f t="shared" ref="O469" si="282">IF(L469="NA", E469, E469*L469)</f>
        <v>500</v>
      </c>
      <c r="P469" s="114"/>
      <c r="Q469" s="133">
        <f>J469/A$371</f>
        <v>0</v>
      </c>
      <c r="R469" s="79">
        <v>43344</v>
      </c>
      <c r="S469" s="148">
        <f>WORKDAY(S468,ROUNDUP(Q468,0))</f>
        <v>43349</v>
      </c>
      <c r="T469" s="79">
        <v>43358</v>
      </c>
      <c r="U469" s="120"/>
      <c r="W469" s="551" t="str">
        <f t="shared" si="274"/>
        <v/>
      </c>
      <c r="X469" s="549">
        <f t="shared" si="275"/>
        <v>0</v>
      </c>
      <c r="Y469" s="82"/>
    </row>
    <row r="470" spans="1:25">
      <c r="B470" s="106"/>
      <c r="E470" s="81"/>
      <c r="F470" s="81"/>
      <c r="G470" s="120"/>
      <c r="I470" s="52"/>
      <c r="J470" s="120"/>
      <c r="K470" s="120"/>
      <c r="L470" s="120"/>
      <c r="O470" s="123"/>
      <c r="P470" s="90"/>
      <c r="Q470" s="81"/>
      <c r="R470" s="122"/>
      <c r="S470" s="148">
        <f>WORKDAY(S469,ROUNDUP(Q469,0))</f>
        <v>43349</v>
      </c>
      <c r="T470" s="122"/>
      <c r="U470" s="107"/>
      <c r="W470" s="551" t="str">
        <f t="shared" si="274"/>
        <v/>
      </c>
      <c r="X470" s="549" t="str">
        <f t="shared" si="275"/>
        <v/>
      </c>
      <c r="Y470" s="82"/>
    </row>
    <row r="471" spans="1:25">
      <c r="R471" s="79"/>
      <c r="S471" s="118"/>
      <c r="T471" s="79"/>
      <c r="W471" s="551" t="str">
        <f t="shared" si="274"/>
        <v/>
      </c>
      <c r="X471" s="549" t="str">
        <f t="shared" si="275"/>
        <v/>
      </c>
      <c r="Y471" s="82"/>
    </row>
    <row r="472" spans="1:25">
      <c r="A472" s="120"/>
      <c r="B472" s="48"/>
      <c r="C472" s="48"/>
      <c r="D472" s="48"/>
      <c r="E472" s="48"/>
      <c r="F472" s="48"/>
      <c r="I472" s="48"/>
      <c r="M472" s="48"/>
      <c r="N472" s="48"/>
      <c r="O472" s="48"/>
      <c r="P472" s="52"/>
      <c r="Q472" s="81"/>
      <c r="R472" s="122"/>
      <c r="S472" s="95"/>
      <c r="T472" s="122"/>
      <c r="U472" s="107"/>
      <c r="W472" s="551" t="str">
        <f t="shared" si="274"/>
        <v/>
      </c>
      <c r="X472" s="549" t="str">
        <f t="shared" si="275"/>
        <v/>
      </c>
      <c r="Y472" s="82"/>
    </row>
    <row r="473" spans="1:25" s="120" customFormat="1">
      <c r="R473" s="170"/>
      <c r="S473" s="170"/>
      <c r="T473" s="170"/>
      <c r="U473" s="81"/>
      <c r="V473" s="48"/>
      <c r="W473" s="551" t="str">
        <f t="shared" si="274"/>
        <v/>
      </c>
      <c r="X473" s="549" t="str">
        <f t="shared" si="275"/>
        <v/>
      </c>
      <c r="Y473" s="160"/>
    </row>
    <row r="474" spans="1:25">
      <c r="A474" s="120"/>
      <c r="B474" s="106"/>
      <c r="D474" s="50"/>
      <c r="R474" s="79"/>
      <c r="S474" s="148"/>
      <c r="T474" s="79"/>
      <c r="U474" s="107"/>
      <c r="W474" s="551" t="str">
        <f t="shared" si="274"/>
        <v/>
      </c>
      <c r="X474" s="549" t="str">
        <f t="shared" si="275"/>
        <v/>
      </c>
      <c r="Y474" s="82"/>
    </row>
    <row r="475" spans="1:25" ht="13.8" thickBot="1">
      <c r="A475" s="1126"/>
      <c r="B475" s="106"/>
      <c r="D475" s="81"/>
      <c r="L475" s="140"/>
      <c r="M475" s="77"/>
      <c r="N475" s="78"/>
      <c r="O475" s="242"/>
      <c r="P475" s="241"/>
      <c r="Q475" s="241"/>
      <c r="R475" s="79"/>
      <c r="S475" s="80">
        <f>K2</f>
        <v>43349</v>
      </c>
      <c r="T475" s="79"/>
      <c r="U475" s="75"/>
      <c r="W475" s="551" t="str">
        <f t="shared" si="274"/>
        <v/>
      </c>
      <c r="X475" s="549" t="str">
        <f t="shared" si="275"/>
        <v/>
      </c>
      <c r="Y475" s="82"/>
    </row>
    <row r="476" spans="1:25" ht="13.8" thickTop="1">
      <c r="A476" s="107" t="s">
        <v>30</v>
      </c>
      <c r="B476" s="150" t="s">
        <v>1293</v>
      </c>
      <c r="C476" s="1267">
        <v>616824</v>
      </c>
      <c r="D476" s="81">
        <v>15</v>
      </c>
      <c r="E476" s="50">
        <v>15</v>
      </c>
      <c r="G476" s="110">
        <v>25</v>
      </c>
      <c r="H476" s="110">
        <v>0</v>
      </c>
      <c r="I476" s="3">
        <f t="shared" ref="I476" si="283">E476/G476+H476</f>
        <v>0.6</v>
      </c>
      <c r="J476" s="3">
        <f t="shared" ref="J476" si="284">ROUND(I476/7.5,0)</f>
        <v>0</v>
      </c>
      <c r="K476" s="7" t="s">
        <v>1545</v>
      </c>
      <c r="L476" s="168" t="s">
        <v>47</v>
      </c>
      <c r="M476" s="168"/>
      <c r="N476" s="114"/>
      <c r="O476" s="115">
        <f t="shared" ref="O476" si="285">IF(L476="NA", E476, E476*L476)</f>
        <v>15</v>
      </c>
      <c r="Q476" s="133">
        <f>J476/A$478</f>
        <v>0</v>
      </c>
      <c r="R476" s="138">
        <v>43220</v>
      </c>
      <c r="S476" s="124">
        <f>WORKDAY(S475,ROUNDUP(Q475,0))</f>
        <v>43349</v>
      </c>
      <c r="T476" s="79">
        <v>43235</v>
      </c>
      <c r="U476" s="537" t="s">
        <v>4435</v>
      </c>
      <c r="W476" s="551">
        <f t="shared" si="274"/>
        <v>0</v>
      </c>
      <c r="X476" s="549">
        <f t="shared" si="275"/>
        <v>0</v>
      </c>
    </row>
    <row r="477" spans="1:25">
      <c r="A477" s="161" t="s">
        <v>253</v>
      </c>
      <c r="B477" s="150">
        <v>300341</v>
      </c>
      <c r="C477" s="136">
        <v>619737</v>
      </c>
      <c r="D477" s="81">
        <v>50</v>
      </c>
      <c r="E477" s="50">
        <v>50</v>
      </c>
      <c r="F477" s="401">
        <f t="shared" ref="F477" si="286">((E477*M477)/35)/4</f>
        <v>1.4342857142857143E-2</v>
      </c>
      <c r="G477" s="50">
        <v>4</v>
      </c>
      <c r="H477" s="81">
        <v>0.4</v>
      </c>
      <c r="I477" s="40">
        <f>E477/G477+H477</f>
        <v>12.9</v>
      </c>
      <c r="J477" s="6">
        <f>ROUND(I477/7.5,0)</f>
        <v>2</v>
      </c>
      <c r="K477" s="50">
        <v>300340</v>
      </c>
      <c r="L477" s="50" t="s">
        <v>47</v>
      </c>
      <c r="M477" s="81">
        <v>4.0160000000000001E-2</v>
      </c>
      <c r="N477" s="50"/>
      <c r="O477" s="115">
        <f>IF(L477="NA", E477, E477*L477)</f>
        <v>50</v>
      </c>
      <c r="P477" s="48"/>
      <c r="Q477" s="133">
        <f>J477/A$478</f>
        <v>2</v>
      </c>
      <c r="R477" s="138">
        <v>43332</v>
      </c>
      <c r="S477" s="124">
        <f>WORKDAY(S476,ROUNDUP(Q476,0))</f>
        <v>43349</v>
      </c>
      <c r="T477" s="79">
        <v>43337</v>
      </c>
      <c r="U477" s="81"/>
      <c r="V477" s="120"/>
      <c r="W477" s="551">
        <f t="shared" si="274"/>
        <v>2</v>
      </c>
      <c r="X477" s="549">
        <f t="shared" si="275"/>
        <v>2</v>
      </c>
    </row>
    <row r="478" spans="1:25">
      <c r="A478" s="119">
        <v>1</v>
      </c>
      <c r="B478" s="1359" t="s">
        <v>1</v>
      </c>
      <c r="C478" s="178">
        <v>615571</v>
      </c>
      <c r="D478" s="50">
        <v>400</v>
      </c>
      <c r="E478" s="315">
        <v>200</v>
      </c>
      <c r="F478" s="484">
        <f>((E478*M478)/35)/4</f>
        <v>0.24571428571428569</v>
      </c>
      <c r="G478" s="315">
        <v>65</v>
      </c>
      <c r="H478" s="315">
        <v>0</v>
      </c>
      <c r="I478" s="40">
        <f>E478/G478+H478</f>
        <v>3.0769230769230771</v>
      </c>
      <c r="J478" s="6">
        <f>ROUND(I478/7.5,0)</f>
        <v>0</v>
      </c>
      <c r="K478" s="315" t="s">
        <v>1195</v>
      </c>
      <c r="L478" s="316" t="s">
        <v>47</v>
      </c>
      <c r="M478" s="316">
        <v>0.17199999999999999</v>
      </c>
      <c r="N478" s="114"/>
      <c r="O478" s="165">
        <f>IF(L478="NA", E478, E478*L478)</f>
        <v>200</v>
      </c>
      <c r="P478" s="90"/>
      <c r="Q478" s="133">
        <f>J478/A$478</f>
        <v>0</v>
      </c>
      <c r="R478" s="122">
        <v>43327</v>
      </c>
      <c r="S478" s="124">
        <f>WORKDAY(S476,ROUNDUP(Q476,0))</f>
        <v>43349</v>
      </c>
      <c r="T478" s="122">
        <v>43347</v>
      </c>
      <c r="U478" s="1495" t="s">
        <v>4430</v>
      </c>
      <c r="W478" s="551">
        <f t="shared" si="274"/>
        <v>0</v>
      </c>
      <c r="X478" s="549">
        <f t="shared" si="275"/>
        <v>0</v>
      </c>
    </row>
    <row r="479" spans="1:25">
      <c r="A479" s="120"/>
      <c r="B479" s="48"/>
      <c r="C479" s="48"/>
      <c r="D479" s="48"/>
      <c r="E479" s="48"/>
      <c r="F479" s="48"/>
      <c r="I479" s="48"/>
      <c r="M479" s="48"/>
      <c r="N479" s="48"/>
      <c r="O479" s="48"/>
      <c r="P479" s="48"/>
      <c r="Q479" s="48"/>
      <c r="R479" s="219"/>
      <c r="S479" s="219"/>
      <c r="T479" s="219"/>
      <c r="U479" s="107"/>
      <c r="V479" s="120"/>
      <c r="W479" s="551" t="str">
        <f t="shared" si="274"/>
        <v/>
      </c>
      <c r="X479" s="549" t="str">
        <f t="shared" si="275"/>
        <v/>
      </c>
    </row>
    <row r="480" spans="1:25">
      <c r="A480" s="120"/>
      <c r="B480" s="106"/>
      <c r="E480" s="81"/>
      <c r="F480" s="81"/>
      <c r="G480" s="120"/>
      <c r="I480" s="52"/>
      <c r="J480" s="120"/>
      <c r="K480" s="120"/>
      <c r="L480" s="120"/>
      <c r="O480" s="123"/>
      <c r="P480" s="90"/>
      <c r="Q480" s="171"/>
      <c r="R480" s="122"/>
      <c r="S480" s="124"/>
      <c r="T480" s="122"/>
      <c r="U480" s="107"/>
      <c r="V480" s="120"/>
      <c r="W480" s="551" t="str">
        <f t="shared" si="274"/>
        <v/>
      </c>
      <c r="X480" s="549" t="str">
        <f t="shared" si="275"/>
        <v/>
      </c>
      <c r="Y480" s="82"/>
    </row>
    <row r="481" spans="1:25">
      <c r="A481" s="119"/>
      <c r="B481" s="106"/>
      <c r="D481" s="50"/>
      <c r="Q481" s="133"/>
      <c r="R481" s="79"/>
      <c r="S481" s="118"/>
      <c r="T481" s="79"/>
      <c r="U481" s="107"/>
      <c r="W481" s="551" t="str">
        <f t="shared" si="274"/>
        <v/>
      </c>
      <c r="X481" s="549" t="str">
        <f t="shared" si="275"/>
        <v/>
      </c>
      <c r="Y481" s="82"/>
    </row>
    <row r="482" spans="1:25" ht="13.8" thickBot="1">
      <c r="A482" s="1126"/>
      <c r="B482" s="106"/>
      <c r="D482" s="50"/>
      <c r="Q482" s="241"/>
      <c r="R482" s="79"/>
      <c r="S482" s="80">
        <f>K2</f>
        <v>43349</v>
      </c>
      <c r="T482" s="79"/>
      <c r="U482" s="271"/>
      <c r="W482" s="551" t="str">
        <f t="shared" si="274"/>
        <v/>
      </c>
      <c r="X482" s="549" t="str">
        <f t="shared" si="275"/>
        <v/>
      </c>
      <c r="Y482" s="82"/>
    </row>
    <row r="483" spans="1:25" ht="13.8" thickTop="1">
      <c r="A483" s="107" t="s">
        <v>28</v>
      </c>
      <c r="B483" s="75" t="s">
        <v>2612</v>
      </c>
      <c r="C483" s="1385">
        <v>620365</v>
      </c>
      <c r="D483" s="81">
        <v>300</v>
      </c>
      <c r="E483" s="140">
        <v>300</v>
      </c>
      <c r="F483" s="48"/>
      <c r="G483" s="50">
        <v>144</v>
      </c>
      <c r="H483" s="81">
        <v>0</v>
      </c>
      <c r="I483" s="6">
        <f>E491/G483+H483</f>
        <v>0</v>
      </c>
      <c r="J483" s="6">
        <f t="shared" ref="J483" si="287">ROUND(I483/7.5,0)</f>
        <v>0</v>
      </c>
      <c r="K483" s="77" t="s">
        <v>2613</v>
      </c>
      <c r="L483" s="50" t="s">
        <v>47</v>
      </c>
      <c r="M483" s="81"/>
      <c r="N483" s="114"/>
      <c r="O483" s="115">
        <f>IF(L483="NA", E491, E491*L483)</f>
        <v>0</v>
      </c>
      <c r="P483" s="114"/>
      <c r="Q483" s="114">
        <f>J483/A$478</f>
        <v>0</v>
      </c>
      <c r="R483" s="138">
        <v>43344</v>
      </c>
      <c r="S483" s="1498">
        <f>WORKDAY(S482,ROUNDUP(Q482,0))</f>
        <v>43349</v>
      </c>
      <c r="T483" s="138">
        <v>43353</v>
      </c>
      <c r="U483" s="93" t="s">
        <v>4431</v>
      </c>
      <c r="W483" s="551" t="str">
        <f t="shared" si="274"/>
        <v/>
      </c>
      <c r="X483" s="549">
        <f t="shared" si="275"/>
        <v>0</v>
      </c>
    </row>
    <row r="484" spans="1:25">
      <c r="A484" s="161" t="s">
        <v>253</v>
      </c>
      <c r="B484" s="48"/>
      <c r="C484" s="48"/>
      <c r="D484" s="48"/>
      <c r="E484" s="48"/>
      <c r="F484" s="48"/>
      <c r="I484" s="48"/>
      <c r="M484" s="48"/>
      <c r="N484" s="48"/>
      <c r="O484" s="48"/>
      <c r="P484" s="48"/>
      <c r="Q484" s="48"/>
      <c r="R484" s="219"/>
      <c r="S484" s="219"/>
      <c r="T484" s="219"/>
      <c r="U484" s="107"/>
      <c r="W484" s="551" t="str">
        <f t="shared" si="274"/>
        <v/>
      </c>
      <c r="X484" s="549" t="str">
        <f t="shared" si="275"/>
        <v/>
      </c>
    </row>
    <row r="485" spans="1:25">
      <c r="A485" s="119">
        <v>0</v>
      </c>
      <c r="B485" s="48"/>
      <c r="C485" s="48"/>
      <c r="D485" s="48"/>
      <c r="E485" s="48"/>
      <c r="F485" s="48"/>
      <c r="I485" s="48"/>
      <c r="M485" s="48"/>
      <c r="N485" s="48"/>
      <c r="O485" s="48"/>
      <c r="P485" s="48"/>
      <c r="Q485" s="48"/>
      <c r="R485" s="219"/>
      <c r="S485" s="219"/>
      <c r="T485" s="219"/>
      <c r="U485" s="107"/>
      <c r="W485" s="551" t="str">
        <f t="shared" si="274"/>
        <v/>
      </c>
      <c r="X485" s="549" t="str">
        <f t="shared" si="275"/>
        <v/>
      </c>
    </row>
    <row r="486" spans="1:25">
      <c r="A486" s="120"/>
      <c r="B486" s="246"/>
      <c r="C486" s="102"/>
      <c r="D486" s="81"/>
      <c r="E486" s="7"/>
      <c r="F486" s="7"/>
      <c r="G486" s="81"/>
      <c r="H486" s="81"/>
      <c r="I486" s="114"/>
      <c r="J486" s="40"/>
      <c r="K486" s="7"/>
      <c r="L486" s="273"/>
      <c r="M486" s="273"/>
      <c r="N486" s="114"/>
      <c r="O486" s="115"/>
      <c r="P486" s="114"/>
      <c r="Q486" s="114"/>
      <c r="R486" s="138"/>
      <c r="S486" s="138"/>
      <c r="T486" s="138"/>
      <c r="U486" s="120"/>
      <c r="W486" s="551" t="str">
        <f t="shared" si="274"/>
        <v/>
      </c>
      <c r="X486" s="549" t="str">
        <f t="shared" si="275"/>
        <v/>
      </c>
    </row>
    <row r="487" spans="1:25">
      <c r="A487" s="119"/>
      <c r="B487" s="120"/>
      <c r="C487" s="120"/>
      <c r="D487" s="120"/>
      <c r="E487" s="120"/>
      <c r="F487" s="120"/>
      <c r="G487" s="120"/>
      <c r="I487" s="120"/>
      <c r="J487" s="120"/>
      <c r="K487" s="120"/>
      <c r="L487" s="120"/>
      <c r="N487" s="120"/>
      <c r="O487" s="120"/>
      <c r="P487" s="120"/>
      <c r="Q487" s="120"/>
      <c r="R487" s="170"/>
      <c r="S487" s="138"/>
      <c r="T487" s="170"/>
      <c r="U487" s="75"/>
      <c r="W487" s="551" t="str">
        <f t="shared" si="274"/>
        <v/>
      </c>
      <c r="X487" s="549" t="str">
        <f t="shared" si="275"/>
        <v/>
      </c>
    </row>
    <row r="488" spans="1:25" s="120" customFormat="1">
      <c r="E488" s="120" t="s">
        <v>4366</v>
      </c>
      <c r="I488" s="52"/>
      <c r="R488" s="170"/>
      <c r="S488" s="170"/>
      <c r="T488" s="170"/>
      <c r="V488" s="48"/>
      <c r="W488" s="551" t="str">
        <f t="shared" si="274"/>
        <v/>
      </c>
      <c r="X488" s="549" t="str">
        <f t="shared" si="275"/>
        <v/>
      </c>
      <c r="Y488" s="160"/>
    </row>
    <row r="489" spans="1:25" ht="13.8" thickBot="1">
      <c r="A489" s="1126"/>
      <c r="B489" s="120"/>
      <c r="C489" s="48"/>
      <c r="D489" s="48"/>
      <c r="E489" s="48"/>
      <c r="F489" s="48"/>
      <c r="M489" s="48"/>
      <c r="N489" s="48"/>
      <c r="O489" s="48"/>
      <c r="P489" s="48"/>
      <c r="Q489" s="48"/>
      <c r="R489" s="148"/>
      <c r="S489" s="80">
        <f>K2</f>
        <v>43349</v>
      </c>
      <c r="T489" s="148"/>
      <c r="U489" s="48"/>
      <c r="W489" s="551" t="str">
        <f t="shared" si="274"/>
        <v/>
      </c>
      <c r="X489" s="549" t="str">
        <f t="shared" si="275"/>
        <v/>
      </c>
      <c r="Y489" s="82"/>
    </row>
    <row r="490" spans="1:25" ht="15" customHeight="1" thickTop="1">
      <c r="A490" s="107" t="s">
        <v>33</v>
      </c>
      <c r="B490" s="46" t="s">
        <v>1409</v>
      </c>
      <c r="C490" s="1485">
        <v>621108</v>
      </c>
      <c r="D490" s="1494">
        <v>350</v>
      </c>
      <c r="E490" s="81">
        <v>0</v>
      </c>
      <c r="F490" s="1496">
        <f>((E490*M490)/35)/4</f>
        <v>0</v>
      </c>
      <c r="G490" s="103">
        <v>192</v>
      </c>
      <c r="H490" s="103">
        <v>0</v>
      </c>
      <c r="I490" s="90">
        <f>(E490/G490)+H490</f>
        <v>0</v>
      </c>
      <c r="J490" s="1470">
        <f>ROUND(I490/7.5,0)</f>
        <v>0</v>
      </c>
      <c r="K490" s="103" t="s">
        <v>557</v>
      </c>
      <c r="L490" s="103" t="s">
        <v>47</v>
      </c>
      <c r="M490" s="103">
        <v>1.0088E-2</v>
      </c>
      <c r="N490" s="90"/>
      <c r="O490" s="104">
        <f>IF(L490="NA", E490, E490*L490)</f>
        <v>0</v>
      </c>
      <c r="P490" s="48"/>
      <c r="Q490" s="98">
        <f>J490/A$478</f>
        <v>0</v>
      </c>
      <c r="R490" s="1468">
        <v>43342</v>
      </c>
      <c r="S490" s="117">
        <f>WORKDAY(S489,ROUNDUP(Q489,0))</f>
        <v>43349</v>
      </c>
      <c r="T490" s="1468">
        <v>43342</v>
      </c>
      <c r="U490" s="537" t="s">
        <v>4376</v>
      </c>
      <c r="V490" s="120"/>
      <c r="W490" s="551">
        <f t="shared" si="274"/>
        <v>0</v>
      </c>
      <c r="X490" s="549">
        <f t="shared" si="275"/>
        <v>0</v>
      </c>
    </row>
    <row r="491" spans="1:25" ht="15" customHeight="1">
      <c r="A491" s="161" t="s">
        <v>253</v>
      </c>
      <c r="B491" s="75" t="s">
        <v>2611</v>
      </c>
      <c r="C491" s="1385">
        <v>620365</v>
      </c>
      <c r="D491" s="81">
        <v>300</v>
      </c>
      <c r="E491" s="140">
        <v>0</v>
      </c>
      <c r="F491" s="475">
        <f>((E482*M482)/35)/4</f>
        <v>0</v>
      </c>
      <c r="G491" s="50">
        <v>144</v>
      </c>
      <c r="H491" s="81">
        <v>0</v>
      </c>
      <c r="I491" s="6">
        <f>E483/G491+H491</f>
        <v>2.0833333333333335</v>
      </c>
      <c r="J491" s="6">
        <f>ROUND(I491/7.5,0)</f>
        <v>0</v>
      </c>
      <c r="K491" s="590" t="s">
        <v>107</v>
      </c>
      <c r="L491" s="50">
        <v>0.54</v>
      </c>
      <c r="M491" s="81">
        <v>5.1999999999999998E-2</v>
      </c>
      <c r="N491" s="114">
        <f>VLOOKUP(K491,'Material Bar Weights'!A:C,3,0)</f>
        <v>4.88</v>
      </c>
      <c r="O491" s="115">
        <f>IF(L491="NA", E483, E483*L491)</f>
        <v>162</v>
      </c>
      <c r="P491" s="105">
        <f>O491/N491</f>
        <v>33.196721311475407</v>
      </c>
      <c r="Q491" s="114">
        <f>J491/A$478</f>
        <v>0</v>
      </c>
      <c r="R491" s="138">
        <v>43344</v>
      </c>
      <c r="S491" s="1498">
        <f>WORKDAY(S490,ROUNDUP(Q490,0))</f>
        <v>43349</v>
      </c>
      <c r="T491" s="138">
        <v>43353</v>
      </c>
      <c r="U491" s="537" t="s">
        <v>4376</v>
      </c>
      <c r="V491" s="120"/>
      <c r="W491" s="551" t="str">
        <f t="shared" si="274"/>
        <v/>
      </c>
      <c r="X491" s="549">
        <f t="shared" si="275"/>
        <v>0</v>
      </c>
    </row>
    <row r="492" spans="1:25">
      <c r="A492" s="119">
        <v>0</v>
      </c>
      <c r="B492" s="107"/>
      <c r="C492" s="1328"/>
      <c r="D492" s="81"/>
      <c r="E492" s="81"/>
      <c r="F492" s="476"/>
      <c r="G492" s="81"/>
      <c r="H492" s="81"/>
      <c r="I492" s="40"/>
      <c r="J492" s="40"/>
      <c r="K492" s="77"/>
      <c r="L492" s="81"/>
      <c r="M492" s="81"/>
      <c r="N492" s="114"/>
      <c r="O492" s="115"/>
      <c r="P492" s="114"/>
      <c r="Q492" s="81"/>
      <c r="R492" s="138"/>
      <c r="S492" s="1498">
        <f>WORKDAY(S491,ROUNDUP(Q491,0))</f>
        <v>43349</v>
      </c>
      <c r="T492" s="138"/>
      <c r="U492" s="107"/>
      <c r="V492" s="120"/>
      <c r="W492" s="551" t="str">
        <f t="shared" si="274"/>
        <v/>
      </c>
      <c r="X492" s="549" t="str">
        <f t="shared" si="275"/>
        <v/>
      </c>
    </row>
    <row r="493" spans="1:25">
      <c r="A493" s="119"/>
      <c r="B493" s="75"/>
      <c r="C493" s="1328"/>
      <c r="D493" s="81"/>
      <c r="E493" s="81"/>
      <c r="F493" s="476"/>
      <c r="G493" s="81"/>
      <c r="H493" s="81"/>
      <c r="I493" s="40"/>
      <c r="J493" s="40"/>
      <c r="K493" s="77"/>
      <c r="L493" s="81"/>
      <c r="M493" s="81"/>
      <c r="N493" s="114"/>
      <c r="O493" s="115"/>
      <c r="P493" s="114"/>
      <c r="Q493" s="81"/>
      <c r="R493" s="138"/>
      <c r="S493" s="138"/>
      <c r="T493" s="138"/>
      <c r="U493" s="75"/>
      <c r="V493" s="120"/>
      <c r="W493" s="551" t="str">
        <f t="shared" si="274"/>
        <v/>
      </c>
      <c r="X493" s="549" t="str">
        <f t="shared" si="275"/>
        <v/>
      </c>
    </row>
    <row r="494" spans="1:25" s="120" customFormat="1">
      <c r="A494" s="119"/>
      <c r="B494" s="246"/>
      <c r="C494" s="1367"/>
      <c r="D494" s="81"/>
      <c r="E494" s="7"/>
      <c r="F494" s="33"/>
      <c r="G494" s="263"/>
      <c r="H494" s="263"/>
      <c r="I494" s="180"/>
      <c r="J494" s="3"/>
      <c r="K494" s="263"/>
      <c r="L494" s="448"/>
      <c r="M494" s="448"/>
      <c r="N494" s="114"/>
      <c r="O494" s="115"/>
      <c r="P494" s="114"/>
      <c r="Q494" s="81"/>
      <c r="R494" s="138"/>
      <c r="S494" s="138"/>
      <c r="T494" s="138"/>
      <c r="U494" s="75"/>
      <c r="W494" s="551" t="str">
        <f t="shared" si="274"/>
        <v/>
      </c>
      <c r="X494" s="549" t="str">
        <f t="shared" si="275"/>
        <v/>
      </c>
    </row>
    <row r="495" spans="1:25">
      <c r="A495" s="119"/>
      <c r="B495" s="48"/>
      <c r="C495" s="48"/>
      <c r="D495" s="48"/>
      <c r="E495" s="48"/>
      <c r="F495" s="48"/>
      <c r="I495" s="48"/>
      <c r="M495" s="48"/>
      <c r="N495" s="48"/>
      <c r="O495" s="48"/>
      <c r="P495" s="48"/>
      <c r="Q495" s="48"/>
      <c r="R495" s="219"/>
      <c r="S495" s="219"/>
      <c r="T495" s="122"/>
      <c r="U495" s="75"/>
      <c r="W495" s="551" t="str">
        <f t="shared" si="274"/>
        <v/>
      </c>
      <c r="X495" s="549" t="str">
        <f t="shared" si="275"/>
        <v/>
      </c>
    </row>
    <row r="496" spans="1:25" ht="13.8" thickBot="1">
      <c r="A496" s="1126"/>
      <c r="B496" s="75"/>
      <c r="C496" s="76"/>
      <c r="D496" s="140"/>
      <c r="E496" s="140"/>
      <c r="F496" s="140"/>
      <c r="G496" s="140"/>
      <c r="H496" s="77"/>
      <c r="I496" s="241"/>
      <c r="J496" s="140"/>
      <c r="K496" s="140"/>
      <c r="L496" s="140"/>
      <c r="M496" s="77"/>
      <c r="N496" s="78"/>
      <c r="O496" s="242"/>
      <c r="P496" s="241"/>
      <c r="Q496" s="241"/>
      <c r="R496" s="122"/>
      <c r="S496" s="80">
        <f>K2</f>
        <v>43349</v>
      </c>
      <c r="T496" s="122"/>
      <c r="U496" s="39"/>
      <c r="W496" s="551" t="str">
        <f t="shared" si="274"/>
        <v/>
      </c>
      <c r="X496" s="549" t="str">
        <f t="shared" si="275"/>
        <v/>
      </c>
      <c r="Y496" s="82"/>
    </row>
    <row r="497" spans="1:25" ht="13.8" thickTop="1">
      <c r="A497" s="107" t="s">
        <v>31</v>
      </c>
      <c r="B497" s="75" t="s">
        <v>335</v>
      </c>
      <c r="C497" s="154">
        <v>619483</v>
      </c>
      <c r="D497" s="50">
        <v>2500</v>
      </c>
      <c r="E497" s="140">
        <v>2500</v>
      </c>
      <c r="F497" s="482">
        <f t="shared" ref="F497" si="288">((E497*M497)/35)/4</f>
        <v>0.125</v>
      </c>
      <c r="G497" s="50">
        <v>192</v>
      </c>
      <c r="H497" s="81">
        <v>0</v>
      </c>
      <c r="I497" s="40">
        <f t="shared" ref="I497" si="289">E497/G497+H497</f>
        <v>13.020833333333334</v>
      </c>
      <c r="J497" s="40">
        <f t="shared" ref="J497" si="290">ROUND(I497/7.5,0)</f>
        <v>2</v>
      </c>
      <c r="K497" s="140" t="s">
        <v>336</v>
      </c>
      <c r="L497" s="207" t="s">
        <v>47</v>
      </c>
      <c r="M497" s="207">
        <v>7.0000000000000001E-3</v>
      </c>
      <c r="N497" s="114"/>
      <c r="O497" s="115">
        <f t="shared" ref="O497" si="291">IF(L497="NA", E497, E497*L497)</f>
        <v>2500</v>
      </c>
      <c r="Q497" s="50" t="e">
        <f>J497/A$499</f>
        <v>#DIV/0!</v>
      </c>
      <c r="R497" s="138">
        <v>43383</v>
      </c>
      <c r="S497" s="138">
        <f>WORKDAY(S494,ROUNDUP(Q494,0))</f>
        <v>0</v>
      </c>
      <c r="T497" s="138">
        <v>43409</v>
      </c>
      <c r="U497" s="141" t="s">
        <v>4378</v>
      </c>
      <c r="W497" s="551" t="str">
        <f t="shared" si="274"/>
        <v/>
      </c>
      <c r="X497" s="549" t="str">
        <f t="shared" si="275"/>
        <v/>
      </c>
    </row>
    <row r="498" spans="1:25">
      <c r="A498" s="161" t="s">
        <v>253</v>
      </c>
      <c r="B498" s="106"/>
      <c r="D498" s="50"/>
      <c r="R498" s="79"/>
      <c r="S498" s="117"/>
      <c r="T498" s="79"/>
      <c r="W498" s="551" t="str">
        <f t="shared" si="274"/>
        <v/>
      </c>
      <c r="X498" s="549" t="str">
        <f t="shared" si="275"/>
        <v/>
      </c>
      <c r="Y498" s="82"/>
    </row>
    <row r="499" spans="1:25">
      <c r="A499" s="119">
        <v>0</v>
      </c>
      <c r="B499" s="106"/>
      <c r="D499" s="50"/>
      <c r="Q499" s="133"/>
      <c r="R499" s="79"/>
      <c r="S499" s="148"/>
      <c r="T499" s="79"/>
      <c r="U499" s="39"/>
      <c r="W499" s="551" t="str">
        <f t="shared" si="274"/>
        <v/>
      </c>
      <c r="X499" s="549" t="str">
        <f t="shared" si="275"/>
        <v/>
      </c>
      <c r="Y499" s="82"/>
    </row>
    <row r="500" spans="1:25" ht="13.8" thickBot="1">
      <c r="A500" s="1126"/>
      <c r="B500" s="75"/>
      <c r="C500" s="76"/>
      <c r="D500" s="50"/>
      <c r="G500" s="140"/>
      <c r="H500" s="77"/>
      <c r="I500" s="241"/>
      <c r="J500" s="140"/>
      <c r="K500" s="140"/>
      <c r="L500" s="140"/>
      <c r="M500" s="77"/>
      <c r="N500" s="78"/>
      <c r="O500" s="242"/>
      <c r="P500" s="241"/>
      <c r="Q500" s="241"/>
      <c r="R500" s="79"/>
      <c r="S500" s="80">
        <f>K2</f>
        <v>43349</v>
      </c>
      <c r="T500" s="79"/>
      <c r="U500" s="39"/>
      <c r="W500" s="551" t="str">
        <f t="shared" si="274"/>
        <v/>
      </c>
      <c r="X500" s="549" t="str">
        <f t="shared" si="275"/>
        <v/>
      </c>
      <c r="Y500" s="82"/>
    </row>
    <row r="501" spans="1:25" ht="13.8" thickTop="1">
      <c r="A501" s="107" t="s">
        <v>32</v>
      </c>
      <c r="B501" s="246"/>
      <c r="C501" s="44"/>
      <c r="D501" s="81"/>
      <c r="E501" s="7"/>
      <c r="F501" s="476"/>
      <c r="G501" s="331"/>
      <c r="H501" s="331"/>
      <c r="I501" s="3"/>
      <c r="J501" s="3"/>
      <c r="K501" s="7"/>
      <c r="L501" s="7"/>
      <c r="M501" s="7"/>
      <c r="N501" s="114"/>
      <c r="O501" s="115"/>
      <c r="P501" s="90"/>
      <c r="Q501" s="78"/>
      <c r="R501" s="122"/>
      <c r="S501" s="94"/>
      <c r="T501" s="122"/>
      <c r="U501" s="75"/>
      <c r="V501" s="120"/>
      <c r="W501" s="551" t="str">
        <f t="shared" si="274"/>
        <v/>
      </c>
      <c r="X501" s="549" t="str">
        <f t="shared" si="275"/>
        <v/>
      </c>
    </row>
    <row r="502" spans="1:25">
      <c r="A502" s="107" t="s">
        <v>324</v>
      </c>
      <c r="B502" s="246"/>
      <c r="C502" s="256"/>
      <c r="D502" s="81"/>
      <c r="E502" s="81"/>
      <c r="F502" s="81"/>
      <c r="G502" s="81"/>
      <c r="H502" s="81"/>
      <c r="I502" s="114"/>
      <c r="J502" s="40"/>
      <c r="K502" s="81"/>
      <c r="L502" s="81"/>
      <c r="M502" s="81"/>
      <c r="N502" s="114"/>
      <c r="O502" s="115"/>
      <c r="P502" s="114"/>
      <c r="Q502" s="78"/>
      <c r="R502" s="122"/>
      <c r="S502" s="94"/>
      <c r="T502" s="122"/>
      <c r="U502" s="75"/>
      <c r="V502" s="120"/>
      <c r="W502" s="551" t="str">
        <f t="shared" si="274"/>
        <v/>
      </c>
      <c r="X502" s="549" t="str">
        <f t="shared" si="275"/>
        <v/>
      </c>
      <c r="Y502" s="82"/>
    </row>
    <row r="503" spans="1:25">
      <c r="A503" s="161" t="s">
        <v>253</v>
      </c>
      <c r="B503" s="246"/>
      <c r="C503" s="256"/>
      <c r="D503" s="81"/>
      <c r="E503" s="81"/>
      <c r="F503" s="81"/>
      <c r="G503" s="81"/>
      <c r="H503" s="81"/>
      <c r="I503" s="114"/>
      <c r="J503" s="40"/>
      <c r="K503" s="81"/>
      <c r="L503" s="81"/>
      <c r="M503" s="81"/>
      <c r="N503" s="114"/>
      <c r="O503" s="115"/>
      <c r="P503" s="114"/>
      <c r="Q503" s="78"/>
      <c r="R503" s="122"/>
      <c r="S503" s="94"/>
      <c r="T503" s="122"/>
      <c r="U503" s="107"/>
      <c r="W503" s="551" t="str">
        <f t="shared" si="274"/>
        <v/>
      </c>
      <c r="X503" s="549" t="str">
        <f t="shared" si="275"/>
        <v/>
      </c>
      <c r="Y503" s="82"/>
    </row>
    <row r="504" spans="1:25">
      <c r="A504" s="119">
        <v>0</v>
      </c>
      <c r="B504" s="106"/>
      <c r="D504" s="50"/>
      <c r="Q504" s="48"/>
      <c r="R504" s="79"/>
      <c r="S504" s="118"/>
      <c r="T504" s="79"/>
      <c r="W504" s="551" t="str">
        <f t="shared" si="274"/>
        <v/>
      </c>
      <c r="X504" s="549" t="str">
        <f t="shared" si="275"/>
        <v/>
      </c>
      <c r="Y504" s="82"/>
    </row>
    <row r="505" spans="1:25" ht="13.8" thickBot="1">
      <c r="A505" s="1126"/>
      <c r="B505" s="75"/>
      <c r="C505" s="76"/>
      <c r="D505" s="140"/>
      <c r="E505" s="140"/>
      <c r="F505" s="140"/>
      <c r="G505" s="140"/>
      <c r="H505" s="77"/>
      <c r="I505" s="241"/>
      <c r="J505" s="140"/>
      <c r="K505" s="140"/>
      <c r="L505" s="140"/>
      <c r="M505" s="77"/>
      <c r="N505" s="78"/>
      <c r="O505" s="242"/>
      <c r="P505" s="241"/>
      <c r="Q505" s="241"/>
      <c r="R505" s="79"/>
      <c r="S505" s="80">
        <f>K2</f>
        <v>43349</v>
      </c>
      <c r="T505" s="79"/>
      <c r="U505" s="39"/>
      <c r="W505" s="551" t="str">
        <f t="shared" ref="W505:W511" si="292">IF(T505="", "",IF(T505&lt;$K$2, J505, ""))</f>
        <v/>
      </c>
      <c r="X505" s="549" t="str">
        <f t="shared" ref="X505:X511" si="293">IF(R505="", "",IF(R505&lt;$X$3, J505, ""))</f>
        <v/>
      </c>
      <c r="Y505" s="82"/>
    </row>
    <row r="506" spans="1:25" ht="13.8" thickTop="1">
      <c r="A506" s="107" t="s">
        <v>1153</v>
      </c>
      <c r="B506" s="285" t="s">
        <v>2194</v>
      </c>
      <c r="C506" s="502" t="s">
        <v>3986</v>
      </c>
      <c r="D506" s="81">
        <v>6000</v>
      </c>
      <c r="E506" s="81">
        <v>4500</v>
      </c>
      <c r="F506" s="81"/>
      <c r="G506" s="142">
        <v>67</v>
      </c>
      <c r="H506" s="103">
        <v>0.5</v>
      </c>
      <c r="I506" s="90">
        <f>E506/G506+H506</f>
        <v>67.664179104477611</v>
      </c>
      <c r="J506" s="422">
        <f>ROUND(I506/7.5,0)</f>
        <v>9</v>
      </c>
      <c r="K506" s="431" t="s">
        <v>2161</v>
      </c>
      <c r="L506" s="103" t="s">
        <v>47</v>
      </c>
      <c r="M506" s="103"/>
      <c r="N506" s="90"/>
      <c r="O506" s="104">
        <f>IF(L506="NA", E506, E506*L506)</f>
        <v>4500</v>
      </c>
      <c r="P506" s="52"/>
      <c r="Q506" s="78">
        <f>J506/A$371</f>
        <v>9</v>
      </c>
      <c r="R506" s="122">
        <v>43344</v>
      </c>
      <c r="S506" s="94">
        <f t="shared" ref="S506" si="294">WORKDAY(S505,ROUNDUP(Q505,0))</f>
        <v>43349</v>
      </c>
      <c r="T506" s="122">
        <v>43360</v>
      </c>
      <c r="U506" s="107" t="s">
        <v>2141</v>
      </c>
      <c r="W506" s="551" t="str">
        <f t="shared" si="292"/>
        <v/>
      </c>
      <c r="X506" s="549">
        <f t="shared" si="293"/>
        <v>9</v>
      </c>
    </row>
    <row r="507" spans="1:25">
      <c r="A507" s="96" t="s">
        <v>253</v>
      </c>
      <c r="B507" s="108" t="s">
        <v>3913</v>
      </c>
      <c r="C507" s="589" t="s">
        <v>2697</v>
      </c>
      <c r="D507" s="81">
        <v>6000</v>
      </c>
      <c r="E507" s="110">
        <v>6000</v>
      </c>
      <c r="F507" s="110"/>
      <c r="G507" s="111">
        <v>56</v>
      </c>
      <c r="H507" s="110">
        <v>2</v>
      </c>
      <c r="I507" s="3">
        <f t="shared" ref="I507" si="295">E507/G507+H507</f>
        <v>109.14285714285714</v>
      </c>
      <c r="J507" s="3">
        <f t="shared" ref="J507" si="296">ROUND(I507/7.5,0)</f>
        <v>15</v>
      </c>
      <c r="K507" s="392" t="s">
        <v>3914</v>
      </c>
      <c r="L507" s="168">
        <v>1</v>
      </c>
      <c r="M507" s="168"/>
      <c r="N507" s="114"/>
      <c r="O507" s="33">
        <v>0</v>
      </c>
      <c r="P507" s="48"/>
      <c r="Q507" s="78">
        <f>J507/A$371</f>
        <v>15</v>
      </c>
      <c r="R507" s="122">
        <v>43344</v>
      </c>
      <c r="S507" s="94">
        <f t="shared" ref="S507:S509" si="297">WORKDAY(S506,ROUNDUP(Q506,0))</f>
        <v>43362</v>
      </c>
      <c r="T507" s="122">
        <v>43360</v>
      </c>
      <c r="U507" s="42" t="s">
        <v>2696</v>
      </c>
      <c r="W507" s="551" t="str">
        <f t="shared" si="292"/>
        <v/>
      </c>
      <c r="X507" s="549">
        <f t="shared" si="293"/>
        <v>15</v>
      </c>
      <c r="Y507" s="82"/>
    </row>
    <row r="508" spans="1:25">
      <c r="A508" s="100">
        <v>1</v>
      </c>
      <c r="B508" s="246" t="s">
        <v>2048</v>
      </c>
      <c r="C508" s="1385">
        <v>621125</v>
      </c>
      <c r="D508" s="81">
        <v>1250</v>
      </c>
      <c r="E508" s="140">
        <v>1250</v>
      </c>
      <c r="F508" s="140"/>
      <c r="G508" s="50">
        <v>192</v>
      </c>
      <c r="H508" s="81">
        <v>0.5</v>
      </c>
      <c r="I508" s="40">
        <f>E508/G508+H508</f>
        <v>7.010416666666667</v>
      </c>
      <c r="J508" s="40">
        <f>ROUND(I508/7.5,0)</f>
        <v>1</v>
      </c>
      <c r="K508" s="272" t="s">
        <v>2047</v>
      </c>
      <c r="L508" s="207" t="s">
        <v>47</v>
      </c>
      <c r="M508" s="207"/>
      <c r="N508" s="114"/>
      <c r="O508" s="115">
        <f>IF(L508="NA", E508, E508*L508)</f>
        <v>1250</v>
      </c>
      <c r="P508" s="114"/>
      <c r="Q508" s="78">
        <f>J508/A$371</f>
        <v>1</v>
      </c>
      <c r="R508" s="122">
        <v>43345</v>
      </c>
      <c r="S508" s="94">
        <f t="shared" si="297"/>
        <v>43383</v>
      </c>
      <c r="T508" s="122">
        <v>43360</v>
      </c>
      <c r="U508" s="41" t="s">
        <v>3878</v>
      </c>
      <c r="W508" s="551" t="str">
        <f t="shared" si="292"/>
        <v/>
      </c>
      <c r="X508" s="549">
        <f t="shared" si="293"/>
        <v>1</v>
      </c>
      <c r="Y508" s="82"/>
    </row>
    <row r="509" spans="1:25">
      <c r="A509" s="100"/>
      <c r="B509" s="48"/>
      <c r="C509" s="48"/>
      <c r="D509" s="48"/>
      <c r="E509" s="48"/>
      <c r="F509" s="48"/>
      <c r="M509" s="48"/>
      <c r="N509" s="48"/>
      <c r="O509" s="48"/>
      <c r="P509" s="48"/>
      <c r="Q509" s="48"/>
      <c r="R509" s="219"/>
      <c r="S509" s="94">
        <f t="shared" si="297"/>
        <v>43384</v>
      </c>
      <c r="T509" s="219"/>
      <c r="U509" s="48"/>
      <c r="W509" s="551" t="str">
        <f t="shared" si="292"/>
        <v/>
      </c>
      <c r="X509" s="549" t="str">
        <f t="shared" si="293"/>
        <v/>
      </c>
      <c r="Y509" s="82"/>
    </row>
    <row r="510" spans="1:25" ht="13.8" thickBot="1">
      <c r="A510" s="275"/>
      <c r="B510" s="276"/>
      <c r="C510" s="277"/>
      <c r="D510" s="277"/>
      <c r="E510" s="278"/>
      <c r="F510" s="278"/>
      <c r="G510" s="278"/>
      <c r="H510" s="432"/>
      <c r="I510" s="279"/>
      <c r="J510" s="278"/>
      <c r="K510" s="278"/>
      <c r="L510" s="278"/>
      <c r="M510" s="432"/>
      <c r="N510" s="280"/>
      <c r="O510" s="281"/>
      <c r="P510" s="279"/>
      <c r="Q510" s="279"/>
      <c r="R510" s="432"/>
      <c r="S510" s="280"/>
      <c r="T510" s="281"/>
      <c r="U510" s="279"/>
      <c r="V510" s="58"/>
      <c r="W510" s="551" t="str">
        <f t="shared" si="292"/>
        <v/>
      </c>
      <c r="X510" s="549" t="str">
        <f t="shared" si="293"/>
        <v/>
      </c>
    </row>
    <row r="511" spans="1:25" ht="13.8" thickTop="1">
      <c r="O511" s="165"/>
      <c r="P511" s="133"/>
      <c r="W511" s="551" t="str">
        <f t="shared" si="292"/>
        <v/>
      </c>
      <c r="X511" s="549" t="str">
        <f t="shared" si="293"/>
        <v/>
      </c>
    </row>
    <row r="512" spans="1:25" ht="13.8">
      <c r="A512" s="1133"/>
      <c r="B512" s="1134" t="s">
        <v>3783</v>
      </c>
      <c r="C512" s="1135"/>
      <c r="D512" s="1135"/>
      <c r="E512" s="1136"/>
      <c r="O512" s="165"/>
      <c r="P512" s="133"/>
    </row>
    <row r="513" spans="1:24" ht="13.8">
      <c r="A513" s="1178" t="s">
        <v>2856</v>
      </c>
      <c r="B513" s="1178"/>
      <c r="C513" s="1179"/>
      <c r="D513" s="540"/>
      <c r="E513" s="1136"/>
      <c r="O513" s="165"/>
      <c r="P513" s="133"/>
    </row>
    <row r="514" spans="1:24" ht="13.8">
      <c r="A514" s="1137" t="s">
        <v>3784</v>
      </c>
      <c r="B514" s="1137"/>
      <c r="C514" s="1138"/>
      <c r="D514" s="540"/>
      <c r="E514" s="1136"/>
      <c r="O514" s="165"/>
      <c r="P514" s="133"/>
    </row>
    <row r="515" spans="1:24">
      <c r="A515" s="1111" t="s">
        <v>3785</v>
      </c>
      <c r="B515" s="1139"/>
      <c r="C515" s="1118"/>
      <c r="D515" s="17"/>
      <c r="E515" s="18"/>
      <c r="O515" s="165"/>
      <c r="P515" s="133"/>
    </row>
    <row r="516" spans="1:24">
      <c r="A516" s="1201" t="s">
        <v>3827</v>
      </c>
      <c r="B516" s="1201"/>
      <c r="C516" s="1202"/>
      <c r="D516" s="17"/>
      <c r="E516" s="18"/>
      <c r="O516" s="165"/>
      <c r="P516" s="133"/>
    </row>
    <row r="517" spans="1:24" ht="13.8">
      <c r="A517" s="1140" t="s">
        <v>3786</v>
      </c>
      <c r="B517" s="1141"/>
      <c r="C517" s="1142"/>
      <c r="D517" s="1143"/>
      <c r="E517" s="1136"/>
      <c r="O517" s="165"/>
      <c r="P517" s="133"/>
    </row>
    <row r="518" spans="1:24" ht="13.8">
      <c r="A518" s="1189" t="s">
        <v>3788</v>
      </c>
      <c r="B518" s="1189"/>
      <c r="C518" s="1103"/>
      <c r="D518" s="1143"/>
      <c r="E518" s="1136"/>
      <c r="O518" s="165"/>
      <c r="P518" s="133"/>
    </row>
    <row r="519" spans="1:24" ht="13.8">
      <c r="A519" s="1144" t="s">
        <v>2857</v>
      </c>
      <c r="B519" s="1145"/>
      <c r="C519" s="1146"/>
      <c r="D519" s="1143"/>
      <c r="E519" s="1136"/>
      <c r="O519" s="165"/>
      <c r="P519" s="133"/>
    </row>
    <row r="520" spans="1:24" ht="13.8">
      <c r="A520" s="1147" t="s">
        <v>3798</v>
      </c>
      <c r="B520" s="1147"/>
      <c r="C520" s="1148"/>
      <c r="D520" s="1143"/>
      <c r="E520" s="1136"/>
      <c r="O520" s="165"/>
      <c r="P520" s="133"/>
    </row>
    <row r="521" spans="1:24">
      <c r="A521" s="1149" t="s">
        <v>2859</v>
      </c>
      <c r="B521" s="1150"/>
      <c r="C521" s="1151"/>
      <c r="D521" s="1152"/>
      <c r="E521" s="18"/>
      <c r="O521" s="165"/>
      <c r="P521" s="133"/>
    </row>
    <row r="522" spans="1:24">
      <c r="A522" s="1349" t="s">
        <v>3777</v>
      </c>
      <c r="B522" s="1487"/>
      <c r="C522" s="1488"/>
      <c r="D522" s="540"/>
      <c r="E522" s="498"/>
      <c r="O522" s="165"/>
      <c r="P522" s="133"/>
    </row>
    <row r="523" spans="1:24">
      <c r="A523" s="1153" t="s">
        <v>3787</v>
      </c>
      <c r="B523" s="1154"/>
      <c r="C523" s="1155"/>
      <c r="D523" s="1190"/>
      <c r="E523" s="1191"/>
      <c r="O523" s="165"/>
      <c r="P523" s="133"/>
    </row>
    <row r="524" spans="1:24">
      <c r="B524" s="48"/>
      <c r="C524" s="48"/>
      <c r="O524" s="165"/>
      <c r="P524" s="133"/>
    </row>
    <row r="525" spans="1:24">
      <c r="A525" s="120"/>
      <c r="B525" s="106"/>
      <c r="O525" s="165"/>
      <c r="P525" s="133"/>
    </row>
    <row r="526" spans="1:24">
      <c r="O526" s="165"/>
      <c r="P526" s="133"/>
    </row>
    <row r="527" spans="1:24">
      <c r="O527" s="165"/>
      <c r="P527" s="133"/>
      <c r="R527" s="295"/>
      <c r="S527" s="295"/>
      <c r="T527" s="295"/>
      <c r="V527" s="296"/>
      <c r="W527" s="296"/>
      <c r="X527" s="120"/>
    </row>
    <row r="528" spans="1:24">
      <c r="A528" s="81" t="s">
        <v>654</v>
      </c>
      <c r="B528" s="579" t="s">
        <v>1487</v>
      </c>
      <c r="D528" s="81">
        <v>0</v>
      </c>
      <c r="E528" s="81">
        <v>0</v>
      </c>
      <c r="F528" s="346">
        <f t="shared" ref="F528:F554" si="298">((E528*M528)/35)/4</f>
        <v>0</v>
      </c>
      <c r="G528" s="81">
        <v>77</v>
      </c>
      <c r="H528" s="81">
        <v>8</v>
      </c>
      <c r="I528" s="40">
        <f t="shared" ref="I528:I599" si="299">E528/G528+H528</f>
        <v>8</v>
      </c>
      <c r="J528" s="40">
        <f t="shared" ref="J528:J606" si="300">ROUND(I528/7.5,0)</f>
        <v>1</v>
      </c>
      <c r="K528" s="81" t="s">
        <v>807</v>
      </c>
      <c r="L528" s="81">
        <v>9.5600000000000004E-2</v>
      </c>
      <c r="M528" s="81">
        <v>3.7600000000000001E-2</v>
      </c>
      <c r="N528" s="114">
        <f>VLOOKUP(K528,'Material Bar Weights'!A:C,3,0)</f>
        <v>13.56</v>
      </c>
      <c r="O528" s="115">
        <f>IF(L528="NA", E528, E528*L528)</f>
        <v>0</v>
      </c>
      <c r="P528" s="92">
        <f>O528/N528</f>
        <v>0</v>
      </c>
      <c r="R528" s="295"/>
      <c r="S528" s="295"/>
      <c r="T528" s="295"/>
      <c r="V528" s="296"/>
      <c r="W528" s="296"/>
      <c r="X528" s="120"/>
    </row>
    <row r="529" spans="1:25">
      <c r="A529" s="81" t="s">
        <v>654</v>
      </c>
      <c r="B529" s="107" t="s">
        <v>751</v>
      </c>
      <c r="D529" s="50">
        <v>0</v>
      </c>
      <c r="E529" s="50">
        <v>0</v>
      </c>
      <c r="F529" s="460">
        <f t="shared" si="298"/>
        <v>0</v>
      </c>
      <c r="G529" s="146">
        <v>83</v>
      </c>
      <c r="H529" s="81">
        <v>2</v>
      </c>
      <c r="I529" s="40">
        <f t="shared" si="299"/>
        <v>2</v>
      </c>
      <c r="J529" s="6">
        <f t="shared" si="300"/>
        <v>0</v>
      </c>
      <c r="K529" s="50" t="s">
        <v>807</v>
      </c>
      <c r="L529" s="50">
        <v>9.0999999999999998E-2</v>
      </c>
      <c r="M529" s="81">
        <v>3.0499999999999999E-2</v>
      </c>
      <c r="N529" s="114">
        <f>VLOOKUP(K529,'Material Bar Weights'!A:C,3,0)</f>
        <v>13.56</v>
      </c>
      <c r="O529" s="115">
        <f t="shared" ref="O529:O607" si="301">IF(L529="NA", E529, E529*L529)</f>
        <v>0</v>
      </c>
      <c r="P529" s="92">
        <f t="shared" ref="P529:P561" si="302">O529/N529</f>
        <v>0</v>
      </c>
      <c r="R529" s="373"/>
      <c r="S529" s="201"/>
      <c r="T529" s="373"/>
      <c r="U529" s="282"/>
      <c r="V529" s="296"/>
      <c r="W529" s="296"/>
      <c r="X529" s="120"/>
    </row>
    <row r="530" spans="1:25">
      <c r="A530" s="81" t="s">
        <v>654</v>
      </c>
      <c r="B530" s="107" t="s">
        <v>753</v>
      </c>
      <c r="D530" s="81">
        <v>0</v>
      </c>
      <c r="E530" s="50">
        <v>0</v>
      </c>
      <c r="F530" s="460">
        <f t="shared" si="298"/>
        <v>0</v>
      </c>
      <c r="G530" s="146">
        <v>79</v>
      </c>
      <c r="H530" s="81">
        <v>2</v>
      </c>
      <c r="I530" s="40">
        <f t="shared" si="299"/>
        <v>2</v>
      </c>
      <c r="J530" s="6">
        <f t="shared" si="300"/>
        <v>0</v>
      </c>
      <c r="K530" s="50" t="s">
        <v>807</v>
      </c>
      <c r="L530" s="50">
        <v>0.1003</v>
      </c>
      <c r="M530" s="81">
        <v>4.3549999999999998E-2</v>
      </c>
      <c r="N530" s="114">
        <f>VLOOKUP(K530,'Material Bar Weights'!A:C,3,0)</f>
        <v>13.56</v>
      </c>
      <c r="O530" s="115">
        <f t="shared" si="301"/>
        <v>0</v>
      </c>
      <c r="P530" s="92">
        <f t="shared" si="302"/>
        <v>0</v>
      </c>
      <c r="Q530" s="50" t="s">
        <v>1074</v>
      </c>
      <c r="R530" s="288"/>
      <c r="S530" s="115"/>
      <c r="T530" s="288"/>
      <c r="U530" s="282"/>
      <c r="V530" s="78"/>
      <c r="W530" s="78"/>
      <c r="X530" s="81"/>
      <c r="Y530" s="82"/>
    </row>
    <row r="531" spans="1:25">
      <c r="A531" s="81" t="s">
        <v>654</v>
      </c>
      <c r="B531" s="107" t="s">
        <v>755</v>
      </c>
      <c r="D531" s="81">
        <v>0</v>
      </c>
      <c r="E531" s="50">
        <v>0</v>
      </c>
      <c r="F531" s="401">
        <f t="shared" si="298"/>
        <v>0</v>
      </c>
      <c r="G531" s="81">
        <v>48</v>
      </c>
      <c r="H531" s="81">
        <v>1</v>
      </c>
      <c r="I531" s="40">
        <f t="shared" si="299"/>
        <v>1</v>
      </c>
      <c r="J531" s="6">
        <f t="shared" si="300"/>
        <v>0</v>
      </c>
      <c r="K531" s="50" t="s">
        <v>807</v>
      </c>
      <c r="L531" s="50">
        <v>9.0999999999999998E-2</v>
      </c>
      <c r="M531" s="81">
        <v>0.06</v>
      </c>
      <c r="N531" s="114">
        <f>VLOOKUP(K531,'Material Bar Weights'!A:C,3,0)</f>
        <v>13.56</v>
      </c>
      <c r="O531" s="115">
        <f t="shared" si="301"/>
        <v>0</v>
      </c>
      <c r="P531" s="92">
        <f t="shared" si="302"/>
        <v>0</v>
      </c>
      <c r="S531" s="165"/>
      <c r="U531" s="282"/>
      <c r="V531" s="133"/>
      <c r="W531" s="133"/>
      <c r="X531" s="50"/>
      <c r="Y531" s="82"/>
    </row>
    <row r="532" spans="1:25">
      <c r="A532" s="81" t="s">
        <v>654</v>
      </c>
      <c r="B532" s="107" t="s">
        <v>789</v>
      </c>
      <c r="D532" s="50">
        <v>0</v>
      </c>
      <c r="E532" s="50">
        <v>0</v>
      </c>
      <c r="F532" s="401">
        <f t="shared" si="298"/>
        <v>0</v>
      </c>
      <c r="G532" s="81">
        <v>31</v>
      </c>
      <c r="H532" s="81">
        <v>1</v>
      </c>
      <c r="I532" s="40">
        <f t="shared" si="299"/>
        <v>1</v>
      </c>
      <c r="J532" s="6">
        <f t="shared" si="300"/>
        <v>0</v>
      </c>
      <c r="K532" s="50" t="s">
        <v>811</v>
      </c>
      <c r="L532" s="50">
        <v>0.25800000000000001</v>
      </c>
      <c r="M532" s="81">
        <v>0.08</v>
      </c>
      <c r="N532" s="114">
        <f>VLOOKUP(K532,'Material Bar Weights'!A:C,3,0)</f>
        <v>26.58</v>
      </c>
      <c r="O532" s="115">
        <f t="shared" si="301"/>
        <v>0</v>
      </c>
      <c r="P532" s="92">
        <f t="shared" si="302"/>
        <v>0</v>
      </c>
      <c r="S532" s="165"/>
      <c r="U532" s="282"/>
      <c r="V532" s="133"/>
      <c r="W532" s="133"/>
      <c r="X532" s="50"/>
      <c r="Y532" s="82"/>
    </row>
    <row r="533" spans="1:25">
      <c r="A533" s="81" t="s">
        <v>654</v>
      </c>
      <c r="B533" s="107" t="s">
        <v>792</v>
      </c>
      <c r="D533" s="81">
        <v>0</v>
      </c>
      <c r="E533" s="50">
        <v>0</v>
      </c>
      <c r="F533" s="401">
        <f t="shared" si="298"/>
        <v>0</v>
      </c>
      <c r="G533" s="81">
        <v>31</v>
      </c>
      <c r="H533" s="81">
        <v>1</v>
      </c>
      <c r="I533" s="40">
        <f t="shared" si="299"/>
        <v>1</v>
      </c>
      <c r="J533" s="6">
        <f t="shared" si="300"/>
        <v>0</v>
      </c>
      <c r="K533" s="50" t="s">
        <v>811</v>
      </c>
      <c r="L533" s="50">
        <v>0.36099999999999999</v>
      </c>
      <c r="M533" s="81">
        <v>0.23</v>
      </c>
      <c r="N533" s="114">
        <f>VLOOKUP(K533,'Material Bar Weights'!A:C,3,0)</f>
        <v>26.58</v>
      </c>
      <c r="O533" s="115">
        <f t="shared" si="301"/>
        <v>0</v>
      </c>
      <c r="P533" s="92">
        <f t="shared" si="302"/>
        <v>0</v>
      </c>
      <c r="S533" s="165"/>
      <c r="U533" s="282"/>
      <c r="V533" s="133"/>
      <c r="W533" s="133"/>
      <c r="X533" s="81"/>
      <c r="Y533" s="160"/>
    </row>
    <row r="534" spans="1:25">
      <c r="A534" s="81" t="s">
        <v>654</v>
      </c>
      <c r="B534" s="107" t="s">
        <v>796</v>
      </c>
      <c r="D534" s="50">
        <v>0</v>
      </c>
      <c r="E534" s="50">
        <v>0</v>
      </c>
      <c r="F534" s="401">
        <f t="shared" si="298"/>
        <v>0</v>
      </c>
      <c r="G534" s="81">
        <v>46</v>
      </c>
      <c r="H534" s="81">
        <v>1</v>
      </c>
      <c r="I534" s="40">
        <f t="shared" si="299"/>
        <v>1</v>
      </c>
      <c r="J534" s="6">
        <f t="shared" si="300"/>
        <v>0</v>
      </c>
      <c r="K534" s="50" t="s">
        <v>811</v>
      </c>
      <c r="L534" s="50">
        <v>0.28100000000000003</v>
      </c>
      <c r="M534" s="81">
        <v>0.25</v>
      </c>
      <c r="N534" s="114">
        <f>VLOOKUP(K534,'Material Bar Weights'!A:C,3,0)</f>
        <v>26.58</v>
      </c>
      <c r="O534" s="115">
        <f t="shared" si="301"/>
        <v>0</v>
      </c>
      <c r="P534" s="92">
        <f t="shared" si="302"/>
        <v>0</v>
      </c>
      <c r="S534" s="165"/>
      <c r="U534" s="282"/>
      <c r="V534" s="133"/>
      <c r="W534" s="133"/>
      <c r="X534" s="81"/>
      <c r="Y534" s="160"/>
    </row>
    <row r="535" spans="1:25">
      <c r="A535" s="81" t="s">
        <v>654</v>
      </c>
      <c r="B535" s="579" t="s">
        <v>752</v>
      </c>
      <c r="D535" s="81">
        <v>0</v>
      </c>
      <c r="E535" s="50">
        <v>0</v>
      </c>
      <c r="F535" s="401">
        <f t="shared" si="298"/>
        <v>0</v>
      </c>
      <c r="G535" s="146">
        <v>65</v>
      </c>
      <c r="H535" s="81">
        <v>1.5</v>
      </c>
      <c r="I535" s="40">
        <f t="shared" si="299"/>
        <v>1.5</v>
      </c>
      <c r="J535" s="6">
        <f t="shared" si="300"/>
        <v>0</v>
      </c>
      <c r="K535" s="50" t="s">
        <v>807</v>
      </c>
      <c r="L535" s="50">
        <v>9.9299999999999999E-2</v>
      </c>
      <c r="M535" s="81">
        <v>2.8000000000000001E-2</v>
      </c>
      <c r="N535" s="114">
        <f>VLOOKUP(K535,'Material Bar Weights'!A:C,3,0)</f>
        <v>13.56</v>
      </c>
      <c r="O535" s="115">
        <f t="shared" si="301"/>
        <v>0</v>
      </c>
      <c r="P535" s="92">
        <f t="shared" si="302"/>
        <v>0</v>
      </c>
      <c r="S535" s="165"/>
      <c r="U535" s="282"/>
      <c r="V535" s="133"/>
      <c r="W535" s="133"/>
      <c r="X535" s="81"/>
      <c r="Y535" s="160"/>
    </row>
    <row r="536" spans="1:25">
      <c r="A536" s="81" t="s">
        <v>654</v>
      </c>
      <c r="B536" s="107" t="s">
        <v>754</v>
      </c>
      <c r="D536" s="50">
        <v>0</v>
      </c>
      <c r="E536" s="50">
        <v>0</v>
      </c>
      <c r="F536" s="401">
        <f t="shared" si="298"/>
        <v>0</v>
      </c>
      <c r="G536" s="146">
        <v>66</v>
      </c>
      <c r="H536" s="81">
        <v>1</v>
      </c>
      <c r="I536" s="40">
        <f t="shared" si="299"/>
        <v>1</v>
      </c>
      <c r="J536" s="6">
        <f t="shared" si="300"/>
        <v>0</v>
      </c>
      <c r="K536" s="50" t="s">
        <v>807</v>
      </c>
      <c r="L536" s="152">
        <v>0.1003</v>
      </c>
      <c r="M536" s="81">
        <v>3.9E-2</v>
      </c>
      <c r="N536" s="114">
        <f>VLOOKUP(K536,'Material Bar Weights'!A:C,3,0)</f>
        <v>13.56</v>
      </c>
      <c r="O536" s="115">
        <f t="shared" si="301"/>
        <v>0</v>
      </c>
      <c r="P536" s="92">
        <f t="shared" si="302"/>
        <v>0</v>
      </c>
      <c r="Q536" s="50" t="s">
        <v>1074</v>
      </c>
      <c r="S536" s="165"/>
      <c r="U536" s="282"/>
      <c r="V536" s="133"/>
      <c r="W536" s="133"/>
      <c r="X536" s="81"/>
      <c r="Y536" s="160"/>
    </row>
    <row r="537" spans="1:25">
      <c r="A537" s="81" t="s">
        <v>654</v>
      </c>
      <c r="B537" s="107" t="s">
        <v>756</v>
      </c>
      <c r="D537" s="50">
        <v>0</v>
      </c>
      <c r="E537" s="50">
        <v>0</v>
      </c>
      <c r="F537" s="401">
        <f t="shared" si="298"/>
        <v>0</v>
      </c>
      <c r="G537" s="146">
        <v>13</v>
      </c>
      <c r="H537" s="81">
        <v>3</v>
      </c>
      <c r="I537" s="40">
        <f t="shared" si="299"/>
        <v>3</v>
      </c>
      <c r="J537" s="6">
        <f t="shared" si="300"/>
        <v>0</v>
      </c>
      <c r="K537" s="50" t="s">
        <v>807</v>
      </c>
      <c r="L537" s="81">
        <v>9.9000000000000005E-2</v>
      </c>
      <c r="M537" s="81">
        <v>6.7000000000000004E-2</v>
      </c>
      <c r="N537" s="114">
        <f>VLOOKUP(K537,'Material Bar Weights'!A:C,3,0)</f>
        <v>13.56</v>
      </c>
      <c r="O537" s="115">
        <f t="shared" si="301"/>
        <v>0</v>
      </c>
      <c r="P537" s="92">
        <f t="shared" si="302"/>
        <v>0</v>
      </c>
      <c r="S537" s="165"/>
      <c r="U537" s="282"/>
      <c r="V537" s="133"/>
      <c r="W537" s="133"/>
      <c r="X537" s="81"/>
      <c r="Y537" s="160"/>
    </row>
    <row r="538" spans="1:25">
      <c r="A538" s="81" t="s">
        <v>654</v>
      </c>
      <c r="B538" s="107" t="s">
        <v>790</v>
      </c>
      <c r="D538" s="81">
        <v>0</v>
      </c>
      <c r="E538" s="50">
        <v>0</v>
      </c>
      <c r="F538" s="401">
        <f t="shared" si="298"/>
        <v>0</v>
      </c>
      <c r="G538" s="146">
        <v>51</v>
      </c>
      <c r="H538" s="81">
        <v>1</v>
      </c>
      <c r="I538" s="40">
        <f t="shared" si="299"/>
        <v>1</v>
      </c>
      <c r="J538" s="6">
        <f t="shared" si="300"/>
        <v>0</v>
      </c>
      <c r="K538" s="50" t="s">
        <v>811</v>
      </c>
      <c r="L538" s="50">
        <v>0.52800000000000002</v>
      </c>
      <c r="M538" s="81">
        <v>0.104</v>
      </c>
      <c r="N538" s="114">
        <f>VLOOKUP(K538,'Material Bar Weights'!A:C,3,0)</f>
        <v>26.58</v>
      </c>
      <c r="O538" s="115">
        <f t="shared" si="301"/>
        <v>0</v>
      </c>
      <c r="P538" s="92">
        <f t="shared" si="302"/>
        <v>0</v>
      </c>
      <c r="S538" s="165"/>
      <c r="U538" s="282"/>
      <c r="V538" s="133"/>
      <c r="W538" s="133"/>
      <c r="X538" s="81"/>
      <c r="Y538" s="160"/>
    </row>
    <row r="539" spans="1:25">
      <c r="A539" s="81" t="s">
        <v>654</v>
      </c>
      <c r="B539" s="107" t="s">
        <v>793</v>
      </c>
      <c r="D539" s="50">
        <v>0</v>
      </c>
      <c r="E539" s="50">
        <v>0</v>
      </c>
      <c r="F539" s="401">
        <f t="shared" si="298"/>
        <v>0</v>
      </c>
      <c r="G539" s="81">
        <v>31</v>
      </c>
      <c r="H539" s="81">
        <v>1</v>
      </c>
      <c r="I539" s="40">
        <f t="shared" si="299"/>
        <v>1</v>
      </c>
      <c r="J539" s="6">
        <f t="shared" si="300"/>
        <v>0</v>
      </c>
      <c r="K539" s="50" t="s">
        <v>811</v>
      </c>
      <c r="L539" s="50">
        <v>0.313</v>
      </c>
      <c r="M539" s="81">
        <v>0.24</v>
      </c>
      <c r="N539" s="114">
        <f>VLOOKUP(K539,'Material Bar Weights'!A:C,3,0)</f>
        <v>26.58</v>
      </c>
      <c r="O539" s="115">
        <f t="shared" si="301"/>
        <v>0</v>
      </c>
      <c r="P539" s="92">
        <f t="shared" si="302"/>
        <v>0</v>
      </c>
      <c r="S539" s="165"/>
      <c r="U539" s="282"/>
      <c r="V539" s="133"/>
      <c r="W539" s="133"/>
      <c r="X539" s="81"/>
      <c r="Y539" s="160"/>
    </row>
    <row r="540" spans="1:25">
      <c r="A540" s="81" t="s">
        <v>654</v>
      </c>
      <c r="B540" s="107" t="s">
        <v>797</v>
      </c>
      <c r="D540" s="81">
        <v>0</v>
      </c>
      <c r="E540" s="50">
        <v>0</v>
      </c>
      <c r="F540" s="401">
        <f t="shared" si="298"/>
        <v>0</v>
      </c>
      <c r="G540" s="81">
        <v>31</v>
      </c>
      <c r="H540" s="81">
        <v>1</v>
      </c>
      <c r="I540" s="40">
        <f t="shared" si="299"/>
        <v>1</v>
      </c>
      <c r="J540" s="6">
        <f t="shared" si="300"/>
        <v>0</v>
      </c>
      <c r="K540" s="50" t="s">
        <v>811</v>
      </c>
      <c r="L540" s="50">
        <v>0.30669999999999997</v>
      </c>
      <c r="M540" s="81">
        <v>0.1973</v>
      </c>
      <c r="N540" s="114">
        <f>VLOOKUP(K540,'Material Bar Weights'!A:C,3,0)</f>
        <v>26.58</v>
      </c>
      <c r="O540" s="115">
        <f t="shared" si="301"/>
        <v>0</v>
      </c>
      <c r="P540" s="92">
        <f t="shared" si="302"/>
        <v>0</v>
      </c>
      <c r="S540" s="165"/>
      <c r="U540" s="282"/>
      <c r="V540" s="133"/>
      <c r="W540" s="133"/>
      <c r="X540" s="81"/>
      <c r="Y540" s="160"/>
    </row>
    <row r="541" spans="1:25">
      <c r="A541" s="81" t="s">
        <v>654</v>
      </c>
      <c r="B541" s="107" t="s">
        <v>761</v>
      </c>
      <c r="D541" s="50">
        <v>0</v>
      </c>
      <c r="E541" s="50">
        <v>0</v>
      </c>
      <c r="F541" s="460">
        <f t="shared" si="298"/>
        <v>0</v>
      </c>
      <c r="G541" s="146">
        <v>56</v>
      </c>
      <c r="H541" s="81">
        <v>2</v>
      </c>
      <c r="I541" s="40">
        <f t="shared" si="299"/>
        <v>2</v>
      </c>
      <c r="J541" s="6">
        <f t="shared" si="300"/>
        <v>0</v>
      </c>
      <c r="K541" s="50" t="s">
        <v>808</v>
      </c>
      <c r="L541" s="152">
        <v>0.1343</v>
      </c>
      <c r="M541" s="81">
        <v>3.7999999999999999E-2</v>
      </c>
      <c r="N541" s="114">
        <f>VLOOKUP(K541,'Material Bar Weights'!A:C,3,0)</f>
        <v>16.41</v>
      </c>
      <c r="O541" s="115">
        <f t="shared" si="301"/>
        <v>0</v>
      </c>
      <c r="P541" s="92">
        <f t="shared" si="302"/>
        <v>0</v>
      </c>
      <c r="S541" s="165"/>
      <c r="U541" s="282"/>
      <c r="V541" s="133"/>
      <c r="W541" s="133"/>
      <c r="X541" s="81"/>
      <c r="Y541" s="160"/>
    </row>
    <row r="542" spans="1:25">
      <c r="A542" s="81" t="s">
        <v>654</v>
      </c>
      <c r="B542" s="107" t="s">
        <v>2678</v>
      </c>
      <c r="C542" s="47" t="s">
        <v>1988</v>
      </c>
      <c r="D542" s="81">
        <v>0</v>
      </c>
      <c r="E542" s="81">
        <v>0</v>
      </c>
      <c r="F542" s="460">
        <f t="shared" si="298"/>
        <v>0</v>
      </c>
      <c r="G542" s="81">
        <v>45</v>
      </c>
      <c r="H542" s="81">
        <v>1</v>
      </c>
      <c r="I542" s="40">
        <f t="shared" si="299"/>
        <v>1</v>
      </c>
      <c r="J542" s="40">
        <f t="shared" ref="J542" si="303">ROUND(I542/7.5,0)</f>
        <v>0</v>
      </c>
      <c r="K542" s="81" t="s">
        <v>808</v>
      </c>
      <c r="L542" s="81">
        <v>0.1618</v>
      </c>
      <c r="M542" s="81">
        <v>7.0000000000000007E-2</v>
      </c>
      <c r="N542" s="114">
        <f>VLOOKUP(K542,'Material Bar Weights'!A:C,3,0)</f>
        <v>16.41</v>
      </c>
      <c r="O542" s="115">
        <f t="shared" ref="O542" si="304">IF(L542="NA", E542, E542*L542)</f>
        <v>0</v>
      </c>
      <c r="P542" s="92">
        <f t="shared" ref="P542" si="305">O542/N542</f>
        <v>0</v>
      </c>
      <c r="S542" s="165"/>
      <c r="U542" s="282"/>
      <c r="V542" s="133"/>
      <c r="W542" s="133"/>
      <c r="X542" s="81"/>
      <c r="Y542" s="160"/>
    </row>
    <row r="543" spans="1:25">
      <c r="A543" s="81" t="s">
        <v>654</v>
      </c>
      <c r="B543" s="107" t="s">
        <v>1467</v>
      </c>
      <c r="D543" s="81">
        <v>0</v>
      </c>
      <c r="E543" s="81">
        <v>0</v>
      </c>
      <c r="F543" s="346">
        <f t="shared" si="298"/>
        <v>0</v>
      </c>
      <c r="G543" s="81">
        <v>45</v>
      </c>
      <c r="H543" s="81">
        <v>1</v>
      </c>
      <c r="I543" s="40">
        <f t="shared" si="299"/>
        <v>1</v>
      </c>
      <c r="J543" s="40">
        <f t="shared" si="300"/>
        <v>0</v>
      </c>
      <c r="K543" s="81" t="s">
        <v>810</v>
      </c>
      <c r="L543" s="81">
        <v>0.25700000000000001</v>
      </c>
      <c r="M543" s="81">
        <v>0.10299999999999999</v>
      </c>
      <c r="N543" s="114">
        <f>VLOOKUP(K543,'Material Bar Weights'!A:C,3,0)</f>
        <v>22.95</v>
      </c>
      <c r="O543" s="115">
        <f t="shared" si="301"/>
        <v>0</v>
      </c>
      <c r="P543" s="92">
        <f t="shared" si="302"/>
        <v>0</v>
      </c>
      <c r="S543" s="165"/>
      <c r="U543" s="282"/>
    </row>
    <row r="544" spans="1:25">
      <c r="A544" s="81" t="s">
        <v>654</v>
      </c>
      <c r="B544" s="107" t="s">
        <v>769</v>
      </c>
      <c r="D544" s="50">
        <v>0</v>
      </c>
      <c r="E544" s="50">
        <v>0</v>
      </c>
      <c r="F544" s="401">
        <f t="shared" si="298"/>
        <v>0</v>
      </c>
      <c r="G544" s="146">
        <v>45</v>
      </c>
      <c r="H544" s="81">
        <v>1</v>
      </c>
      <c r="I544" s="40">
        <f t="shared" si="299"/>
        <v>1</v>
      </c>
      <c r="J544" s="6">
        <f t="shared" si="300"/>
        <v>0</v>
      </c>
      <c r="K544" s="50" t="s">
        <v>810</v>
      </c>
      <c r="L544" s="50">
        <v>0.24299999999999999</v>
      </c>
      <c r="M544" s="81">
        <v>7.9000000000000001E-2</v>
      </c>
      <c r="N544" s="114">
        <f>VLOOKUP(K544,'Material Bar Weights'!A:C,3,0)</f>
        <v>22.95</v>
      </c>
      <c r="O544" s="115">
        <f t="shared" si="301"/>
        <v>0</v>
      </c>
      <c r="P544" s="92">
        <f t="shared" si="302"/>
        <v>0</v>
      </c>
      <c r="Q544" s="50" t="s">
        <v>1073</v>
      </c>
      <c r="S544" s="165"/>
      <c r="U544" s="282"/>
    </row>
    <row r="545" spans="1:25">
      <c r="A545" s="81" t="s">
        <v>1479</v>
      </c>
      <c r="B545" s="187" t="s">
        <v>2259</v>
      </c>
      <c r="C545" s="47" t="s">
        <v>1988</v>
      </c>
      <c r="D545" s="50">
        <v>0</v>
      </c>
      <c r="E545" s="50">
        <v>0</v>
      </c>
      <c r="F545" s="401">
        <f t="shared" si="298"/>
        <v>0</v>
      </c>
      <c r="G545" s="81">
        <v>45</v>
      </c>
      <c r="H545" s="81">
        <v>1</v>
      </c>
      <c r="I545" s="40">
        <f t="shared" si="299"/>
        <v>1</v>
      </c>
      <c r="J545" s="6">
        <f>ROUND(I545/7.5,0)</f>
        <v>0</v>
      </c>
      <c r="K545" s="50" t="s">
        <v>771</v>
      </c>
      <c r="L545" s="50" t="s">
        <v>47</v>
      </c>
      <c r="M545" s="81">
        <v>7.8799999999999995E-2</v>
      </c>
      <c r="N545" s="114"/>
      <c r="O545" s="115"/>
      <c r="P545" s="90"/>
      <c r="S545" s="165"/>
      <c r="U545" s="282"/>
    </row>
    <row r="546" spans="1:25">
      <c r="A546" s="81" t="s">
        <v>654</v>
      </c>
      <c r="B546" s="107" t="s">
        <v>772</v>
      </c>
      <c r="D546" s="50">
        <v>0</v>
      </c>
      <c r="E546" s="50">
        <v>0</v>
      </c>
      <c r="F546" s="401">
        <f t="shared" si="298"/>
        <v>0</v>
      </c>
      <c r="G546" s="81">
        <v>58</v>
      </c>
      <c r="H546" s="81">
        <v>1</v>
      </c>
      <c r="I546" s="40">
        <f t="shared" si="299"/>
        <v>1</v>
      </c>
      <c r="J546" s="6">
        <f>ROUND(I546/7.5,0)</f>
        <v>0</v>
      </c>
      <c r="K546" s="50" t="s">
        <v>810</v>
      </c>
      <c r="L546" s="50">
        <v>0.23899999999999999</v>
      </c>
      <c r="M546" s="81">
        <v>8.5900000000000004E-2</v>
      </c>
      <c r="N546" s="114">
        <f>VLOOKUP(K546,'Material Bar Weights'!A:C,3,0)</f>
        <v>22.95</v>
      </c>
      <c r="O546" s="115">
        <f>IF(L546="NA", E546, E546*L546)</f>
        <v>0</v>
      </c>
      <c r="P546" s="92">
        <f>O546/N546</f>
        <v>0</v>
      </c>
      <c r="S546" s="165"/>
      <c r="U546" s="282"/>
    </row>
    <row r="547" spans="1:25">
      <c r="A547" s="81" t="s">
        <v>654</v>
      </c>
      <c r="B547" s="107" t="s">
        <v>773</v>
      </c>
      <c r="D547" s="81">
        <v>0</v>
      </c>
      <c r="E547" s="50">
        <v>0</v>
      </c>
      <c r="F547" s="460">
        <f t="shared" si="298"/>
        <v>0</v>
      </c>
      <c r="G547" s="146">
        <v>59</v>
      </c>
      <c r="H547" s="81">
        <v>3</v>
      </c>
      <c r="I547" s="40">
        <f t="shared" si="299"/>
        <v>3</v>
      </c>
      <c r="J547" s="6">
        <f>ROUND(I547/7.5,0)</f>
        <v>0</v>
      </c>
      <c r="K547" s="50" t="s">
        <v>810</v>
      </c>
      <c r="L547" s="50">
        <v>0.22</v>
      </c>
      <c r="M547" s="81">
        <v>3.9E-2</v>
      </c>
      <c r="N547" s="114">
        <f>VLOOKUP(K547,'Material Bar Weights'!A:C,3,0)</f>
        <v>22.95</v>
      </c>
      <c r="O547" s="115">
        <f>IF(L547="NA", E547, E547*L547)</f>
        <v>0</v>
      </c>
      <c r="P547" s="92">
        <f>O547/N547</f>
        <v>0</v>
      </c>
      <c r="S547" s="165"/>
      <c r="U547" s="282"/>
    </row>
    <row r="548" spans="1:25">
      <c r="A548" s="81" t="s">
        <v>654</v>
      </c>
      <c r="B548" s="107" t="s">
        <v>774</v>
      </c>
      <c r="D548" s="81">
        <v>0</v>
      </c>
      <c r="E548" s="50">
        <v>0</v>
      </c>
      <c r="F548" s="401">
        <f t="shared" si="298"/>
        <v>0</v>
      </c>
      <c r="G548" s="81">
        <v>31</v>
      </c>
      <c r="H548" s="81">
        <v>1</v>
      </c>
      <c r="I548" s="40">
        <f t="shared" si="299"/>
        <v>1</v>
      </c>
      <c r="J548" s="6">
        <f t="shared" si="300"/>
        <v>0</v>
      </c>
      <c r="K548" s="50" t="s">
        <v>810</v>
      </c>
      <c r="L548" s="50">
        <v>0.23899999999999999</v>
      </c>
      <c r="M548" s="81">
        <v>7.2599999999999998E-2</v>
      </c>
      <c r="N548" s="114">
        <f>VLOOKUP(K548,'Material Bar Weights'!A:C,3,0)</f>
        <v>22.95</v>
      </c>
      <c r="O548" s="115">
        <f t="shared" si="301"/>
        <v>0</v>
      </c>
      <c r="P548" s="92">
        <f t="shared" si="302"/>
        <v>0</v>
      </c>
      <c r="S548" s="165"/>
      <c r="U548" s="282"/>
      <c r="V548" s="133"/>
      <c r="W548" s="133"/>
    </row>
    <row r="549" spans="1:25">
      <c r="A549" s="81" t="s">
        <v>654</v>
      </c>
      <c r="B549" s="579" t="s">
        <v>775</v>
      </c>
      <c r="D549" s="50">
        <v>0</v>
      </c>
      <c r="E549" s="50">
        <v>0</v>
      </c>
      <c r="F549" s="50">
        <f t="shared" si="298"/>
        <v>0</v>
      </c>
      <c r="G549" s="81">
        <v>49</v>
      </c>
      <c r="H549" s="81">
        <v>1</v>
      </c>
      <c r="I549" s="40">
        <f t="shared" si="299"/>
        <v>1</v>
      </c>
      <c r="J549" s="6">
        <f t="shared" si="300"/>
        <v>0</v>
      </c>
      <c r="K549" s="50" t="s">
        <v>810</v>
      </c>
      <c r="L549" s="152">
        <v>0.249</v>
      </c>
      <c r="M549" s="81">
        <v>0.105</v>
      </c>
      <c r="N549" s="114">
        <f>VLOOKUP(K549,'Material Bar Weights'!A:C,3,0)</f>
        <v>22.95</v>
      </c>
      <c r="O549" s="115">
        <f t="shared" si="301"/>
        <v>0</v>
      </c>
      <c r="P549" s="92">
        <f t="shared" si="302"/>
        <v>0</v>
      </c>
      <c r="S549" s="165"/>
      <c r="U549" s="282"/>
      <c r="V549" s="133"/>
      <c r="W549" s="133"/>
    </row>
    <row r="550" spans="1:25">
      <c r="A550" s="81" t="s">
        <v>654</v>
      </c>
      <c r="B550" s="107" t="s">
        <v>791</v>
      </c>
      <c r="D550" s="81">
        <v>0</v>
      </c>
      <c r="E550" s="50">
        <v>0</v>
      </c>
      <c r="F550" s="50">
        <f t="shared" si="298"/>
        <v>0</v>
      </c>
      <c r="G550" s="81">
        <v>37</v>
      </c>
      <c r="H550" s="81">
        <v>1</v>
      </c>
      <c r="I550" s="40">
        <f t="shared" si="299"/>
 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 <v>0.11</v>
      </c>
      <c r="N550" s="114">
        <f>VLOOKUP(K550,'Material Bar Weights'!A:C,3,0)</f>
        <v>26.58</v>
      </c>
      <c r="O550" s="115">
        <f t="shared" si="301"/>
        <v>0</v>
      </c>
      <c r="P550" s="92">
        <f t="shared" si="302"/>
        <v>0</v>
      </c>
      <c r="S550" s="165"/>
      <c r="U550" s="282"/>
    </row>
    <row r="551" spans="1:25">
      <c r="A551" s="81" t="s">
        <v>654</v>
      </c>
      <c r="B551" s="579" t="s">
        <v>794</v>
      </c>
      <c r="D551" s="50">
        <v>0</v>
      </c>
      <c r="E551" s="50">
        <v>0</v>
      </c>
      <c r="F551" s="50">
        <f t="shared" si="298"/>
        <v>0</v>
      </c>
      <c r="G551" s="81">
        <v>41</v>
      </c>
      <c r="H551" s="81">
        <v>1</v>
      </c>
      <c r="I551" s="40">
        <f t="shared" si="299"/>
        <v>1</v>
      </c>
      <c r="J551" s="6">
        <f t="shared" si="300"/>
        <v>0</v>
      </c>
      <c r="K551" s="50" t="s">
        <v>811</v>
      </c>
      <c r="L551" s="50">
        <v>0.36099999999999999</v>
      </c>
      <c r="M551" s="81">
        <v>0.23</v>
      </c>
      <c r="N551" s="114">
        <f>VLOOKUP(K551,'Material Bar Weights'!A:C,3,0)</f>
        <v>26.58</v>
      </c>
      <c r="O551" s="115">
        <f t="shared" si="301"/>
        <v>0</v>
      </c>
      <c r="P551" s="92">
        <f t="shared" si="302"/>
        <v>0</v>
      </c>
      <c r="S551" s="165"/>
      <c r="U551" s="282"/>
      <c r="X551" s="50"/>
      <c r="Y551" s="82"/>
    </row>
    <row r="552" spans="1:25">
      <c r="A552" s="81" t="s">
        <v>654</v>
      </c>
      <c r="B552" s="107" t="s">
        <v>798</v>
      </c>
      <c r="D552" s="81">
        <v>0</v>
      </c>
      <c r="E552" s="50">
        <v>0</v>
      </c>
      <c r="F552" s="50">
        <f t="shared" si="298"/>
        <v>0</v>
      </c>
      <c r="G552" s="146">
        <v>46</v>
      </c>
      <c r="H552" s="81">
        <v>2</v>
      </c>
      <c r="I552" s="40">
        <f t="shared" si="299"/>
        <v>2</v>
      </c>
      <c r="J552" s="6">
        <f t="shared" si="300"/>
        <v>0</v>
      </c>
      <c r="K552" s="50" t="s">
        <v>811</v>
      </c>
      <c r="L552" s="50">
        <v>0.30790000000000001</v>
      </c>
      <c r="M552" s="81">
        <v>0.1913</v>
      </c>
      <c r="N552" s="114">
        <f>VLOOKUP(K552,'Material Bar Weights'!A:C,3,0)</f>
        <v>26.58</v>
      </c>
      <c r="O552" s="115">
        <f t="shared" si="301"/>
        <v>0</v>
      </c>
      <c r="P552" s="92">
        <f t="shared" si="302"/>
        <v>0</v>
      </c>
      <c r="S552" s="165"/>
      <c r="U552" s="282"/>
    </row>
    <row r="553" spans="1:25">
      <c r="A553" s="81" t="s">
        <v>654</v>
      </c>
      <c r="B553" s="107" t="s">
        <v>768</v>
      </c>
      <c r="D553" s="50">
        <v>0</v>
      </c>
      <c r="E553" s="50">
        <v>0</v>
      </c>
      <c r="F553" s="460">
        <f t="shared" si="298"/>
        <v>0</v>
      </c>
      <c r="G553" s="146">
        <v>31</v>
      </c>
      <c r="H553" s="81">
        <v>4</v>
      </c>
      <c r="I553" s="40">
        <f t="shared" si="299"/>
        <v>4</v>
      </c>
      <c r="J553" s="6">
        <f t="shared" si="300"/>
        <v>1</v>
      </c>
      <c r="K553" s="50" t="s">
        <v>810</v>
      </c>
      <c r="L553" s="50">
        <v>0.222</v>
      </c>
      <c r="M553" s="81">
        <v>0.02</v>
      </c>
      <c r="N553" s="114">
        <f>VLOOKUP(K553,'Material Bar Weights'!A:C,3,0)</f>
        <v>22.95</v>
      </c>
      <c r="O553" s="115">
        <f t="shared" si="301"/>
        <v>0</v>
      </c>
      <c r="P553" s="92">
        <f>O553/N553</f>
        <v>0</v>
      </c>
      <c r="S553" s="165"/>
      <c r="U553" s="282"/>
    </row>
    <row r="554" spans="1:25">
      <c r="A554" s="81" t="s">
        <v>654</v>
      </c>
      <c r="B554" s="579" t="s">
        <v>786</v>
      </c>
      <c r="D554" s="50">
        <v>0</v>
      </c>
      <c r="E554" s="50">
        <v>0</v>
      </c>
      <c r="F554" s="460">
        <f t="shared" si="298"/>
        <v>0</v>
      </c>
      <c r="G554" s="81">
        <v>31</v>
      </c>
      <c r="H554" s="81">
        <v>4</v>
      </c>
      <c r="I554" s="40">
        <f t="shared" si="299"/>
        <v>4</v>
      </c>
      <c r="J554" s="40">
        <f t="shared" ref="J554" si="306">ROUND(I554/7.5,0)</f>
        <v>1</v>
      </c>
      <c r="K554" s="50" t="s">
        <v>811</v>
      </c>
      <c r="L554" s="50">
        <v>0.26700000000000002</v>
      </c>
      <c r="M554" s="81">
        <v>0.04</v>
      </c>
      <c r="N554" s="114">
        <f>VLOOKUP(K554,'Material Bar Weights'!A:C,3,0)</f>
        <v>26.58</v>
      </c>
      <c r="O554" s="115">
        <f t="shared" ref="O554" si="307">IF(L554="NA", E554, E554*L554)</f>
        <v>0</v>
      </c>
      <c r="P554" s="92">
        <f>O554/N554</f>
        <v>0</v>
      </c>
      <c r="S554" s="165"/>
      <c r="U554" s="282"/>
    </row>
    <row r="555" spans="1:25">
      <c r="A555" s="81" t="s">
        <v>654</v>
      </c>
      <c r="B555" s="107" t="s">
        <v>770</v>
      </c>
      <c r="D555" s="81">
        <v>0</v>
      </c>
      <c r="E555" s="50">
        <v>0</v>
      </c>
      <c r="F555" s="33">
        <f t="shared" ref="F555" si="308">((E555*M555)/35)/4</f>
        <v>0</v>
      </c>
      <c r="G555" s="146">
        <v>32</v>
      </c>
      <c r="H555" s="81">
        <v>1.5</v>
      </c>
      <c r="I555" s="40">
        <f t="shared" si="299"/>
        <v>1.5</v>
      </c>
      <c r="J555" s="6">
        <f>ROUND(I555/7.5,0)</f>
        <v>0</v>
      </c>
      <c r="K555" s="50" t="s">
        <v>810</v>
      </c>
      <c r="L555" s="50">
        <v>0.24299999999999999</v>
      </c>
      <c r="M555" s="81">
        <v>7.3400000000000007E-2</v>
      </c>
      <c r="N555" s="114">
        <f>VLOOKUP(K555,'Material Bar Weights'!A:C,3,0)</f>
        <v>22.95</v>
      </c>
      <c r="O555" s="115">
        <f t="shared" si="301"/>
        <v>0</v>
      </c>
      <c r="P555" s="92">
        <f t="shared" si="302"/>
        <v>0</v>
      </c>
      <c r="Q555" s="50" t="s">
        <v>275</v>
      </c>
      <c r="S555" s="165"/>
      <c r="U555" s="282"/>
    </row>
    <row r="556" spans="1:25">
      <c r="A556" s="81" t="s">
        <v>654</v>
      </c>
      <c r="B556" s="107" t="s">
        <v>776</v>
      </c>
      <c r="D556" s="50">
        <v>0</v>
      </c>
      <c r="E556" s="50">
        <v>0</v>
      </c>
      <c r="F556" s="50">
        <f t="shared" ref="F556:F561" si="309">((E556*M556)/35)/4</f>
        <v>0</v>
      </c>
      <c r="G556" s="81">
        <v>43</v>
      </c>
      <c r="H556" s="81">
        <v>1</v>
      </c>
      <c r="I556" s="40">
        <f t="shared" si="299"/>
        <v>1</v>
      </c>
      <c r="J556" s="6">
        <f t="shared" si="300"/>
        <v>0</v>
      </c>
      <c r="K556" s="50" t="s">
        <v>810</v>
      </c>
      <c r="L556" s="50">
        <v>0.249</v>
      </c>
      <c r="M556" s="81">
        <v>9.3299999999999994E-2</v>
      </c>
      <c r="N556" s="114">
        <f>VLOOKUP(K556,'Material Bar Weights'!A:C,3,0)</f>
        <v>22.95</v>
      </c>
      <c r="O556" s="115">
        <f t="shared" si="301"/>
        <v>0</v>
      </c>
      <c r="P556" s="92">
        <f t="shared" si="302"/>
        <v>0</v>
      </c>
      <c r="S556" s="165"/>
      <c r="U556" s="282"/>
      <c r="X556" s="50"/>
      <c r="Y556" s="82"/>
    </row>
    <row r="557" spans="1:25">
      <c r="A557" s="81" t="s">
        <v>654</v>
      </c>
      <c r="B557" s="107" t="s">
        <v>795</v>
      </c>
      <c r="D557" s="81">
        <v>0</v>
      </c>
      <c r="E557" s="50">
        <v>0</v>
      </c>
      <c r="F557" s="401">
        <f t="shared" si="309"/>
        <v>0</v>
      </c>
      <c r="G557" s="146">
        <v>34</v>
      </c>
      <c r="H557" s="81">
        <v>2.5</v>
      </c>
      <c r="I557" s="40">
        <f t="shared" si="299"/>
        <v>2.5</v>
      </c>
      <c r="J557" s="6">
        <f t="shared" si="300"/>
        <v>0</v>
      </c>
      <c r="K557" s="50" t="s">
        <v>811</v>
      </c>
      <c r="L557" s="50">
        <v>0.36</v>
      </c>
      <c r="M557" s="81">
        <v>0.23</v>
      </c>
      <c r="N557" s="114">
        <f>VLOOKUP(K557,'Material Bar Weights'!A:C,3,0)</f>
        <v>26.58</v>
      </c>
      <c r="O557" s="115">
        <f t="shared" si="301"/>
        <v>0</v>
      </c>
      <c r="P557" s="92">
        <f t="shared" si="302"/>
        <v>0</v>
      </c>
      <c r="S557" s="165"/>
      <c r="U557" s="282"/>
      <c r="X557" s="50"/>
      <c r="Y557" s="82"/>
    </row>
    <row r="558" spans="1:25">
      <c r="A558" s="81" t="s">
        <v>654</v>
      </c>
      <c r="B558" s="107" t="s">
        <v>786</v>
      </c>
      <c r="D558" s="50">
        <v>0</v>
      </c>
      <c r="E558" s="50">
        <v>0</v>
      </c>
      <c r="F558" s="50">
        <f t="shared" si="309"/>
        <v>0</v>
      </c>
      <c r="G558" s="81">
        <v>31</v>
      </c>
      <c r="H558" s="81">
        <v>1</v>
      </c>
      <c r="I558" s="40">
        <f t="shared" si="299"/>
        <v>1</v>
      </c>
      <c r="J558" s="6">
        <f t="shared" si="300"/>
        <v>0</v>
      </c>
      <c r="K558" s="50" t="s">
        <v>811</v>
      </c>
      <c r="L558" s="50">
        <v>0.26700000000000002</v>
      </c>
      <c r="M558" s="81">
        <v>7.0999999999999994E-2</v>
      </c>
      <c r="N558" s="114">
        <f>VLOOKUP(K558,'Material Bar Weights'!A:C,3,0)</f>
        <v>26.58</v>
      </c>
      <c r="O558" s="115">
        <f t="shared" si="301"/>
        <v>0</v>
      </c>
      <c r="P558" s="92">
        <f t="shared" si="302"/>
        <v>0</v>
      </c>
      <c r="S558" s="165"/>
      <c r="U558" s="282"/>
      <c r="X558" s="50"/>
      <c r="Y558" s="82"/>
    </row>
    <row r="559" spans="1:25">
      <c r="A559" s="81" t="s">
        <v>654</v>
      </c>
      <c r="B559" s="107" t="s">
        <v>787</v>
      </c>
      <c r="D559" s="81">
        <v>0</v>
      </c>
      <c r="E559" s="50">
        <v>0</v>
      </c>
      <c r="F559" s="401">
        <f t="shared" si="309"/>
        <v>0</v>
      </c>
      <c r="G559" s="146">
        <v>26</v>
      </c>
      <c r="H559" s="81">
        <v>2</v>
      </c>
      <c r="I559" s="40">
        <f t="shared" si="299"/>
        <v>2</v>
      </c>
      <c r="J559" s="6">
        <f t="shared" si="300"/>
        <v>0</v>
      </c>
      <c r="K559" s="50" t="s">
        <v>811</v>
      </c>
      <c r="L559" s="50">
        <v>0.29199999999999998</v>
      </c>
      <c r="M559" s="81">
        <v>7.0000000000000007E-2</v>
      </c>
      <c r="N559" s="114">
        <f>VLOOKUP(K559,'Material Bar Weights'!A:C,3,0)</f>
        <v>26.58</v>
      </c>
      <c r="O559" s="115">
        <f t="shared" si="301"/>
        <v>0</v>
      </c>
      <c r="P559" s="92">
        <f t="shared" si="302"/>
        <v>0</v>
      </c>
      <c r="U559" s="282"/>
    </row>
    <row r="560" spans="1:25">
      <c r="A560" s="81" t="s">
        <v>654</v>
      </c>
      <c r="B560" s="107" t="s">
        <v>788</v>
      </c>
      <c r="D560" s="50">
        <v>0</v>
      </c>
      <c r="E560" s="50">
        <v>0</v>
      </c>
      <c r="F560" s="50">
        <f t="shared" si="309"/>
        <v>0</v>
      </c>
      <c r="G560" s="81">
        <v>31</v>
      </c>
      <c r="H560" s="81">
        <v>1</v>
      </c>
      <c r="I560" s="40">
        <f t="shared" si="299"/>
        <v>1</v>
      </c>
      <c r="J560" s="6">
        <f t="shared" si="300"/>
        <v>0</v>
      </c>
      <c r="K560" s="50" t="s">
        <v>811</v>
      </c>
      <c r="L560" s="50">
        <v>0.34</v>
      </c>
      <c r="M560" s="81">
        <v>0.09</v>
      </c>
      <c r="N560" s="114">
        <f>VLOOKUP(K560,'Material Bar Weights'!A:C,3,0)</f>
        <v>26.58</v>
      </c>
      <c r="O560" s="115">
        <f t="shared" si="301"/>
        <v>0</v>
      </c>
      <c r="P560" s="92">
        <f t="shared" si="302"/>
        <v>0</v>
      </c>
      <c r="U560" s="282"/>
    </row>
    <row r="561" spans="1:25">
      <c r="A561" s="115" t="s">
        <v>293</v>
      </c>
      <c r="B561" s="427">
        <v>40051</v>
      </c>
      <c r="C561" s="255"/>
      <c r="D561" s="81">
        <v>0</v>
      </c>
      <c r="E561" s="155">
        <v>0</v>
      </c>
      <c r="F561" s="155">
        <f t="shared" si="309"/>
        <v>0</v>
      </c>
      <c r="G561" s="155">
        <v>8</v>
      </c>
      <c r="H561" s="110">
        <v>4</v>
      </c>
      <c r="I561" s="40">
        <f t="shared" si="299"/>
        <v>4</v>
      </c>
      <c r="J561" s="3">
        <f t="shared" si="300"/>
        <v>1</v>
      </c>
      <c r="K561" s="293" t="s">
        <v>181</v>
      </c>
      <c r="L561" s="293">
        <v>0.26340000000000002</v>
      </c>
      <c r="M561" s="110">
        <v>0.1484</v>
      </c>
      <c r="N561" s="114">
        <f>VLOOKUP(K561,'Material Bar Weights'!A:C,3,0)</f>
        <v>29.31</v>
      </c>
      <c r="O561" s="115">
        <f t="shared" si="301"/>
        <v>0</v>
      </c>
      <c r="P561" s="92">
        <f t="shared" si="302"/>
        <v>0</v>
      </c>
      <c r="R561" s="286"/>
      <c r="S561" s="287"/>
      <c r="U561" s="212"/>
    </row>
    <row r="562" spans="1:25">
      <c r="A562" s="115" t="s">
        <v>407</v>
      </c>
      <c r="B562" s="427" t="s">
        <v>3950</v>
      </c>
      <c r="C562" s="255"/>
      <c r="D562" s="50">
        <v>0</v>
      </c>
      <c r="E562" s="155">
        <v>0</v>
      </c>
      <c r="F562" s="155"/>
      <c r="G562" s="155">
        <v>240</v>
      </c>
      <c r="H562" s="110">
        <v>2</v>
      </c>
      <c r="I562" s="40">
        <f t="shared" si="299"/>
        <v>2</v>
      </c>
      <c r="J562" s="3">
        <f t="shared" si="300"/>
        <v>0</v>
      </c>
      <c r="K562" s="293" t="s">
        <v>2020</v>
      </c>
      <c r="L562" s="293" t="s">
        <v>47</v>
      </c>
      <c r="M562" s="110"/>
      <c r="N562" s="293"/>
      <c r="O562" s="115">
        <f t="shared" si="301"/>
        <v>0</v>
      </c>
      <c r="P562" s="115"/>
      <c r="R562" s="286"/>
      <c r="S562" s="287"/>
      <c r="U562" s="212"/>
    </row>
    <row r="563" spans="1:25">
      <c r="A563" s="81" t="s">
        <v>273</v>
      </c>
      <c r="B563" s="107" t="s">
        <v>3951</v>
      </c>
      <c r="D563" s="81">
        <v>0</v>
      </c>
      <c r="E563" s="81">
        <v>0</v>
      </c>
      <c r="F563" s="81"/>
      <c r="G563" s="8">
        <v>54</v>
      </c>
      <c r="H563" s="110">
        <v>2</v>
      </c>
      <c r="I563" s="40">
        <f t="shared" si="299"/>
        <v>2</v>
      </c>
      <c r="J563" s="3">
        <f t="shared" si="300"/>
        <v>0</v>
      </c>
      <c r="K563" s="421" t="s">
        <v>2160</v>
      </c>
      <c r="L563" s="50" t="s">
        <v>47</v>
      </c>
      <c r="M563" s="81"/>
      <c r="N563" s="50"/>
      <c r="O563" s="115">
        <f t="shared" si="301"/>
        <v>0</v>
      </c>
      <c r="P563" s="165"/>
      <c r="R563" s="286"/>
      <c r="S563" s="287"/>
      <c r="U563" s="212"/>
    </row>
    <row r="564" spans="1:25" s="120" customFormat="1">
      <c r="A564" s="81" t="s">
        <v>654</v>
      </c>
      <c r="B564" s="579" t="s">
        <v>2654</v>
      </c>
      <c r="C564" s="47"/>
      <c r="D564" s="50">
        <v>0</v>
      </c>
      <c r="E564" s="50">
        <v>0</v>
      </c>
      <c r="F564" s="460">
        <f t="shared" ref="F564:F570" si="310">((E564*M564)/35)/4</f>
        <v>0</v>
      </c>
      <c r="G564" s="81">
        <v>14</v>
      </c>
      <c r="H564" s="81">
        <v>8</v>
      </c>
      <c r="I564" s="40">
        <f t="shared" si="299"/>
        <v>8</v>
      </c>
      <c r="J564" s="40">
        <f t="shared" si="300"/>
        <v>1</v>
      </c>
      <c r="K564" s="81" t="s">
        <v>2655</v>
      </c>
      <c r="L564" s="50">
        <v>0.21340000000000001</v>
      </c>
      <c r="M564" s="81">
        <v>0.06</v>
      </c>
      <c r="N564" s="114">
        <f>VLOOKUP(K564,'Material Bar Weights'!A:C,3,0)</f>
        <v>50.08</v>
      </c>
      <c r="O564" s="115">
        <f t="shared" si="301"/>
        <v>0</v>
      </c>
      <c r="P564" s="92">
        <f t="shared" ref="P564:P566" si="311">O564/N564</f>
        <v>0</v>
      </c>
      <c r="Q564" s="50"/>
      <c r="R564" s="290"/>
      <c r="S564" s="291"/>
      <c r="T564" s="288"/>
      <c r="U564" s="239">
        <v>2018</v>
      </c>
      <c r="W564" s="81"/>
    </row>
    <row r="565" spans="1:25" s="120" customFormat="1">
      <c r="A565" s="81" t="s">
        <v>654</v>
      </c>
      <c r="B565" s="579" t="s">
        <v>2652</v>
      </c>
      <c r="C565" s="47"/>
      <c r="D565" s="50">
        <v>0</v>
      </c>
      <c r="E565" s="50">
        <v>0</v>
      </c>
      <c r="F565" s="460">
        <f t="shared" si="310"/>
        <v>0</v>
      </c>
      <c r="G565" s="81">
        <v>18</v>
      </c>
      <c r="H565" s="81">
        <v>8</v>
      </c>
      <c r="I565" s="40">
        <f t="shared" si="299"/>
        <v>8</v>
      </c>
      <c r="J565" s="40">
        <f t="shared" si="300"/>
        <v>1</v>
      </c>
      <c r="K565" s="81" t="s">
        <v>1615</v>
      </c>
      <c r="L565" s="50">
        <v>5.7599999999999998E-2</v>
      </c>
      <c r="M565" s="81">
        <v>3.7600000000000001E-2</v>
      </c>
      <c r="N565" s="114">
        <f>VLOOKUP(K565,'Material Bar Weights'!A:C,3,0)</f>
        <v>8.4849999999999994</v>
      </c>
      <c r="O565" s="115">
        <f t="shared" si="301"/>
        <v>0</v>
      </c>
      <c r="P565" s="92">
        <f t="shared" si="311"/>
        <v>0</v>
      </c>
      <c r="Q565" s="50"/>
      <c r="R565" s="290"/>
      <c r="S565" s="291"/>
      <c r="T565" s="288"/>
      <c r="U565" s="239">
        <v>2018</v>
      </c>
      <c r="W565" s="81"/>
    </row>
    <row r="566" spans="1:25">
      <c r="A566" s="81" t="s">
        <v>654</v>
      </c>
      <c r="B566" s="579" t="s">
        <v>2653</v>
      </c>
      <c r="D566" s="50">
        <v>0</v>
      </c>
      <c r="E566" s="50">
        <v>0</v>
      </c>
      <c r="F566" s="460">
        <f t="shared" si="310"/>
        <v>0</v>
      </c>
      <c r="G566" s="81">
        <v>5</v>
      </c>
      <c r="H566" s="81">
        <v>8</v>
      </c>
      <c r="I566" s="40">
        <f t="shared" si="299"/>
        <v>8</v>
      </c>
      <c r="J566" s="40">
        <f t="shared" si="300"/>
        <v>1</v>
      </c>
      <c r="K566" s="50" t="s">
        <v>54</v>
      </c>
      <c r="L566" s="50">
        <v>3.4700000000000002E-2</v>
      </c>
      <c r="M566" s="81">
        <v>1.4E-2</v>
      </c>
      <c r="N566" s="114">
        <f>VLOOKUP(K566,'Material Bar Weights'!A:C,3,0)</f>
        <v>8.68</v>
      </c>
      <c r="O566" s="115">
        <f t="shared" si="301"/>
        <v>0</v>
      </c>
      <c r="P566" s="92">
        <f t="shared" si="311"/>
        <v>0</v>
      </c>
      <c r="R566" s="286"/>
      <c r="S566" s="287"/>
      <c r="U566" s="212">
        <v>2018</v>
      </c>
    </row>
    <row r="567" spans="1:25">
      <c r="A567" s="81" t="s">
        <v>4089</v>
      </c>
      <c r="B567" s="107" t="s">
        <v>4088</v>
      </c>
      <c r="C567" s="255"/>
      <c r="D567" s="50">
        <v>0</v>
      </c>
      <c r="E567" s="50">
        <v>0</v>
      </c>
      <c r="F567" s="401"/>
      <c r="G567" s="81">
        <v>112</v>
      </c>
      <c r="H567" s="81">
        <v>2</v>
      </c>
      <c r="I567" s="40">
        <f t="shared" si="299"/>
        <v>2</v>
      </c>
      <c r="J567" s="6">
        <f t="shared" si="300"/>
        <v>0</v>
      </c>
      <c r="K567" s="50" t="s">
        <v>3958</v>
      </c>
      <c r="L567" s="152" t="s">
        <v>47</v>
      </c>
      <c r="M567" s="81"/>
      <c r="N567" s="50"/>
      <c r="O567" s="115">
        <f t="shared" si="301"/>
        <v>0</v>
      </c>
      <c r="P567" s="115"/>
      <c r="R567" s="286"/>
      <c r="S567" s="287"/>
      <c r="U567" s="212"/>
    </row>
    <row r="568" spans="1:25">
      <c r="A568" s="115" t="s">
        <v>1438</v>
      </c>
      <c r="B568" s="1422" t="s">
        <v>2698</v>
      </c>
      <c r="D568" s="81">
        <v>0</v>
      </c>
      <c r="E568" s="7">
        <v>0</v>
      </c>
      <c r="F568" s="460">
        <f t="shared" si="310"/>
        <v>0</v>
      </c>
      <c r="G568" s="7">
        <v>4</v>
      </c>
      <c r="H568" s="7">
        <v>4</v>
      </c>
      <c r="I568" s="40">
        <f t="shared" ref="I568:I570" si="312">E568/G568+H568</f>
        <v>4</v>
      </c>
      <c r="J568" s="3">
        <f t="shared" ref="J568:J570" si="313">ROUND(I568/7.5,0)</f>
        <v>1</v>
      </c>
      <c r="K568" s="7" t="s">
        <v>889</v>
      </c>
      <c r="L568" s="7" t="s">
        <v>47</v>
      </c>
      <c r="M568" s="7">
        <v>0.99</v>
      </c>
      <c r="N568" s="7"/>
      <c r="O568" s="115">
        <f t="shared" ref="O568:O570" si="314">IF(L568="NA", E568, E568*L568)</f>
        <v>0</v>
      </c>
      <c r="P568" s="115"/>
      <c r="R568" s="286"/>
      <c r="S568" s="287"/>
      <c r="U568" s="212"/>
    </row>
    <row r="569" spans="1:25">
      <c r="A569" s="115" t="s">
        <v>1438</v>
      </c>
      <c r="B569" s="1422" t="s">
        <v>2700</v>
      </c>
      <c r="D569" s="81">
        <v>0</v>
      </c>
      <c r="E569" s="7">
        <v>0</v>
      </c>
      <c r="F569" s="460">
        <f t="shared" ref="F569" si="315">((E569*M569)/35)/4</f>
        <v>0</v>
      </c>
      <c r="G569" s="7">
        <v>4</v>
      </c>
      <c r="H569" s="7">
        <v>4</v>
      </c>
      <c r="I569" s="40">
        <f t="shared" ref="I569" si="316">E569/G569+H569</f>
        <v>4</v>
      </c>
      <c r="J569" s="3">
        <f t="shared" ref="J569" si="317">ROUND(I569/7.5,0)</f>
        <v>1</v>
      </c>
      <c r="K569" s="7" t="s">
        <v>889</v>
      </c>
      <c r="L569" s="7" t="s">
        <v>47</v>
      </c>
      <c r="M569" s="7">
        <v>0.99</v>
      </c>
      <c r="N569" s="7"/>
      <c r="O569" s="115">
        <f t="shared" ref="O569" si="318">IF(L569="NA", E569, E569*L569)</f>
        <v>0</v>
      </c>
      <c r="P569" s="115"/>
      <c r="R569" s="286"/>
      <c r="S569" s="287"/>
      <c r="U569" s="212"/>
    </row>
    <row r="570" spans="1:25">
      <c r="A570" s="115" t="s">
        <v>1438</v>
      </c>
      <c r="B570" s="1422" t="s">
        <v>2699</v>
      </c>
      <c r="D570" s="81">
        <v>0</v>
      </c>
      <c r="E570" s="7">
        <v>0</v>
      </c>
      <c r="F570" s="460">
        <f t="shared" si="310"/>
        <v>0</v>
      </c>
      <c r="G570" s="7">
        <v>4</v>
      </c>
      <c r="H570" s="7">
        <v>4</v>
      </c>
      <c r="I570" s="40">
        <f t="shared" si="312"/>
        <v>4</v>
      </c>
      <c r="J570" s="3">
        <f t="shared" si="313"/>
        <v>1</v>
      </c>
      <c r="K570" s="7" t="s">
        <v>889</v>
      </c>
      <c r="L570" s="7" t="s">
        <v>47</v>
      </c>
      <c r="M570" s="7">
        <v>0.99</v>
      </c>
      <c r="N570" s="7"/>
      <c r="O570" s="115">
        <f t="shared" si="314"/>
        <v>0</v>
      </c>
      <c r="P570" s="115"/>
      <c r="R570" s="286"/>
      <c r="S570" s="287"/>
      <c r="U570" s="212"/>
    </row>
    <row r="571" spans="1:25">
      <c r="A571" s="115" t="s">
        <v>1438</v>
      </c>
      <c r="B571" s="1422" t="s">
        <v>2701</v>
      </c>
      <c r="D571" s="81">
        <v>0</v>
      </c>
      <c r="E571" s="7">
        <v>0</v>
      </c>
      <c r="F571" s="460">
        <f t="shared" ref="F571:F572" si="319">((E571*M571)/35)/4</f>
        <v>0</v>
      </c>
      <c r="G571" s="7">
        <v>4</v>
      </c>
      <c r="H571" s="7">
        <v>4</v>
      </c>
      <c r="I571" s="40">
        <f t="shared" ref="I571:I572" si="320">E571/G571+H571</f>
        <v>4</v>
      </c>
      <c r="J571" s="3">
        <f t="shared" ref="J571:J572" si="321">ROUND(I571/7.5,0)</f>
        <v>1</v>
      </c>
      <c r="K571" s="7" t="s">
        <v>889</v>
      </c>
      <c r="L571" s="7" t="s">
        <v>47</v>
      </c>
      <c r="M571" s="7">
        <v>0.99</v>
      </c>
      <c r="N571" s="7"/>
      <c r="O571" s="115">
        <f t="shared" ref="O571:O572" si="322">IF(L571="NA", E571, E571*L571)</f>
        <v>0</v>
      </c>
      <c r="P571" s="115"/>
      <c r="R571" s="286"/>
      <c r="S571" s="287"/>
      <c r="U571" s="212"/>
    </row>
    <row r="572" spans="1:25">
      <c r="A572" s="115" t="s">
        <v>1438</v>
      </c>
      <c r="B572" s="1422" t="s">
        <v>2702</v>
      </c>
      <c r="D572" s="81">
        <v>0</v>
      </c>
      <c r="E572" s="7">
        <v>0</v>
      </c>
      <c r="F572" s="460">
        <f t="shared" si="319"/>
        <v>0</v>
      </c>
      <c r="G572" s="7">
        <v>4</v>
      </c>
      <c r="H572" s="7">
        <v>4</v>
      </c>
      <c r="I572" s="40">
        <f t="shared" si="320"/>
        <v>4</v>
      </c>
      <c r="J572" s="3">
        <f t="shared" si="321"/>
        <v>1</v>
      </c>
      <c r="K572" s="7" t="s">
        <v>889</v>
      </c>
      <c r="L572" s="7" t="s">
        <v>47</v>
      </c>
      <c r="M572" s="7">
        <v>0.99</v>
      </c>
      <c r="N572" s="7"/>
      <c r="O572" s="115">
        <f t="shared" si="322"/>
        <v>0</v>
      </c>
      <c r="P572" s="115"/>
      <c r="R572" s="286"/>
      <c r="S572" s="287"/>
      <c r="U572" s="212"/>
    </row>
    <row r="573" spans="1:25">
      <c r="A573" s="115" t="s">
        <v>1438</v>
      </c>
      <c r="B573" s="246">
        <v>109784</v>
      </c>
      <c r="C573" s="47">
        <v>2016</v>
      </c>
      <c r="D573" s="81">
        <v>0</v>
      </c>
      <c r="E573" s="7">
        <v>0</v>
      </c>
      <c r="F573" s="476">
        <f t="shared" ref="F573:F578" si="323">((E573*M573)/35)/4</f>
        <v>0</v>
      </c>
      <c r="G573" s="8">
        <v>32</v>
      </c>
      <c r="H573" s="7">
        <v>2</v>
      </c>
      <c r="I573" s="40">
        <f t="shared" si="299"/>
        <v>2</v>
      </c>
      <c r="J573" s="3">
        <f t="shared" si="300"/>
        <v>0</v>
      </c>
      <c r="K573" s="7" t="s">
        <v>76</v>
      </c>
      <c r="L573" s="7" t="s">
        <v>47</v>
      </c>
      <c r="M573" s="7">
        <v>0.58899999999999997</v>
      </c>
      <c r="N573" s="7"/>
      <c r="O573" s="115">
        <f t="shared" si="301"/>
        <v>0</v>
      </c>
      <c r="P573" s="115"/>
      <c r="R573" s="286"/>
      <c r="S573" s="287"/>
      <c r="U573" s="260">
        <v>2016</v>
      </c>
      <c r="V573" s="180"/>
      <c r="W573" s="180"/>
    </row>
    <row r="574" spans="1:25">
      <c r="A574" s="115" t="s">
        <v>312</v>
      </c>
      <c r="B574" s="246">
        <v>109784</v>
      </c>
      <c r="C574" s="256" t="s">
        <v>1598</v>
      </c>
      <c r="D574" s="50">
        <v>0</v>
      </c>
      <c r="E574" s="7">
        <v>0</v>
      </c>
      <c r="F574" s="476">
        <f t="shared" si="323"/>
        <v>0</v>
      </c>
      <c r="G574" s="7">
        <v>50</v>
      </c>
      <c r="H574" s="7">
        <v>1</v>
      </c>
      <c r="I574" s="40">
        <f t="shared" si="299"/>
        <v>1</v>
      </c>
      <c r="J574" s="3">
        <f t="shared" si="300"/>
        <v>0</v>
      </c>
      <c r="K574" s="7" t="s">
        <v>76</v>
      </c>
      <c r="L574" s="7" t="s">
        <v>47</v>
      </c>
      <c r="M574" s="7">
        <v>0.58899999999999997</v>
      </c>
      <c r="N574" s="7"/>
      <c r="O574" s="115">
        <f t="shared" si="301"/>
        <v>0</v>
      </c>
      <c r="P574" s="115"/>
      <c r="R574" s="286"/>
      <c r="S574" s="287"/>
      <c r="V574" s="180"/>
      <c r="W574" s="180"/>
    </row>
    <row r="575" spans="1:25">
      <c r="A575" s="81" t="s">
        <v>153</v>
      </c>
      <c r="B575" s="107">
        <v>183434</v>
      </c>
      <c r="C575" s="256" t="s">
        <v>1598</v>
      </c>
      <c r="D575" s="81">
        <v>0</v>
      </c>
      <c r="E575" s="50">
        <v>0</v>
      </c>
      <c r="F575" s="401">
        <f t="shared" si="323"/>
        <v>0</v>
      </c>
      <c r="G575" s="146">
        <v>44</v>
      </c>
      <c r="H575" s="81">
        <v>2</v>
      </c>
      <c r="I575" s="40">
        <f t="shared" si="299"/>
        <v>2</v>
      </c>
      <c r="J575" s="6">
        <f t="shared" si="300"/>
        <v>0</v>
      </c>
      <c r="K575" s="50" t="s">
        <v>76</v>
      </c>
      <c r="L575" s="50" t="s">
        <v>47</v>
      </c>
      <c r="M575" s="81">
        <v>0.56499999999999995</v>
      </c>
      <c r="N575" s="50"/>
      <c r="O575" s="115">
        <f t="shared" si="301"/>
        <v>0</v>
      </c>
      <c r="P575" s="115"/>
      <c r="R575" s="286"/>
      <c r="S575" s="287"/>
      <c r="V575" s="180"/>
      <c r="W575" s="180"/>
    </row>
    <row r="576" spans="1:25">
      <c r="A576" s="115" t="s">
        <v>1438</v>
      </c>
      <c r="B576" s="427">
        <v>183434</v>
      </c>
      <c r="C576" s="302">
        <v>2016</v>
      </c>
      <c r="D576" s="50">
        <v>0</v>
      </c>
      <c r="E576" s="7">
        <v>0</v>
      </c>
      <c r="F576" s="476">
        <f t="shared" si="323"/>
        <v>0</v>
      </c>
      <c r="G576" s="8">
        <v>44</v>
      </c>
      <c r="H576" s="110">
        <v>2</v>
      </c>
      <c r="I576" s="40">
        <f t="shared" si="299"/>
        <v>2</v>
      </c>
      <c r="J576" s="3">
        <f t="shared" si="300"/>
        <v>0</v>
      </c>
      <c r="K576" s="110" t="s">
        <v>76</v>
      </c>
      <c r="L576" s="110" t="s">
        <v>47</v>
      </c>
      <c r="M576" s="110">
        <v>0.56499999999999995</v>
      </c>
      <c r="N576" s="110"/>
      <c r="O576" s="115">
        <f t="shared" si="301"/>
        <v>0</v>
      </c>
      <c r="P576" s="115"/>
      <c r="R576" s="286"/>
      <c r="S576" s="287"/>
      <c r="U576" s="303">
        <v>2016</v>
      </c>
      <c r="V576" s="180"/>
      <c r="W576" s="180"/>
      <c r="X576" s="81"/>
      <c r="Y576" s="160"/>
    </row>
    <row r="577" spans="1:25">
      <c r="A577" s="115" t="s">
        <v>281</v>
      </c>
      <c r="B577" s="427">
        <v>183434</v>
      </c>
      <c r="C577" s="256" t="s">
        <v>1598</v>
      </c>
      <c r="D577" s="81">
        <v>0</v>
      </c>
      <c r="E577" s="7">
        <v>0</v>
      </c>
      <c r="F577" s="476">
        <f t="shared" si="323"/>
        <v>0</v>
      </c>
      <c r="G577" s="8">
        <v>44</v>
      </c>
      <c r="H577" s="110">
        <v>2</v>
      </c>
      <c r="I577" s="40">
        <f t="shared" si="299"/>
        <v>2</v>
      </c>
      <c r="J577" s="3">
        <f t="shared" si="300"/>
        <v>0</v>
      </c>
      <c r="K577" s="110" t="s">
        <v>76</v>
      </c>
      <c r="L577" s="110" t="s">
        <v>47</v>
      </c>
      <c r="M577" s="110">
        <v>0.56499999999999995</v>
      </c>
      <c r="N577" s="110"/>
      <c r="O577" s="115">
        <f t="shared" si="301"/>
        <v>0</v>
      </c>
      <c r="P577" s="115"/>
      <c r="R577" s="286"/>
      <c r="S577" s="287"/>
      <c r="U577" s="212"/>
      <c r="V577" s="180"/>
      <c r="W577" s="180"/>
      <c r="X577" s="81"/>
      <c r="Y577" s="160"/>
    </row>
    <row r="578" spans="1:25">
      <c r="A578" s="115" t="s">
        <v>157</v>
      </c>
      <c r="B578" s="427" t="s">
        <v>3952</v>
      </c>
      <c r="C578" s="255"/>
      <c r="D578" s="1376">
        <v>0</v>
      </c>
      <c r="E578" s="1381">
        <v>1</v>
      </c>
      <c r="F578" s="401">
        <f t="shared" si="323"/>
        <v>4.1285714285714285E-3</v>
      </c>
      <c r="G578" s="7">
        <v>1</v>
      </c>
      <c r="H578" s="110">
        <v>3</v>
      </c>
      <c r="I578" s="40">
        <f t="shared" si="299"/>
        <v>4</v>
      </c>
      <c r="J578" s="3">
        <f t="shared" si="300"/>
        <v>1</v>
      </c>
      <c r="K578" s="50" t="s">
        <v>242</v>
      </c>
      <c r="L578" s="50">
        <v>2.4481999999999999</v>
      </c>
      <c r="M578" s="81">
        <v>0.57799999999999996</v>
      </c>
      <c r="N578" s="114">
        <f>VLOOKUP(K578,'Material Bar Weights'!A:C,3,0)</f>
        <v>72.099999999999994</v>
      </c>
      <c r="O578" s="115">
        <f t="shared" si="301"/>
        <v>2.4481999999999999</v>
      </c>
      <c r="P578" s="92">
        <f t="shared" ref="P578" si="324">O578/N578</f>
        <v>3.3955617198335647E-2</v>
      </c>
      <c r="R578" s="286"/>
      <c r="S578" s="287"/>
      <c r="V578" s="180"/>
      <c r="W578" s="180"/>
      <c r="X578" s="81"/>
      <c r="Y578" s="160"/>
    </row>
    <row r="579" spans="1:25">
      <c r="A579" s="115" t="s">
        <v>157</v>
      </c>
      <c r="B579" s="427" t="s">
        <v>3953</v>
      </c>
      <c r="C579" s="255"/>
      <c r="D579" s="1376">
        <v>0</v>
      </c>
      <c r="E579" s="1381">
        <v>2</v>
      </c>
      <c r="F579" s="155"/>
      <c r="G579" s="7">
        <v>1</v>
      </c>
      <c r="H579" s="110">
        <v>12</v>
      </c>
      <c r="I579" s="40">
        <f t="shared" si="299"/>
        <v>14</v>
      </c>
      <c r="J579" s="3">
        <f t="shared" si="300"/>
        <v>2</v>
      </c>
      <c r="K579" s="405" t="s">
        <v>3959</v>
      </c>
      <c r="L579" s="50" t="s">
        <v>47</v>
      </c>
      <c r="M579" s="81"/>
      <c r="N579" s="50"/>
      <c r="O579" s="115">
        <f t="shared" si="301"/>
        <v>2</v>
      </c>
      <c r="P579" s="115"/>
      <c r="R579" s="286"/>
      <c r="S579" s="287"/>
      <c r="V579" s="180"/>
      <c r="W579" s="180"/>
    </row>
    <row r="580" spans="1:25">
      <c r="A580" s="115" t="s">
        <v>157</v>
      </c>
      <c r="B580" s="427" t="s">
        <v>3954</v>
      </c>
      <c r="C580" s="255"/>
      <c r="D580" s="50">
        <v>0</v>
      </c>
      <c r="E580" s="155">
        <v>3</v>
      </c>
      <c r="F580" s="155"/>
      <c r="G580" s="7">
        <v>1</v>
      </c>
      <c r="H580" s="110">
        <v>12</v>
      </c>
      <c r="I580" s="40">
        <f t="shared" si="299"/>
        <v>15</v>
      </c>
      <c r="J580" s="3">
        <f t="shared" si="300"/>
        <v>2</v>
      </c>
      <c r="K580" s="405" t="s">
        <v>3960</v>
      </c>
      <c r="L580" s="50" t="s">
        <v>47</v>
      </c>
      <c r="M580" s="81"/>
      <c r="N580" s="50"/>
      <c r="O580" s="115">
        <f t="shared" si="301"/>
        <v>3</v>
      </c>
      <c r="P580" s="115"/>
      <c r="R580" s="286"/>
      <c r="S580" s="287"/>
      <c r="V580" s="180"/>
      <c r="W580" s="180"/>
      <c r="X580" s="50"/>
      <c r="Y580" s="82"/>
    </row>
    <row r="581" spans="1:25">
      <c r="A581" s="115" t="s">
        <v>157</v>
      </c>
      <c r="B581" s="107" t="s">
        <v>3955</v>
      </c>
      <c r="D581" s="81">
        <v>0</v>
      </c>
      <c r="E581" s="50">
        <v>0</v>
      </c>
      <c r="F581" s="401">
        <f>((E581*M581)/35)/4</f>
        <v>0</v>
      </c>
      <c r="G581" s="146">
        <v>8</v>
      </c>
      <c r="H581" s="81">
        <v>4</v>
      </c>
      <c r="I581" s="40">
        <f t="shared" si="299"/>
        <v>4</v>
      </c>
      <c r="J581" s="6">
        <f t="shared" si="300"/>
        <v>1</v>
      </c>
      <c r="K581" s="50" t="s">
        <v>189</v>
      </c>
      <c r="L581" s="50">
        <v>0.1018</v>
      </c>
      <c r="M581" s="81">
        <v>5.1700000000000003E-2</v>
      </c>
      <c r="N581" s="114">
        <f>VLOOKUP(K581,'Material Bar Weights'!A:C,3,0)</f>
        <v>10.52</v>
      </c>
      <c r="O581" s="115">
        <f t="shared" si="301"/>
        <v>0</v>
      </c>
      <c r="P581" s="92">
        <f t="shared" ref="P581" si="325">O581/N581</f>
        <v>0</v>
      </c>
      <c r="R581" s="286"/>
      <c r="S581" s="287"/>
      <c r="V581" s="180"/>
      <c r="W581" s="180"/>
      <c r="X581" s="50"/>
      <c r="Y581" s="82"/>
    </row>
    <row r="582" spans="1:25">
      <c r="A582" s="115" t="s">
        <v>1479</v>
      </c>
      <c r="B582" s="107" t="s">
        <v>3956</v>
      </c>
      <c r="D582" s="50">
        <v>0</v>
      </c>
      <c r="E582" s="50">
        <v>0</v>
      </c>
      <c r="G582" s="81">
        <v>4</v>
      </c>
      <c r="H582" s="81">
        <v>2</v>
      </c>
      <c r="I582" s="40">
        <f t="shared" si="299"/>
        <v>2</v>
      </c>
      <c r="J582" s="6">
        <f t="shared" si="300"/>
        <v>0</v>
      </c>
      <c r="K582" s="208" t="s">
        <v>3961</v>
      </c>
      <c r="L582" s="50" t="s">
        <v>47</v>
      </c>
      <c r="M582" s="81"/>
      <c r="N582" s="50"/>
      <c r="O582" s="115">
        <f t="shared" si="301"/>
        <v>0</v>
      </c>
      <c r="P582" s="115"/>
      <c r="R582" s="286"/>
      <c r="S582" s="287"/>
      <c r="V582" s="180"/>
      <c r="W582" s="180"/>
      <c r="X582" s="50"/>
      <c r="Y582" s="82"/>
    </row>
    <row r="583" spans="1:25">
      <c r="A583" s="115" t="s">
        <v>329</v>
      </c>
      <c r="B583" s="107">
        <v>300341</v>
      </c>
      <c r="C583" s="47" t="s">
        <v>735</v>
      </c>
      <c r="D583" s="81">
        <v>0</v>
      </c>
      <c r="E583" s="50">
        <v>0</v>
      </c>
      <c r="F583" s="401">
        <f t="shared" ref="F583:F584" si="326">((E583*M583)/35)/4</f>
        <v>0</v>
      </c>
      <c r="G583" s="50">
        <v>4</v>
      </c>
      <c r="H583" s="81">
        <v>0.4</v>
      </c>
      <c r="I583" s="40">
        <f t="shared" si="299"/>
        <v>0.4</v>
      </c>
      <c r="J583" s="6">
        <f t="shared" si="300"/>
        <v>0</v>
      </c>
      <c r="K583" s="50">
        <v>300340</v>
      </c>
      <c r="L583" s="50" t="s">
        <v>47</v>
      </c>
      <c r="M583" s="81">
        <v>4.0160000000000001E-2</v>
      </c>
      <c r="N583" s="50"/>
      <c r="O583" s="115">
        <f t="shared" si="301"/>
        <v>0</v>
      </c>
      <c r="P583" s="115"/>
      <c r="R583" s="286"/>
      <c r="S583" s="287"/>
      <c r="V583" s="180"/>
      <c r="W583" s="180"/>
      <c r="X583" s="50"/>
      <c r="Y583" s="82"/>
    </row>
    <row r="584" spans="1:25">
      <c r="A584" s="115" t="s">
        <v>383</v>
      </c>
      <c r="B584" s="46">
        <v>300341</v>
      </c>
      <c r="C584" s="102" t="s">
        <v>1992</v>
      </c>
      <c r="D584" s="50">
        <v>0</v>
      </c>
      <c r="E584" s="149">
        <v>0</v>
      </c>
      <c r="F584" s="401">
        <f t="shared" si="326"/>
        <v>0</v>
      </c>
      <c r="G584" s="7">
        <v>6</v>
      </c>
      <c r="H584" s="110">
        <v>1</v>
      </c>
      <c r="I584" s="40">
        <f t="shared" si="299"/>
        <v>1</v>
      </c>
      <c r="J584" s="3">
        <f t="shared" si="300"/>
        <v>0</v>
      </c>
      <c r="K584" s="50">
        <v>300340</v>
      </c>
      <c r="L584" s="50" t="s">
        <v>47</v>
      </c>
      <c r="M584" s="81">
        <v>4.0160000000000001E-2</v>
      </c>
      <c r="N584" s="50"/>
      <c r="O584" s="115">
        <f t="shared" si="301"/>
        <v>0</v>
      </c>
      <c r="P584" s="115"/>
      <c r="R584" s="290"/>
      <c r="S584" s="291"/>
      <c r="T584" s="288"/>
      <c r="U584" s="107"/>
      <c r="V584" s="180"/>
      <c r="W584" s="180"/>
      <c r="X584" s="50"/>
      <c r="Y584" s="82"/>
    </row>
    <row r="585" spans="1:25">
      <c r="A585" s="115" t="s">
        <v>329</v>
      </c>
      <c r="B585" s="46">
        <v>300346</v>
      </c>
      <c r="C585" s="102"/>
      <c r="D585" s="81">
        <v>0</v>
      </c>
      <c r="E585" s="149">
        <v>0</v>
      </c>
      <c r="F585" s="33">
        <f>((E585*M585)/35)/4</f>
        <v>0</v>
      </c>
      <c r="G585" s="7">
        <v>6</v>
      </c>
      <c r="H585" s="110">
        <v>1</v>
      </c>
      <c r="I585" s="40">
        <f t="shared" si="299"/>
        <v>1</v>
      </c>
      <c r="J585" s="3">
        <f t="shared" si="300"/>
        <v>0</v>
      </c>
      <c r="K585" s="50">
        <v>300322</v>
      </c>
      <c r="L585" s="50" t="s">
        <v>47</v>
      </c>
      <c r="M585" s="81">
        <v>4.0160000000000001E-2</v>
      </c>
      <c r="N585" s="50"/>
      <c r="O585" s="115">
        <f t="shared" si="301"/>
        <v>0</v>
      </c>
      <c r="P585" s="115"/>
      <c r="R585" s="290"/>
      <c r="S585" s="291"/>
      <c r="T585" s="288"/>
      <c r="U585" s="107"/>
      <c r="V585" s="180"/>
      <c r="W585" s="180"/>
      <c r="X585" s="50"/>
      <c r="Y585" s="82"/>
    </row>
    <row r="586" spans="1:25" s="120" customFormat="1">
      <c r="A586" s="115" t="s">
        <v>156</v>
      </c>
      <c r="B586" s="127" t="s">
        <v>497</v>
      </c>
      <c r="C586" s="182"/>
      <c r="D586" s="50">
        <v>0</v>
      </c>
      <c r="E586" s="110">
        <v>0</v>
      </c>
      <c r="F586" s="474">
        <f>((E586*M586)/35)/4</f>
        <v>0</v>
      </c>
      <c r="G586" s="110">
        <v>214</v>
      </c>
      <c r="H586" s="110">
        <v>8</v>
      </c>
      <c r="I586" s="40">
        <f t="shared" si="299"/>
        <v>8</v>
      </c>
      <c r="J586" s="3">
        <f t="shared" si="300"/>
        <v>1</v>
      </c>
      <c r="K586" s="110" t="s">
        <v>1766</v>
      </c>
      <c r="L586" s="168">
        <v>4.0000000000000001E-3</v>
      </c>
      <c r="M586" s="168">
        <v>1E-3</v>
      </c>
      <c r="N586" s="168"/>
      <c r="O586" s="115">
        <f t="shared" si="301"/>
        <v>0</v>
      </c>
      <c r="P586" s="33"/>
      <c r="Q586" s="50"/>
      <c r="R586" s="286"/>
      <c r="S586" s="287"/>
      <c r="T586" s="55"/>
      <c r="U586" s="41"/>
      <c r="V586" s="180"/>
      <c r="W586" s="180"/>
      <c r="X586" s="81"/>
      <c r="Y586" s="160"/>
    </row>
    <row r="587" spans="1:25">
      <c r="A587" s="115" t="s">
        <v>407</v>
      </c>
      <c r="B587" s="427" t="s">
        <v>3957</v>
      </c>
      <c r="C587" s="255"/>
      <c r="D587" s="81">
        <v>0</v>
      </c>
      <c r="E587" s="155">
        <v>0</v>
      </c>
      <c r="F587" s="155"/>
      <c r="G587" s="155">
        <v>240</v>
      </c>
      <c r="H587" s="110">
        <v>2</v>
      </c>
      <c r="I587" s="40">
        <f t="shared" si="299"/>
        <v>2</v>
      </c>
      <c r="J587" s="3">
        <f t="shared" si="300"/>
        <v>0</v>
      </c>
      <c r="K587" s="405" t="s">
        <v>3962</v>
      </c>
      <c r="L587" s="293" t="s">
        <v>47</v>
      </c>
      <c r="M587" s="110"/>
      <c r="N587" s="293"/>
      <c r="O587" s="115">
        <f t="shared" si="301"/>
        <v>0</v>
      </c>
      <c r="P587" s="115"/>
      <c r="R587" s="286"/>
      <c r="S587" s="287"/>
      <c r="U587" s="212"/>
      <c r="V587" s="180"/>
      <c r="W587" s="180"/>
      <c r="X587" s="50"/>
      <c r="Y587" s="82"/>
    </row>
    <row r="588" spans="1:25">
      <c r="A588" s="81" t="s">
        <v>654</v>
      </c>
      <c r="B588" s="579" t="s">
        <v>1132</v>
      </c>
      <c r="D588" s="81">
        <v>0</v>
      </c>
      <c r="E588" s="81">
        <v>0</v>
      </c>
      <c r="F588" s="346">
        <f t="shared" ref="F588:F604" si="327">((E588*M588)/35)/4</f>
        <v>0</v>
      </c>
      <c r="G588" s="81">
        <v>55</v>
      </c>
      <c r="H588" s="81">
        <v>1.5</v>
      </c>
      <c r="I588" s="40">
        <f>E588/G588+H588</f>
        <v>1.5</v>
      </c>
      <c r="J588" s="40">
        <f>ROUND(I588/7.5,0)</f>
        <v>0</v>
      </c>
      <c r="K588" s="81" t="s">
        <v>809</v>
      </c>
      <c r="L588" s="81">
        <v>0.185</v>
      </c>
      <c r="M588" s="81">
        <v>8.3299999999999999E-2</v>
      </c>
      <c r="N588" s="114">
        <f>VLOOKUP(K588,'Material Bar Weights'!A:C,3,0)</f>
        <v>19.53</v>
      </c>
      <c r="O588" s="115">
        <f>IF(L588="NA", E588, E588*L588)</f>
        <v>0</v>
      </c>
      <c r="P588" s="92">
        <f>O588/N588</f>
        <v>0</v>
      </c>
      <c r="R588" s="286"/>
      <c r="S588" s="287"/>
      <c r="U588" s="212"/>
      <c r="V588" s="180"/>
      <c r="W588" s="180"/>
      <c r="X588" s="50"/>
      <c r="Y588" s="82"/>
    </row>
    <row r="589" spans="1:25">
      <c r="A589" s="81" t="s">
        <v>654</v>
      </c>
      <c r="B589" s="107" t="s">
        <v>762</v>
      </c>
      <c r="D589" s="50">
        <v>0</v>
      </c>
      <c r="E589" s="50">
        <v>0</v>
      </c>
      <c r="F589" s="401">
        <f t="shared" si="327"/>
        <v>0</v>
      </c>
      <c r="G589" s="146">
        <v>60</v>
      </c>
      <c r="H589" s="81">
        <v>1</v>
      </c>
      <c r="I589" s="40">
        <f t="shared" si="299"/>
        <v>1</v>
      </c>
      <c r="J589" s="6">
        <f t="shared" si="300"/>
        <v>0</v>
      </c>
      <c r="K589" s="50" t="s">
        <v>809</v>
      </c>
      <c r="L589" s="50">
        <v>0.123</v>
      </c>
      <c r="M589" s="81">
        <v>6.5000000000000002E-2</v>
      </c>
      <c r="N589" s="50"/>
      <c r="O589" s="115">
        <f t="shared" si="301"/>
        <v>0</v>
      </c>
      <c r="P589" s="115"/>
      <c r="S589" s="165"/>
      <c r="U589" s="282"/>
      <c r="V589" s="180"/>
      <c r="W589" s="180"/>
      <c r="X589" s="50"/>
      <c r="Y589" s="82"/>
    </row>
    <row r="590" spans="1:25">
      <c r="A590" s="81" t="s">
        <v>654</v>
      </c>
      <c r="B590" s="107" t="s">
        <v>764</v>
      </c>
      <c r="D590" s="81">
        <v>0</v>
      </c>
      <c r="E590" s="50">
        <v>0</v>
      </c>
      <c r="F590" s="583">
        <f t="shared" si="327"/>
        <v>0</v>
      </c>
      <c r="G590" s="146">
        <v>46</v>
      </c>
      <c r="H590" s="81">
        <v>1</v>
      </c>
      <c r="I590" s="40">
        <f t="shared" si="299"/>
        <v>1</v>
      </c>
      <c r="J590" s="6">
        <f t="shared" si="300"/>
        <v>0</v>
      </c>
      <c r="K590" s="50" t="s">
        <v>810</v>
      </c>
      <c r="L590" s="50">
        <v>0.224</v>
      </c>
      <c r="M590" s="81">
        <v>7.0000000000000007E-2</v>
      </c>
      <c r="N590" s="50"/>
      <c r="O590" s="115">
        <f t="shared" si="301"/>
        <v>0</v>
      </c>
      <c r="P590" s="115"/>
      <c r="S590" s="165"/>
      <c r="U590" s="282"/>
      <c r="V590" s="180"/>
      <c r="W590" s="180"/>
      <c r="X590" s="50"/>
      <c r="Y590" s="82"/>
    </row>
    <row r="591" spans="1:25">
      <c r="A591" s="85" t="s">
        <v>1279</v>
      </c>
      <c r="B591" s="579" t="s">
        <v>1692</v>
      </c>
      <c r="D591" s="50">
        <v>0</v>
      </c>
      <c r="E591" s="81">
        <v>0</v>
      </c>
      <c r="F591" s="346">
        <f t="shared" si="327"/>
        <v>0</v>
      </c>
      <c r="G591" s="81">
        <v>55</v>
      </c>
      <c r="H591" s="81">
        <v>1.5</v>
      </c>
      <c r="I591" s="40">
        <f>E591/G591+H591</f>
        <v>1.5</v>
      </c>
      <c r="J591" s="40">
        <f>ROUND(I591/7.5,0)</f>
        <v>0</v>
      </c>
      <c r="K591" s="81" t="s">
        <v>810</v>
      </c>
      <c r="L591" s="81">
        <v>0.224</v>
      </c>
      <c r="M591" s="81">
        <v>7.0999999999999994E-2</v>
      </c>
      <c r="N591" s="114">
        <f>VLOOKUP(K591,'Material Bar Weights'!A:C,3,0)</f>
        <v>22.95</v>
      </c>
      <c r="O591" s="115">
        <f>IF(L591="NA", E591, E591*L591)</f>
        <v>0</v>
      </c>
      <c r="P591" s="92">
        <f>O591/N591</f>
        <v>0</v>
      </c>
      <c r="S591" s="165"/>
      <c r="U591" s="282"/>
      <c r="V591" s="180"/>
      <c r="W591" s="180"/>
      <c r="X591" s="50"/>
      <c r="Y591" s="82"/>
    </row>
    <row r="592" spans="1:25">
      <c r="A592" s="81" t="s">
        <v>654</v>
      </c>
      <c r="B592" s="107" t="s">
        <v>765</v>
      </c>
      <c r="D592" s="50">
        <v>0</v>
      </c>
      <c r="E592" s="50">
        <v>0</v>
      </c>
      <c r="F592" s="401">
        <f t="shared" si="327"/>
        <v>0</v>
      </c>
      <c r="G592" s="146">
        <v>33</v>
      </c>
      <c r="H592" s="81">
        <v>1</v>
      </c>
      <c r="I592" s="40">
        <f t="shared" si="299"/>
        <v>1</v>
      </c>
      <c r="J592" s="6">
        <f t="shared" si="300"/>
        <v>0</v>
      </c>
      <c r="K592" s="50" t="s">
        <v>810</v>
      </c>
      <c r="L592" s="50">
        <v>0.32200000000000001</v>
      </c>
      <c r="M592" s="81">
        <v>6.8900000000000003E-2</v>
      </c>
      <c r="N592" s="50"/>
      <c r="O592" s="115">
        <f t="shared" si="301"/>
        <v>0</v>
      </c>
      <c r="P592" s="115"/>
      <c r="S592" s="165"/>
      <c r="U592" s="282"/>
      <c r="V592" s="180"/>
      <c r="W592" s="180"/>
      <c r="X592" s="50"/>
      <c r="Y592" s="82"/>
    </row>
    <row r="593" spans="1:25">
      <c r="A593" s="81" t="s">
        <v>654</v>
      </c>
      <c r="B593" s="107" t="s">
        <v>783</v>
      </c>
      <c r="D593" s="81">
        <v>0</v>
      </c>
      <c r="E593" s="50">
        <v>0</v>
      </c>
      <c r="F593" s="401">
        <f t="shared" si="327"/>
        <v>0</v>
      </c>
      <c r="G593" s="146">
        <v>29</v>
      </c>
      <c r="H593" s="81">
        <v>1</v>
      </c>
      <c r="I593" s="40">
        <f t="shared" si="299"/>
        <v>1</v>
      </c>
      <c r="J593" s="6">
        <f t="shared" si="300"/>
        <v>0</v>
      </c>
      <c r="K593" s="50" t="s">
        <v>811</v>
      </c>
      <c r="L593" s="50">
        <v>0.29199999999999998</v>
      </c>
      <c r="M593" s="81">
        <v>6.3399999999999998E-2</v>
      </c>
      <c r="N593" s="50"/>
      <c r="O593" s="115">
        <f t="shared" si="301"/>
        <v>0</v>
      </c>
      <c r="P593" s="115"/>
      <c r="S593" s="165"/>
      <c r="U593" s="282"/>
      <c r="V593" s="180"/>
      <c r="W593" s="180"/>
      <c r="X593" s="50"/>
      <c r="Y593" s="82"/>
    </row>
    <row r="594" spans="1:25">
      <c r="A594" s="81" t="s">
        <v>654</v>
      </c>
      <c r="B594" s="107" t="s">
        <v>763</v>
      </c>
      <c r="D594" s="50">
        <v>0</v>
      </c>
      <c r="E594" s="50">
        <v>0</v>
      </c>
      <c r="F594" s="401">
        <f t="shared" si="327"/>
        <v>0</v>
      </c>
      <c r="G594" s="146">
        <v>63</v>
      </c>
      <c r="H594" s="81">
        <v>3</v>
      </c>
      <c r="I594" s="40">
        <f t="shared" si="299"/>
        <v>3</v>
      </c>
      <c r="J594" s="6">
        <f t="shared" si="300"/>
        <v>0</v>
      </c>
      <c r="K594" s="50" t="s">
        <v>809</v>
      </c>
      <c r="L594" s="50">
        <v>0.19350000000000001</v>
      </c>
      <c r="M594" s="81">
        <v>6.7599999999999993E-2</v>
      </c>
      <c r="N594" s="50"/>
      <c r="O594" s="115">
        <f t="shared" si="301"/>
        <v>0</v>
      </c>
      <c r="P594" s="115"/>
      <c r="S594" s="165"/>
      <c r="U594" s="282"/>
      <c r="V594" s="180"/>
      <c r="W594" s="180"/>
      <c r="X594" s="50"/>
      <c r="Y594" s="82"/>
    </row>
    <row r="595" spans="1:25">
      <c r="A595" s="81" t="s">
        <v>654</v>
      </c>
      <c r="B595" s="107" t="s">
        <v>766</v>
      </c>
      <c r="D595" s="81">
        <v>0</v>
      </c>
      <c r="E595" s="50">
        <v>0</v>
      </c>
      <c r="F595" s="33">
        <f t="shared" si="327"/>
        <v>0</v>
      </c>
      <c r="G595" s="146">
        <v>58</v>
      </c>
      <c r="H595" s="81">
        <v>1</v>
      </c>
      <c r="I595" s="40">
        <f t="shared" si="299"/>
        <v>1</v>
      </c>
      <c r="J595" s="6">
        <f t="shared" si="300"/>
        <v>0</v>
      </c>
      <c r="K595" s="50" t="s">
        <v>810</v>
      </c>
      <c r="L595" s="50">
        <v>0.218</v>
      </c>
      <c r="M595" s="81">
        <v>0.08</v>
      </c>
      <c r="N595" s="114">
        <f>VLOOKUP(K595,'Material Bar Weights'!A:C,3,0)</f>
        <v>22.95</v>
      </c>
      <c r="O595" s="115">
        <f t="shared" si="301"/>
        <v>0</v>
      </c>
      <c r="P595" s="92">
        <f t="shared" ref="P595:P596" si="328">O595/N595</f>
        <v>0</v>
      </c>
      <c r="S595" s="165"/>
      <c r="U595" s="282"/>
      <c r="V595" s="180"/>
      <c r="W595" s="180"/>
      <c r="X595" s="81"/>
      <c r="Y595" s="160"/>
    </row>
    <row r="596" spans="1:25">
      <c r="A596" s="81" t="s">
        <v>654</v>
      </c>
      <c r="B596" s="107" t="s">
        <v>767</v>
      </c>
      <c r="D596" s="50">
        <v>0</v>
      </c>
      <c r="E596" s="50">
        <v>0</v>
      </c>
      <c r="F596" s="33">
        <f t="shared" si="327"/>
        <v>0</v>
      </c>
      <c r="G596" s="146">
        <v>50</v>
      </c>
      <c r="H596" s="81">
        <v>2.5</v>
      </c>
      <c r="I596" s="40">
        <f t="shared" si="299"/>
        <v>2.5</v>
      </c>
      <c r="J596" s="6">
        <f t="shared" si="300"/>
        <v>0</v>
      </c>
      <c r="K596" s="50" t="s">
        <v>810</v>
      </c>
      <c r="L596" s="50">
        <v>0.222</v>
      </c>
      <c r="M596" s="81">
        <v>7.0000000000000007E-2</v>
      </c>
      <c r="N596" s="114">
        <f>VLOOKUP(K596,'Material Bar Weights'!A:C,3,0)</f>
        <v>22.95</v>
      </c>
      <c r="O596" s="115">
        <f t="shared" si="301"/>
        <v>0</v>
      </c>
      <c r="P596" s="92">
        <f t="shared" si="328"/>
        <v>0</v>
      </c>
      <c r="S596" s="165"/>
      <c r="U596" s="282"/>
      <c r="V596" s="180"/>
      <c r="W596" s="180"/>
      <c r="X596" s="50"/>
      <c r="Y596" s="82"/>
    </row>
    <row r="597" spans="1:25">
      <c r="A597" s="85" t="s">
        <v>1279</v>
      </c>
      <c r="B597" s="46" t="s">
        <v>1562</v>
      </c>
      <c r="C597" s="81"/>
      <c r="D597" s="50">
        <v>0</v>
      </c>
      <c r="E597" s="50">
        <v>0</v>
      </c>
      <c r="F597" s="401">
        <f t="shared" si="327"/>
        <v>0</v>
      </c>
      <c r="G597" s="85">
        <v>14</v>
      </c>
      <c r="H597" s="103">
        <v>2</v>
      </c>
      <c r="I597" s="40">
        <f>E597/G597+H597</f>
        <v>2</v>
      </c>
      <c r="J597" s="6">
        <f>ROUND(I597/7.5,0)</f>
        <v>0</v>
      </c>
      <c r="K597" s="85" t="s">
        <v>811</v>
      </c>
      <c r="L597" s="166">
        <v>0.27189999999999998</v>
      </c>
      <c r="M597" s="103">
        <v>6.4000000000000001E-2</v>
      </c>
      <c r="N597" s="114">
        <f>VLOOKUP(K597,'Material Bar Weights'!A:C,3,0)</f>
        <v>26.58</v>
      </c>
      <c r="O597" s="165">
        <f>IF(L597="NA", E597, E597*L597)</f>
        <v>0</v>
      </c>
      <c r="P597" s="92">
        <f>O597/N597</f>
        <v>0</v>
      </c>
      <c r="S597" s="165"/>
      <c r="U597" s="282"/>
      <c r="V597" s="180"/>
      <c r="W597" s="180"/>
      <c r="X597" s="50"/>
      <c r="Y597" s="82"/>
    </row>
    <row r="598" spans="1:25">
      <c r="A598" s="81" t="s">
        <v>814</v>
      </c>
      <c r="B598" s="107" t="s">
        <v>784</v>
      </c>
      <c r="D598" s="81">
        <v>0</v>
      </c>
      <c r="E598" s="50">
        <v>0</v>
      </c>
      <c r="F598" s="50">
        <f t="shared" si="327"/>
        <v>0</v>
      </c>
      <c r="G598" s="146">
        <v>56</v>
      </c>
      <c r="H598" s="81">
        <v>1</v>
      </c>
      <c r="I598" s="40">
        <f t="shared" si="299"/>
        <v>1</v>
      </c>
      <c r="J598" s="6">
        <f t="shared" si="300"/>
        <v>0</v>
      </c>
      <c r="K598" s="50" t="s">
        <v>811</v>
      </c>
      <c r="L598" s="50">
        <v>0.30099999999999999</v>
      </c>
      <c r="M598" s="81">
        <v>0.10100000000000001</v>
      </c>
      <c r="N598" s="50"/>
      <c r="O598" s="115">
        <f t="shared" si="301"/>
        <v>0</v>
      </c>
      <c r="P598" s="115"/>
      <c r="S598" s="165"/>
      <c r="U598" s="282"/>
      <c r="X598" s="50"/>
      <c r="Y598" s="82"/>
    </row>
    <row r="599" spans="1:25">
      <c r="A599" s="81" t="s">
        <v>654</v>
      </c>
      <c r="B599" s="107" t="s">
        <v>784</v>
      </c>
      <c r="D599" s="50">
        <v>0</v>
      </c>
      <c r="E599" s="50">
        <v>0</v>
      </c>
      <c r="F599" s="50">
        <f t="shared" si="327"/>
        <v>0</v>
      </c>
      <c r="G599" s="146">
        <v>90</v>
      </c>
      <c r="H599" s="81">
        <v>1</v>
      </c>
      <c r="I599" s="40">
        <f t="shared" si="299"/>
        <v>1</v>
      </c>
      <c r="J599" s="6">
        <f t="shared" si="300"/>
        <v>0</v>
      </c>
      <c r="K599" s="50" t="s">
        <v>811</v>
      </c>
      <c r="L599" s="50">
        <v>0.22500000000000001</v>
      </c>
      <c r="M599" s="81">
        <v>0.10100000000000001</v>
      </c>
      <c r="N599" s="50"/>
      <c r="O599" s="115">
        <f t="shared" si="301"/>
        <v>0</v>
      </c>
      <c r="P599" s="115"/>
      <c r="S599" s="165"/>
      <c r="U599" s="282"/>
      <c r="X599" s="81"/>
      <c r="Y599" s="160"/>
    </row>
    <row r="600" spans="1:25">
      <c r="A600" s="50" t="s">
        <v>654</v>
      </c>
      <c r="B600" s="107" t="s">
        <v>2024</v>
      </c>
      <c r="D600" s="81">
        <v>0</v>
      </c>
      <c r="E600" s="50">
        <v>0</v>
      </c>
      <c r="F600" s="50">
        <f t="shared" si="327"/>
        <v>0</v>
      </c>
      <c r="G600" s="81">
        <v>58</v>
      </c>
      <c r="H600" s="81">
        <v>1</v>
      </c>
      <c r="I600" s="40">
        <f>E600/G600+H600</f>
        <v>1</v>
      </c>
      <c r="J600" s="6">
        <f>ROUND(I600/7.5,0)</f>
        <v>0</v>
      </c>
      <c r="K600" s="50" t="s">
        <v>810</v>
      </c>
      <c r="L600" s="50">
        <v>0.224</v>
      </c>
      <c r="M600" s="81">
        <v>9.4E-2</v>
      </c>
      <c r="N600" s="114">
        <f>VLOOKUP(K600,'Material Bar Weights'!A:C,3,0)</f>
        <v>22.95</v>
      </c>
      <c r="O600" s="115">
        <f>IF(L600="NA", E600, E600*L600)</f>
        <v>0</v>
      </c>
      <c r="P600" s="92">
        <f>O600/N600</f>
        <v>0</v>
      </c>
      <c r="S600" s="165"/>
      <c r="U600" s="282"/>
      <c r="X600" s="81"/>
      <c r="Y600" s="160"/>
    </row>
    <row r="601" spans="1:25">
      <c r="A601" s="81" t="s">
        <v>654</v>
      </c>
      <c r="B601" s="107" t="s">
        <v>785</v>
      </c>
      <c r="D601" s="81">
        <v>0</v>
      </c>
      <c r="E601" s="50">
        <v>0</v>
      </c>
      <c r="F601" s="50">
        <f t="shared" si="327"/>
        <v>0</v>
      </c>
      <c r="G601" s="146">
        <v>18</v>
      </c>
      <c r="H601" s="81">
        <v>2</v>
      </c>
      <c r="I601" s="40">
        <f t="shared" ref="I601:I649" si="329">E601/G601+H601</f>
        <v>2</v>
      </c>
      <c r="J601" s="6">
        <f t="shared" si="300"/>
        <v>0</v>
      </c>
      <c r="K601" s="50" t="s">
        <v>811</v>
      </c>
      <c r="L601" s="50">
        <v>0.30099999999999999</v>
      </c>
      <c r="M601" s="81">
        <v>9.7000000000000003E-2</v>
      </c>
      <c r="N601" s="50"/>
      <c r="O601" s="115">
        <f t="shared" si="301"/>
        <v>0</v>
      </c>
      <c r="P601" s="115"/>
      <c r="S601" s="165"/>
      <c r="U601" s="282"/>
      <c r="X601" s="50"/>
      <c r="Y601" s="82"/>
    </row>
    <row r="602" spans="1:25">
      <c r="A602" s="81" t="s">
        <v>814</v>
      </c>
      <c r="B602" s="107" t="s">
        <v>1443</v>
      </c>
      <c r="D602" s="50">
        <v>0</v>
      </c>
      <c r="E602" s="50">
        <v>0</v>
      </c>
      <c r="F602" s="50">
        <f t="shared" si="327"/>
        <v>0</v>
      </c>
      <c r="G602" s="81">
        <v>58</v>
      </c>
      <c r="H602" s="81">
        <v>1</v>
      </c>
      <c r="I602" s="40">
        <f t="shared" si="329"/>
        <v>1</v>
      </c>
      <c r="J602" s="6">
        <f t="shared" si="300"/>
        <v>0</v>
      </c>
      <c r="K602" s="50" t="s">
        <v>810</v>
      </c>
      <c r="L602" s="50">
        <v>0.218</v>
      </c>
      <c r="M602" s="81">
        <v>0.08</v>
      </c>
      <c r="N602" s="50"/>
      <c r="O602" s="115">
        <f t="shared" si="301"/>
        <v>0</v>
      </c>
      <c r="P602" s="115"/>
      <c r="S602" s="165"/>
      <c r="U602" s="282"/>
      <c r="X602" s="50"/>
      <c r="Y602" s="82"/>
    </row>
    <row r="603" spans="1:25">
      <c r="A603" s="81" t="s">
        <v>814</v>
      </c>
      <c r="B603" s="107" t="s">
        <v>802</v>
      </c>
      <c r="D603" s="81">
        <v>0</v>
      </c>
      <c r="E603" s="50">
        <v>0</v>
      </c>
      <c r="F603" s="50">
        <f t="shared" si="327"/>
        <v>0</v>
      </c>
      <c r="G603" s="81">
        <v>31</v>
      </c>
      <c r="H603" s="81">
        <v>1</v>
      </c>
      <c r="I603" s="40">
        <f t="shared" si="329"/>
        <v>1</v>
      </c>
      <c r="J603" s="6">
        <f t="shared" si="300"/>
        <v>0</v>
      </c>
      <c r="K603" s="50" t="s">
        <v>812</v>
      </c>
      <c r="L603" s="50">
        <v>0.85399999999999998</v>
      </c>
      <c r="M603" s="81">
        <v>0.28999999999999998</v>
      </c>
      <c r="N603" s="50"/>
      <c r="O603" s="115">
        <f t="shared" si="301"/>
        <v>0</v>
      </c>
      <c r="P603" s="115"/>
      <c r="S603" s="165"/>
      <c r="X603" s="50"/>
      <c r="Y603" s="82"/>
    </row>
    <row r="604" spans="1:25">
      <c r="A604" s="81" t="s">
        <v>603</v>
      </c>
      <c r="B604" s="261" t="s">
        <v>645</v>
      </c>
      <c r="C604" s="305"/>
      <c r="D604" s="50">
        <v>0</v>
      </c>
      <c r="E604" s="306">
        <v>0</v>
      </c>
      <c r="F604" s="306">
        <f t="shared" si="327"/>
        <v>0</v>
      </c>
      <c r="G604" s="307">
        <v>18</v>
      </c>
      <c r="H604" s="306">
        <v>16</v>
      </c>
      <c r="I604" s="40">
        <f t="shared" si="329"/>
        <v>16</v>
      </c>
      <c r="J604" s="3">
        <f t="shared" si="300"/>
        <v>2</v>
      </c>
      <c r="K604" s="306" t="s">
        <v>605</v>
      </c>
      <c r="L604" s="308">
        <v>1.0617000000000001</v>
      </c>
      <c r="M604" s="309">
        <v>0.58499999999999996</v>
      </c>
      <c r="N604" s="554">
        <f>VLOOKUP(K604,'Material Bar Weights'!A:C,3,0)</f>
        <v>54.25</v>
      </c>
      <c r="O604" s="115">
        <f t="shared" si="301"/>
        <v>0</v>
      </c>
      <c r="P604" s="1077">
        <f>O604/N604</f>
        <v>0</v>
      </c>
      <c r="R604" s="295"/>
      <c r="S604" s="295"/>
      <c r="T604" s="295"/>
      <c r="U604" s="212"/>
      <c r="X604" s="50"/>
      <c r="Y604" s="82"/>
    </row>
    <row r="605" spans="1:25">
      <c r="A605" s="81" t="s">
        <v>293</v>
      </c>
      <c r="B605" s="107" t="s">
        <v>389</v>
      </c>
      <c r="C605" s="47" t="s">
        <v>1645</v>
      </c>
      <c r="D605" s="81">
        <v>0</v>
      </c>
      <c r="E605" s="77">
        <v>0</v>
      </c>
      <c r="F605" s="77"/>
      <c r="G605" s="146">
        <v>18</v>
      </c>
      <c r="H605" s="81">
        <v>3</v>
      </c>
      <c r="I605" s="40">
        <f t="shared" si="329"/>
        <v>3</v>
      </c>
      <c r="J605" s="3">
        <f t="shared" si="300"/>
        <v>0</v>
      </c>
      <c r="K605" s="50" t="s">
        <v>390</v>
      </c>
      <c r="L605" s="147" t="s">
        <v>47</v>
      </c>
      <c r="M605" s="207"/>
      <c r="N605" s="207"/>
      <c r="O605" s="115">
        <f t="shared" si="301"/>
        <v>0</v>
      </c>
      <c r="P605" s="115"/>
      <c r="R605" s="295"/>
      <c r="S605" s="297"/>
      <c r="T605" s="298"/>
      <c r="U605" s="239"/>
    </row>
    <row r="606" spans="1:25">
      <c r="A606" s="81" t="s">
        <v>603</v>
      </c>
      <c r="B606" s="261" t="s">
        <v>389</v>
      </c>
      <c r="C606" s="305"/>
      <c r="D606" s="50">
        <v>0</v>
      </c>
      <c r="E606" s="306">
        <v>0</v>
      </c>
      <c r="F606" s="306">
        <f t="shared" ref="F606:F625" si="330">((E606*M606)/35)/4</f>
        <v>0</v>
      </c>
      <c r="G606" s="306">
        <v>15</v>
      </c>
      <c r="H606" s="306">
        <v>16</v>
      </c>
      <c r="I606" s="40">
        <f t="shared" si="329"/>
        <v>16</v>
      </c>
      <c r="J606" s="3">
        <f t="shared" si="300"/>
        <v>2</v>
      </c>
      <c r="K606" s="306" t="s">
        <v>1147</v>
      </c>
      <c r="L606" s="309">
        <v>0.70909999999999995</v>
      </c>
      <c r="M606" s="309">
        <v>0.23144999999999999</v>
      </c>
      <c r="N606" s="554">
        <f>VLOOKUP(K606,'Material Bar Weights'!A:C,3,0)</f>
        <v>54.25</v>
      </c>
      <c r="O606" s="115">
        <f t="shared" si="301"/>
        <v>0</v>
      </c>
      <c r="P606" s="1077">
        <f t="shared" ref="P606:P625" si="331">O606/N606</f>
        <v>0</v>
      </c>
      <c r="R606" s="295"/>
      <c r="S606" s="297"/>
      <c r="T606" s="298"/>
      <c r="U606" s="239"/>
    </row>
    <row r="607" spans="1:25">
      <c r="A607" s="81" t="s">
        <v>603</v>
      </c>
      <c r="B607" s="261" t="s">
        <v>646</v>
      </c>
      <c r="C607" s="305"/>
      <c r="D607" s="81">
        <v>0</v>
      </c>
      <c r="E607" s="306">
        <v>0</v>
      </c>
      <c r="F607" s="306">
        <f t="shared" si="330"/>
        <v>0</v>
      </c>
      <c r="G607" s="307">
        <v>11</v>
      </c>
      <c r="H607" s="306">
        <v>2</v>
      </c>
      <c r="I607" s="40">
        <f t="shared" si="329"/>
        <v>2</v>
      </c>
      <c r="J607" s="3">
        <f t="shared" ref="J607" si="332">ROUND(I607/7.5,0)</f>
        <v>0</v>
      </c>
      <c r="K607" s="306" t="s">
        <v>605</v>
      </c>
      <c r="L607" s="309">
        <v>0.64790000000000003</v>
      </c>
      <c r="M607" s="309">
        <v>0.24365000000000001</v>
      </c>
      <c r="N607" s="554">
        <f>VLOOKUP(K607,'Material Bar Weights'!A:C,3,0)</f>
        <v>54.25</v>
      </c>
      <c r="O607" s="115">
        <f t="shared" si="301"/>
        <v>0</v>
      </c>
      <c r="P607" s="1077">
        <f t="shared" si="331"/>
        <v>0</v>
      </c>
      <c r="R607" s="295"/>
      <c r="S607" s="297"/>
      <c r="T607" s="298"/>
      <c r="U607" s="239"/>
    </row>
    <row r="608" spans="1:25" s="120" customFormat="1">
      <c r="A608" s="81" t="s">
        <v>603</v>
      </c>
      <c r="B608" s="261" t="s">
        <v>1146</v>
      </c>
      <c r="C608" s="310"/>
      <c r="D608" s="50">
        <v>0</v>
      </c>
      <c r="E608" s="306">
        <v>0</v>
      </c>
      <c r="F608" s="306">
        <f t="shared" si="330"/>
        <v>0</v>
      </c>
      <c r="G608" s="306">
        <v>270</v>
      </c>
      <c r="H608" s="306">
        <v>32</v>
      </c>
      <c r="I608" s="40">
        <f t="shared" si="329"/>
        <v>32</v>
      </c>
      <c r="J608" s="3">
        <f>ROUND(I608/7.5,0)</f>
        <v>4</v>
      </c>
      <c r="K608" s="306" t="s">
        <v>1147</v>
      </c>
      <c r="L608" s="308">
        <v>0.77669999999999995</v>
      </c>
      <c r="M608" s="309">
        <v>0.29199999999999998</v>
      </c>
      <c r="N608" s="1075">
        <f>VLOOKUP(K608,'Material Bar Weights'!A:C,3,0)</f>
        <v>54.25</v>
      </c>
      <c r="O608" s="115">
        <f t="shared" ref="O608:O644" si="333">IF(L608="NA", E608, E608*L608)</f>
        <v>0</v>
      </c>
      <c r="P608" s="1077">
        <f t="shared" si="331"/>
        <v>0</v>
      </c>
      <c r="Q608" s="241"/>
      <c r="R608" s="295"/>
      <c r="S608" s="297"/>
      <c r="T608" s="298"/>
      <c r="U608" s="239"/>
      <c r="W608" s="81"/>
    </row>
    <row r="609" spans="1:25">
      <c r="A609" s="81" t="s">
        <v>157</v>
      </c>
      <c r="B609" s="46" t="s">
        <v>257</v>
      </c>
      <c r="D609" s="81">
        <v>0</v>
      </c>
      <c r="E609" s="81">
        <v>0</v>
      </c>
      <c r="F609" s="81">
        <f t="shared" si="330"/>
        <v>0</v>
      </c>
      <c r="G609" s="146">
        <v>8</v>
      </c>
      <c r="H609" s="81">
        <v>6</v>
      </c>
      <c r="I609" s="40">
        <f t="shared" si="329"/>
        <v>6</v>
      </c>
      <c r="J609" s="6">
        <f t="shared" ref="J609:J613" si="334">ROUND(I609/7.5,0)</f>
        <v>1</v>
      </c>
      <c r="K609" s="81" t="s">
        <v>265</v>
      </c>
      <c r="L609" s="81">
        <v>0.46550000000000002</v>
      </c>
      <c r="M609" s="81">
        <v>0.22375</v>
      </c>
      <c r="N609" s="114">
        <f>VLOOKUP(K609,'Material Bar Weights'!A:C,3,0)</f>
        <v>37.29</v>
      </c>
      <c r="O609" s="115">
        <f t="shared" si="333"/>
        <v>0</v>
      </c>
      <c r="P609" s="105">
        <f t="shared" si="331"/>
        <v>0</v>
      </c>
      <c r="R609" s="299"/>
      <c r="S609" s="297"/>
      <c r="T609" s="298"/>
      <c r="U609" s="107"/>
      <c r="X609" s="50"/>
      <c r="Y609" s="82"/>
    </row>
    <row r="610" spans="1:25">
      <c r="A610" s="81" t="s">
        <v>654</v>
      </c>
      <c r="B610" s="46" t="s">
        <v>263</v>
      </c>
      <c r="D610" s="50">
        <v>0</v>
      </c>
      <c r="E610" s="81">
        <v>0</v>
      </c>
      <c r="F610" s="81">
        <f t="shared" si="330"/>
        <v>0</v>
      </c>
      <c r="G610" s="146">
        <v>9</v>
      </c>
      <c r="H610" s="81">
        <v>6.5</v>
      </c>
      <c r="I610" s="40">
        <f t="shared" si="329"/>
        <v>6.5</v>
      </c>
      <c r="J610" s="40">
        <f t="shared" si="334"/>
        <v>1</v>
      </c>
      <c r="K610" s="81" t="s">
        <v>266</v>
      </c>
      <c r="L610" s="152">
        <v>0.11360000000000001</v>
      </c>
      <c r="M610" s="81">
        <v>3.6999999999999998E-2</v>
      </c>
      <c r="N610" s="1076">
        <f>VLOOKUP(K610,'Material Bar Weights'!A:C,3,0)</f>
        <v>5.29</v>
      </c>
      <c r="O610" s="115">
        <f t="shared" si="333"/>
        <v>0</v>
      </c>
      <c r="P610" s="105">
        <f t="shared" si="331"/>
        <v>0</v>
      </c>
      <c r="Q610" s="81"/>
      <c r="R610" s="299"/>
      <c r="S610" s="297"/>
      <c r="T610" s="298"/>
      <c r="U610" s="107"/>
      <c r="X610" s="50"/>
      <c r="Y610" s="82"/>
    </row>
    <row r="611" spans="1:25">
      <c r="A611" s="81" t="s">
        <v>654</v>
      </c>
      <c r="B611" s="46" t="s">
        <v>258</v>
      </c>
      <c r="D611" s="81">
        <v>0</v>
      </c>
      <c r="E611" s="81">
        <v>0</v>
      </c>
      <c r="F611" s="81">
        <f t="shared" si="330"/>
        <v>0</v>
      </c>
      <c r="G611" s="146">
        <v>14</v>
      </c>
      <c r="H611" s="81">
        <v>4</v>
      </c>
      <c r="I611" s="40">
        <f t="shared" si="329"/>
        <v>4</v>
      </c>
      <c r="J611" s="6">
        <f t="shared" si="334"/>
        <v>1</v>
      </c>
      <c r="K611" s="81" t="s">
        <v>267</v>
      </c>
      <c r="L611" s="81">
        <v>5.79E-2</v>
      </c>
      <c r="M611" s="81">
        <v>2.9499999999999998E-2</v>
      </c>
      <c r="N611" s="114">
        <f>VLOOKUP(K611,'Material Bar Weights'!A:C,3,0)</f>
        <v>8.01</v>
      </c>
      <c r="O611" s="115">
        <f t="shared" si="333"/>
        <v>0</v>
      </c>
      <c r="P611" s="105">
        <f t="shared" si="331"/>
        <v>0</v>
      </c>
      <c r="R611" s="299"/>
      <c r="S611" s="297"/>
      <c r="T611" s="298"/>
      <c r="U611" s="107"/>
    </row>
    <row r="612" spans="1:25">
      <c r="A612" s="81" t="s">
        <v>157</v>
      </c>
      <c r="B612" s="46" t="s">
        <v>264</v>
      </c>
      <c r="D612" s="50">
        <v>0</v>
      </c>
      <c r="E612" s="81">
        <v>0</v>
      </c>
      <c r="F612" s="81">
        <f t="shared" si="330"/>
        <v>0</v>
      </c>
      <c r="G612" s="146">
        <v>14</v>
      </c>
      <c r="H612" s="81">
        <v>4</v>
      </c>
      <c r="I612" s="40">
        <f t="shared" si="329"/>
        <v>4</v>
      </c>
      <c r="J612" s="6">
        <f t="shared" si="334"/>
        <v>1</v>
      </c>
      <c r="K612" s="81" t="s">
        <v>269</v>
      </c>
      <c r="L612" s="81">
        <v>0.73560000000000003</v>
      </c>
      <c r="M612" s="81">
        <v>0.22600000000000001</v>
      </c>
      <c r="N612" s="114">
        <f>VLOOKUP(K612,'Material Bar Weights'!A:C,3,0)</f>
        <v>55.2</v>
      </c>
      <c r="O612" s="115">
        <f t="shared" si="333"/>
        <v>0</v>
      </c>
      <c r="P612" s="105">
        <f t="shared" si="331"/>
        <v>0</v>
      </c>
      <c r="R612" s="299"/>
      <c r="S612" s="297"/>
      <c r="T612" s="298"/>
      <c r="U612" s="107"/>
      <c r="V612" s="296"/>
      <c r="W612" s="296"/>
      <c r="X612" s="50"/>
      <c r="Y612" s="82"/>
    </row>
    <row r="613" spans="1:25">
      <c r="A613" s="81" t="s">
        <v>654</v>
      </c>
      <c r="B613" s="46" t="s">
        <v>261</v>
      </c>
      <c r="D613" s="81">
        <v>0</v>
      </c>
      <c r="E613" s="81">
        <v>0</v>
      </c>
      <c r="F613" s="81">
        <f t="shared" si="330"/>
        <v>0</v>
      </c>
      <c r="G613" s="146">
        <v>12</v>
      </c>
      <c r="H613" s="81">
        <v>6</v>
      </c>
      <c r="I613" s="40">
        <f t="shared" si="329"/>
        <v>6</v>
      </c>
      <c r="J613" s="6">
        <f t="shared" si="334"/>
        <v>1</v>
      </c>
      <c r="K613" s="81" t="s">
        <v>268</v>
      </c>
      <c r="L613" s="81">
        <v>0.24399999999999999</v>
      </c>
      <c r="M613" s="81">
        <v>0.121</v>
      </c>
      <c r="N613" s="114">
        <f>VLOOKUP(K613,'Material Bar Weights'!A:C,3,0)</f>
        <v>12.52</v>
      </c>
      <c r="O613" s="115">
        <f t="shared" si="333"/>
        <v>0</v>
      </c>
      <c r="P613" s="105">
        <f t="shared" si="331"/>
        <v>0</v>
      </c>
      <c r="R613" s="299"/>
      <c r="S613" s="297"/>
      <c r="T613" s="298"/>
      <c r="U613" s="107"/>
      <c r="V613" s="180"/>
      <c r="W613" s="180"/>
      <c r="X613" s="50"/>
      <c r="Y613" s="82"/>
    </row>
    <row r="614" spans="1:25">
      <c r="A614" s="81" t="s">
        <v>654</v>
      </c>
      <c r="B614" s="46" t="s">
        <v>262</v>
      </c>
      <c r="D614" s="81">
        <v>0</v>
      </c>
      <c r="E614" s="81">
        <v>0</v>
      </c>
      <c r="F614" s="81">
        <f t="shared" si="330"/>
        <v>0</v>
      </c>
      <c r="G614" s="146">
        <v>30</v>
      </c>
      <c r="H614" s="81">
        <v>5</v>
      </c>
      <c r="I614" s="40">
        <f t="shared" ref="I614:I623" si="335">E614/G614+H614</f>
        <v>5</v>
      </c>
      <c r="J614" s="6">
        <f t="shared" ref="J614:J623" si="336">ROUND(I614/7.5,0)</f>
        <v>1</v>
      </c>
      <c r="K614" s="81" t="s">
        <v>270</v>
      </c>
      <c r="L614" s="152">
        <v>1.6799999999999999E-2</v>
      </c>
      <c r="M614" s="81">
        <v>3.5999999999999999E-3</v>
      </c>
      <c r="N614" s="114">
        <f>VLOOKUP(K614,'Material Bar Weights'!A:C,3,0)</f>
        <v>3.5</v>
      </c>
      <c r="O614" s="115">
        <f>IF(L614="NA", E614, E614*L614)</f>
        <v>0</v>
      </c>
      <c r="P614" s="92">
        <f>O614/N614</f>
        <v>0</v>
      </c>
      <c r="R614" s="299"/>
      <c r="S614" s="297"/>
      <c r="T614" s="298"/>
      <c r="U614" s="107"/>
      <c r="V614" s="180"/>
      <c r="W614" s="180"/>
      <c r="X614" s="50"/>
      <c r="Y614" s="82"/>
    </row>
    <row r="615" spans="1:25">
      <c r="A615" s="81" t="s">
        <v>293</v>
      </c>
      <c r="B615" s="46" t="s">
        <v>259</v>
      </c>
      <c r="D615" s="50">
        <v>0</v>
      </c>
      <c r="E615" s="81">
        <v>0</v>
      </c>
      <c r="F615" s="81">
        <f t="shared" si="330"/>
        <v>0</v>
      </c>
      <c r="G615" s="146">
        <v>16</v>
      </c>
      <c r="H615" s="81">
        <v>2</v>
      </c>
      <c r="I615" s="40">
        <f t="shared" si="335"/>
        <v>2</v>
      </c>
      <c r="J615" s="6">
        <f t="shared" si="336"/>
        <v>0</v>
      </c>
      <c r="K615" s="81" t="s">
        <v>271</v>
      </c>
      <c r="L615" s="81">
        <v>0.12889999999999999</v>
      </c>
      <c r="M615" s="81">
        <v>9.1700000000000004E-2</v>
      </c>
      <c r="N615" s="114">
        <f>VLOOKUP(K615,'Material Bar Weights'!A:C,3,0)</f>
        <v>3.71</v>
      </c>
      <c r="O615" s="115">
        <f>IF(L615="NA", E615, E615*L615)</f>
        <v>0</v>
      </c>
      <c r="P615" s="92">
        <f>O615/N615</f>
        <v>0</v>
      </c>
      <c r="R615" s="299"/>
      <c r="S615" s="297"/>
      <c r="T615" s="298"/>
      <c r="U615" s="107"/>
      <c r="V615" s="180"/>
      <c r="W615" s="180"/>
      <c r="X615" s="50"/>
      <c r="Y615" s="82"/>
    </row>
    <row r="616" spans="1:25">
      <c r="A616" s="115" t="s">
        <v>156</v>
      </c>
      <c r="B616" s="46" t="s">
        <v>260</v>
      </c>
      <c r="D616" s="81">
        <v>0</v>
      </c>
      <c r="E616" s="81">
        <v>0</v>
      </c>
      <c r="F616" s="81">
        <f t="shared" si="330"/>
        <v>0</v>
      </c>
      <c r="G616" s="146">
        <v>160</v>
      </c>
      <c r="H616" s="81">
        <v>2</v>
      </c>
      <c r="I616" s="40">
        <f t="shared" si="335"/>
        <v>2</v>
      </c>
      <c r="J616" s="6">
        <f t="shared" si="336"/>
        <v>0</v>
      </c>
      <c r="K616" s="50" t="s">
        <v>272</v>
      </c>
      <c r="L616" s="152">
        <v>6.3799999999999996E-2</v>
      </c>
      <c r="M616" s="81">
        <v>5.5500000000000001E-2</v>
      </c>
      <c r="N616" s="114">
        <f>VLOOKUP(K616,'Material Bar Weights'!A:C,3,0)</f>
        <v>2.06</v>
      </c>
      <c r="O616" s="115">
        <f>IF(L616="NA", E616, E616*L616)</f>
        <v>0</v>
      </c>
      <c r="P616" s="92">
        <f>O616/N616</f>
        <v>0</v>
      </c>
      <c r="R616" s="299"/>
      <c r="S616" s="297"/>
      <c r="T616" s="298"/>
      <c r="U616" s="107"/>
      <c r="V616" s="180"/>
      <c r="W616" s="180"/>
      <c r="X616" s="50"/>
      <c r="Y616" s="82"/>
    </row>
    <row r="617" spans="1:25">
      <c r="A617" s="81" t="s">
        <v>603</v>
      </c>
      <c r="B617" s="46" t="s">
        <v>2018</v>
      </c>
      <c r="C617" s="47" t="s">
        <v>1414</v>
      </c>
      <c r="D617" s="50">
        <v>0</v>
      </c>
      <c r="E617" s="81">
        <v>0</v>
      </c>
      <c r="F617" s="1073">
        <f t="shared" si="330"/>
        <v>0</v>
      </c>
      <c r="G617" s="146">
        <v>16</v>
      </c>
      <c r="H617" s="81">
        <v>16</v>
      </c>
      <c r="I617" s="40">
        <f t="shared" si="335"/>
        <v>16</v>
      </c>
      <c r="J617" s="40">
        <f t="shared" si="336"/>
        <v>2</v>
      </c>
      <c r="K617" s="81" t="s">
        <v>1712</v>
      </c>
      <c r="L617" s="81">
        <v>1.6400999999999999</v>
      </c>
      <c r="M617" s="81">
        <v>0.36899999999999999</v>
      </c>
      <c r="N617" s="114">
        <f>VLOOKUP(K617,'Material Bar Weights'!A:C,3,0)</f>
        <v>122.07</v>
      </c>
      <c r="O617" s="115">
        <f>IF(L617="NA", E617, E617*L617)</f>
        <v>0</v>
      </c>
      <c r="P617" s="92">
        <f>O617/N617</f>
        <v>0</v>
      </c>
      <c r="R617" s="299"/>
      <c r="S617" s="297"/>
      <c r="T617" s="298"/>
      <c r="U617" s="107"/>
      <c r="V617" s="180"/>
      <c r="W617" s="180"/>
      <c r="X617" s="50"/>
      <c r="Y617" s="82"/>
    </row>
    <row r="618" spans="1:25">
      <c r="A618" s="81" t="s">
        <v>603</v>
      </c>
      <c r="B618" s="46" t="s">
        <v>1626</v>
      </c>
      <c r="C618" s="47" t="s">
        <v>1414</v>
      </c>
      <c r="D618" s="81">
        <v>0</v>
      </c>
      <c r="E618" s="81">
        <v>0</v>
      </c>
      <c r="F618" s="1073">
        <f t="shared" si="330"/>
        <v>0</v>
      </c>
      <c r="G618" s="146">
        <v>16</v>
      </c>
      <c r="H618" s="81">
        <v>16</v>
      </c>
      <c r="I618" s="40">
        <f t="shared" si="335"/>
        <v>16</v>
      </c>
      <c r="J618" s="40">
        <f t="shared" si="336"/>
        <v>2</v>
      </c>
      <c r="K618" s="81" t="s">
        <v>1147</v>
      </c>
      <c r="L618" s="152">
        <v>0.95299999999999996</v>
      </c>
      <c r="M618" s="81">
        <v>0.47199999999999998</v>
      </c>
      <c r="N618" s="114">
        <f>VLOOKUP(K618,'Material Bar Weights'!A:C,3,0)</f>
        <v>54.25</v>
      </c>
      <c r="O618" s="115">
        <f t="shared" ref="O618" si="337">IF(L618="NA", E618, E618*L618)</f>
        <v>0</v>
      </c>
      <c r="P618" s="92">
        <f t="shared" ref="P618" si="338">O618/N618</f>
        <v>0</v>
      </c>
      <c r="R618" s="299"/>
      <c r="S618" s="297"/>
      <c r="T618" s="298"/>
      <c r="U618" s="107"/>
      <c r="V618" s="180"/>
      <c r="W618" s="180"/>
      <c r="X618" s="50"/>
      <c r="Y618" s="82"/>
    </row>
    <row r="619" spans="1:25">
      <c r="A619" s="81" t="s">
        <v>603</v>
      </c>
      <c r="B619" s="261" t="s">
        <v>399</v>
      </c>
      <c r="C619" s="305" t="s">
        <v>1413</v>
      </c>
      <c r="D619" s="50">
        <v>0</v>
      </c>
      <c r="E619" s="306">
        <v>0</v>
      </c>
      <c r="F619" s="970">
        <f t="shared" si="330"/>
        <v>0</v>
      </c>
      <c r="G619" s="306">
        <v>14</v>
      </c>
      <c r="H619" s="306">
        <v>16</v>
      </c>
      <c r="I619" s="40">
        <f t="shared" si="335"/>
        <v>16</v>
      </c>
      <c r="J619" s="3">
        <f t="shared" si="336"/>
        <v>2</v>
      </c>
      <c r="K619" s="306" t="s">
        <v>1147</v>
      </c>
      <c r="L619" s="309">
        <v>0.63439999999999996</v>
      </c>
      <c r="M619" s="309">
        <v>0.252</v>
      </c>
      <c r="N619" s="114">
        <f>VLOOKUP(K619,'Material Bar Weights'!A:C,3,0)</f>
        <v>54.25</v>
      </c>
      <c r="O619" s="33">
        <f>E619*L619</f>
        <v>0</v>
      </c>
      <c r="P619" s="92">
        <f>O619/N619</f>
        <v>0</v>
      </c>
      <c r="R619" s="299"/>
      <c r="S619" s="297"/>
      <c r="T619" s="298"/>
      <c r="U619" s="107"/>
      <c r="V619" s="180"/>
      <c r="W619" s="180"/>
      <c r="X619" s="50"/>
      <c r="Y619" s="82"/>
    </row>
    <row r="620" spans="1:25">
      <c r="A620" s="81" t="s">
        <v>157</v>
      </c>
      <c r="B620" s="46" t="s">
        <v>399</v>
      </c>
      <c r="C620" s="47" t="s">
        <v>1414</v>
      </c>
      <c r="D620" s="81">
        <v>0</v>
      </c>
      <c r="E620" s="81">
        <v>0</v>
      </c>
      <c r="F620" s="81">
        <f t="shared" si="330"/>
        <v>0</v>
      </c>
      <c r="G620" s="81">
        <v>15</v>
      </c>
      <c r="H620" s="81">
        <v>2.5</v>
      </c>
      <c r="I620" s="40">
        <f t="shared" si="335"/>
        <v>2.5</v>
      </c>
      <c r="J620" s="6">
        <f t="shared" si="336"/>
        <v>0</v>
      </c>
      <c r="K620" s="81" t="s">
        <v>388</v>
      </c>
      <c r="L620" s="81" t="s">
        <v>47</v>
      </c>
      <c r="M620" s="81">
        <v>0.252</v>
      </c>
      <c r="N620" s="114"/>
      <c r="O620" s="115">
        <v>0</v>
      </c>
      <c r="P620" s="114"/>
      <c r="R620" s="299"/>
      <c r="S620" s="297"/>
      <c r="T620" s="298"/>
      <c r="U620" s="107"/>
      <c r="V620" s="180"/>
      <c r="W620" s="180"/>
      <c r="X620" s="50"/>
      <c r="Y620" s="82"/>
    </row>
    <row r="621" spans="1:25">
      <c r="A621" s="81" t="s">
        <v>603</v>
      </c>
      <c r="B621" s="46" t="s">
        <v>604</v>
      </c>
      <c r="D621" s="50">
        <v>0</v>
      </c>
      <c r="E621" s="81">
        <v>0</v>
      </c>
      <c r="F621" s="81">
        <f t="shared" si="330"/>
        <v>0</v>
      </c>
      <c r="G621" s="146">
        <v>12</v>
      </c>
      <c r="H621" s="81">
        <v>16</v>
      </c>
      <c r="I621" s="40">
        <f t="shared" si="335"/>
        <v>16</v>
      </c>
      <c r="J621" s="6">
        <f t="shared" si="336"/>
        <v>2</v>
      </c>
      <c r="K621" s="81" t="s">
        <v>605</v>
      </c>
      <c r="L621" s="152">
        <v>0.52500000000000002</v>
      </c>
      <c r="M621" s="81">
        <v>0.20699999999999999</v>
      </c>
      <c r="N621" s="114">
        <f>VLOOKUP(K621,'Material Bar Weights'!A:C,3,0)</f>
        <v>54.25</v>
      </c>
      <c r="O621" s="115">
        <v>0</v>
      </c>
      <c r="P621" s="92">
        <f>O621/N621</f>
        <v>0</v>
      </c>
      <c r="R621" s="299"/>
      <c r="S621" s="297"/>
      <c r="T621" s="298"/>
      <c r="U621" s="107"/>
      <c r="V621" s="180"/>
      <c r="W621" s="180"/>
      <c r="X621" s="50"/>
      <c r="Y621" s="82"/>
    </row>
    <row r="622" spans="1:25">
      <c r="A622" s="81" t="s">
        <v>1279</v>
      </c>
      <c r="B622" s="46" t="s">
        <v>1178</v>
      </c>
      <c r="C622" s="47" t="s">
        <v>1413</v>
      </c>
      <c r="D622" s="81">
        <v>0</v>
      </c>
      <c r="E622" s="81">
        <v>0</v>
      </c>
      <c r="F622" s="81">
        <f t="shared" si="330"/>
        <v>0</v>
      </c>
      <c r="G622" s="81">
        <v>26</v>
      </c>
      <c r="H622" s="81">
        <v>16</v>
      </c>
      <c r="I622" s="40">
        <f t="shared" si="335"/>
        <v>16</v>
      </c>
      <c r="J622" s="40">
        <f t="shared" si="336"/>
        <v>2</v>
      </c>
      <c r="K622" s="81" t="s">
        <v>605</v>
      </c>
      <c r="L622" s="81">
        <v>0.35010000000000002</v>
      </c>
      <c r="M622" s="81">
        <v>9.8000000000000004E-2</v>
      </c>
      <c r="N622" s="114">
        <f>VLOOKUP(K622,'Material Bar Weights'!A:C,3,0)</f>
        <v>54.25</v>
      </c>
      <c r="O622" s="115">
        <v>0</v>
      </c>
      <c r="P622" s="92">
        <f>O622/N622</f>
        <v>0</v>
      </c>
      <c r="R622" s="299"/>
      <c r="S622" s="297"/>
      <c r="T622" s="298"/>
      <c r="U622" s="107"/>
      <c r="V622" s="180"/>
      <c r="W622" s="180"/>
      <c r="X622" s="50"/>
      <c r="Y622" s="82"/>
    </row>
    <row r="623" spans="1:25">
      <c r="A623" s="81" t="s">
        <v>603</v>
      </c>
      <c r="B623" s="46" t="s">
        <v>1178</v>
      </c>
      <c r="C623" s="47" t="s">
        <v>736</v>
      </c>
      <c r="D623" s="50">
        <v>0</v>
      </c>
      <c r="E623" s="81">
        <v>0</v>
      </c>
      <c r="F623" s="81">
        <f t="shared" si="330"/>
        <v>0</v>
      </c>
      <c r="G623" s="81">
        <v>26</v>
      </c>
      <c r="H623" s="81">
        <v>16</v>
      </c>
      <c r="I623" s="40">
        <f t="shared" si="335"/>
        <v>16</v>
      </c>
      <c r="J623" s="40">
        <f t="shared" si="336"/>
        <v>2</v>
      </c>
      <c r="K623" s="81" t="s">
        <v>605</v>
      </c>
      <c r="L623" s="81">
        <v>0.35010000000000002</v>
      </c>
      <c r="M623" s="81">
        <v>9.8000000000000004E-2</v>
      </c>
      <c r="N623" s="114">
        <f>VLOOKUP(K623,'Material Bar Weights'!A:C,3,0)</f>
        <v>54.25</v>
      </c>
      <c r="O623" s="115">
        <v>0</v>
      </c>
      <c r="P623" s="92">
        <f>O623/N623</f>
        <v>0</v>
      </c>
      <c r="R623" s="299"/>
      <c r="S623" s="297"/>
      <c r="T623" s="298"/>
      <c r="U623" s="107"/>
      <c r="V623" s="180"/>
      <c r="W623" s="180"/>
      <c r="X623" s="50"/>
      <c r="Y623" s="82"/>
    </row>
    <row r="624" spans="1:25">
      <c r="A624" s="85" t="s">
        <v>1279</v>
      </c>
      <c r="B624" s="1423" t="s">
        <v>1344</v>
      </c>
      <c r="C624" s="81"/>
      <c r="D624" s="50">
        <v>0</v>
      </c>
      <c r="E624" s="50">
        <v>0</v>
      </c>
      <c r="F624" s="50">
        <f t="shared" si="330"/>
        <v>0</v>
      </c>
      <c r="G624" s="85">
        <v>14</v>
      </c>
      <c r="H624" s="103">
        <v>2</v>
      </c>
      <c r="I624" s="40">
        <f t="shared" si="329"/>
        <v>2</v>
      </c>
      <c r="J624" s="6">
        <f t="shared" ref="J624:J647" si="339">ROUND(I624/7.5,0)</f>
        <v>0</v>
      </c>
      <c r="K624" s="85" t="s">
        <v>900</v>
      </c>
      <c r="L624" s="85">
        <v>1.6702999999999999</v>
      </c>
      <c r="M624" s="103">
        <v>0.51600000000000001</v>
      </c>
      <c r="N624" s="114">
        <f>VLOOKUP(K624,'Material Bar Weights'!A:C,3,0)</f>
        <v>106.33</v>
      </c>
      <c r="O624" s="115">
        <f t="shared" si="333"/>
        <v>0</v>
      </c>
      <c r="P624" s="92">
        <f t="shared" si="331"/>
        <v>0</v>
      </c>
      <c r="R624" s="295"/>
      <c r="S624" s="297"/>
      <c r="T624" s="298"/>
      <c r="V624" s="180"/>
      <c r="W624" s="180"/>
      <c r="X624" s="50"/>
      <c r="Y624" s="82"/>
    </row>
    <row r="625" spans="1:25">
      <c r="A625" s="85" t="s">
        <v>1279</v>
      </c>
      <c r="B625" s="46" t="s">
        <v>1346</v>
      </c>
      <c r="C625" s="81"/>
      <c r="D625" s="81">
        <v>0</v>
      </c>
      <c r="E625" s="50">
        <v>0</v>
      </c>
      <c r="F625" s="50">
        <f t="shared" si="330"/>
        <v>0</v>
      </c>
      <c r="G625" s="85">
        <v>14</v>
      </c>
      <c r="H625" s="103">
        <v>2</v>
      </c>
      <c r="I625" s="40">
        <f t="shared" si="329"/>
        <v>2</v>
      </c>
      <c r="J625" s="6">
        <f t="shared" si="339"/>
        <v>0</v>
      </c>
      <c r="K625" s="85" t="s">
        <v>901</v>
      </c>
      <c r="L625" s="85">
        <v>2.3540000000000001</v>
      </c>
      <c r="M625" s="103">
        <v>8.1000000000000003E-2</v>
      </c>
      <c r="N625" s="114">
        <f>VLOOKUP(K625,'Material Bar Weights'!A:C,3,0)</f>
        <v>138.88</v>
      </c>
      <c r="O625" s="115">
        <f t="shared" si="333"/>
        <v>0</v>
      </c>
      <c r="P625" s="92">
        <f t="shared" si="331"/>
        <v>0</v>
      </c>
      <c r="R625" s="295"/>
      <c r="S625" s="297"/>
      <c r="T625" s="298"/>
      <c r="V625" s="180"/>
      <c r="W625" s="180"/>
      <c r="X625" s="50"/>
      <c r="Y625" s="82"/>
    </row>
    <row r="626" spans="1:25">
      <c r="A626" s="165" t="s">
        <v>407</v>
      </c>
      <c r="B626" s="427" t="s">
        <v>3950</v>
      </c>
      <c r="C626" s="255"/>
      <c r="D626" s="50">
        <v>0</v>
      </c>
      <c r="E626" s="155">
        <v>0</v>
      </c>
      <c r="F626" s="155"/>
      <c r="G626" s="155">
        <v>240</v>
      </c>
      <c r="H626" s="110">
        <v>2</v>
      </c>
      <c r="I626" s="40">
        <f t="shared" si="329"/>
        <v>2</v>
      </c>
      <c r="J626" s="3">
        <f t="shared" si="339"/>
        <v>0</v>
      </c>
      <c r="K626" s="405" t="s">
        <v>3963</v>
      </c>
      <c r="L626" s="293" t="s">
        <v>47</v>
      </c>
      <c r="M626" s="110"/>
      <c r="N626" s="114"/>
      <c r="O626" s="115">
        <f t="shared" si="333"/>
        <v>0</v>
      </c>
      <c r="P626" s="114"/>
      <c r="R626" s="295"/>
      <c r="S626" s="297"/>
      <c r="T626" s="298"/>
      <c r="U626" s="212"/>
      <c r="V626" s="180"/>
      <c r="W626" s="180"/>
      <c r="X626" s="50"/>
      <c r="Y626" s="82"/>
    </row>
    <row r="627" spans="1:25">
      <c r="A627" s="50" t="s">
        <v>273</v>
      </c>
      <c r="B627" s="107" t="s">
        <v>3951</v>
      </c>
      <c r="D627" s="81">
        <v>0</v>
      </c>
      <c r="E627" s="81">
        <v>0</v>
      </c>
      <c r="F627" s="81"/>
      <c r="G627" s="8">
        <v>54</v>
      </c>
      <c r="H627" s="110">
        <v>2</v>
      </c>
      <c r="I627" s="40">
        <f t="shared" si="329"/>
        <v>2</v>
      </c>
      <c r="J627" s="3">
        <f t="shared" si="339"/>
        <v>0</v>
      </c>
      <c r="K627" s="208" t="s">
        <v>3964</v>
      </c>
      <c r="L627" s="50" t="s">
        <v>47</v>
      </c>
      <c r="M627" s="81"/>
      <c r="N627" s="114"/>
      <c r="O627" s="115">
        <f t="shared" si="333"/>
        <v>0</v>
      </c>
      <c r="P627" s="133"/>
      <c r="R627" s="299"/>
      <c r="S627" s="297"/>
      <c r="T627" s="298"/>
      <c r="U627" s="212"/>
      <c r="V627" s="180"/>
      <c r="W627" s="180"/>
      <c r="X627" s="50"/>
      <c r="Y627" s="82"/>
    </row>
    <row r="628" spans="1:25" s="120" customFormat="1">
      <c r="A628" s="85" t="s">
        <v>1279</v>
      </c>
      <c r="B628" s="46" t="s">
        <v>1327</v>
      </c>
      <c r="C628" s="47" t="s">
        <v>1992</v>
      </c>
      <c r="D628" s="50">
        <v>0</v>
      </c>
      <c r="E628" s="50">
        <v>0</v>
      </c>
      <c r="F628" s="50">
        <f t="shared" ref="F628:F640" si="340">((E628*M628)/35)/4</f>
        <v>0</v>
      </c>
      <c r="G628" s="85">
        <v>14</v>
      </c>
      <c r="H628" s="103">
        <v>2</v>
      </c>
      <c r="I628" s="40">
        <f t="shared" si="329"/>
        <v>2</v>
      </c>
      <c r="J628" s="6">
        <f t="shared" si="339"/>
        <v>0</v>
      </c>
      <c r="K628" s="85" t="s">
        <v>899</v>
      </c>
      <c r="L628" s="166">
        <v>1.3217000000000001</v>
      </c>
      <c r="M628" s="103">
        <v>0.49249999999999999</v>
      </c>
      <c r="N628" s="114">
        <f>VLOOKUP(K628,'Material Bar Weights'!A:C,3,0)</f>
        <v>91.68</v>
      </c>
      <c r="O628" s="115">
        <f t="shared" si="333"/>
        <v>0</v>
      </c>
      <c r="P628" s="92">
        <f t="shared" ref="P628:P635" si="341">O628/N628</f>
        <v>0</v>
      </c>
      <c r="Q628" s="50"/>
      <c r="R628" s="299"/>
      <c r="S628" s="297"/>
      <c r="T628" s="298"/>
      <c r="U628" s="41"/>
      <c r="V628" s="180"/>
      <c r="W628" s="180"/>
      <c r="X628" s="81"/>
      <c r="Y628" s="160"/>
    </row>
    <row r="629" spans="1:25">
      <c r="A629" s="85" t="s">
        <v>1279</v>
      </c>
      <c r="B629" s="46" t="s">
        <v>1347</v>
      </c>
      <c r="C629" s="47" t="s">
        <v>1992</v>
      </c>
      <c r="D629" s="81">
        <v>0</v>
      </c>
      <c r="E629" s="50">
        <v>0</v>
      </c>
      <c r="F629" s="50">
        <f t="shared" si="340"/>
        <v>0</v>
      </c>
      <c r="G629" s="85">
        <v>14</v>
      </c>
      <c r="H629" s="103">
        <v>2</v>
      </c>
      <c r="I629" s="40">
        <f t="shared" si="329"/>
        <v>2</v>
      </c>
      <c r="J629" s="6">
        <f t="shared" si="339"/>
        <v>0</v>
      </c>
      <c r="K629" s="85" t="s">
        <v>901</v>
      </c>
      <c r="L629" s="85">
        <v>2.3540000000000001</v>
      </c>
      <c r="M629" s="103">
        <v>0.80700000000000005</v>
      </c>
      <c r="N629" s="114">
        <f>VLOOKUP(K629,'Material Bar Weights'!A:C,3,0)</f>
        <v>138.88</v>
      </c>
      <c r="O629" s="115">
        <f t="shared" si="333"/>
        <v>0</v>
      </c>
      <c r="P629" s="92">
        <f t="shared" si="341"/>
        <v>0</v>
      </c>
      <c r="R629" s="299"/>
      <c r="S629" s="297"/>
      <c r="T629" s="298"/>
      <c r="V629" s="180"/>
      <c r="W629" s="180"/>
      <c r="X629" s="50"/>
      <c r="Y629" s="82"/>
    </row>
    <row r="630" spans="1:25" s="120" customFormat="1">
      <c r="A630" s="81" t="s">
        <v>1279</v>
      </c>
      <c r="B630" s="579" t="s">
        <v>1278</v>
      </c>
      <c r="C630" s="47" t="s">
        <v>1992</v>
      </c>
      <c r="D630" s="50">
        <v>0</v>
      </c>
      <c r="E630" s="81">
        <v>0</v>
      </c>
      <c r="F630" s="81">
        <f t="shared" si="340"/>
        <v>0</v>
      </c>
      <c r="G630" s="81">
        <v>14</v>
      </c>
      <c r="H630" s="81">
        <v>1</v>
      </c>
      <c r="I630" s="40">
        <f t="shared" si="329"/>
        <v>1</v>
      </c>
      <c r="J630" s="40">
        <f t="shared" si="339"/>
        <v>0</v>
      </c>
      <c r="K630" s="81" t="s">
        <v>899</v>
      </c>
      <c r="L630" s="81">
        <v>1.3483000000000001</v>
      </c>
      <c r="M630" s="81">
        <v>0.35799999999999998</v>
      </c>
      <c r="N630" s="114">
        <f>VLOOKUP(K630,'Material Bar Weights'!A:C,3,0)</f>
        <v>91.68</v>
      </c>
      <c r="O630" s="115">
        <f t="shared" si="333"/>
        <v>0</v>
      </c>
      <c r="P630" s="90">
        <f t="shared" si="341"/>
        <v>0</v>
      </c>
      <c r="Q630" s="81"/>
      <c r="R630" s="299"/>
      <c r="S630" s="297"/>
      <c r="T630" s="298"/>
      <c r="U630" s="107"/>
      <c r="V630" s="180"/>
      <c r="W630" s="180"/>
      <c r="X630" s="81"/>
      <c r="Y630" s="160"/>
    </row>
    <row r="631" spans="1:25">
      <c r="A631" s="85" t="s">
        <v>1279</v>
      </c>
      <c r="B631" s="579" t="s">
        <v>1355</v>
      </c>
      <c r="C631" s="136" t="s">
        <v>1992</v>
      </c>
      <c r="D631" s="81">
        <v>0</v>
      </c>
      <c r="E631" s="50">
        <v>0</v>
      </c>
      <c r="F631" s="50">
        <f t="shared" si="340"/>
        <v>0</v>
      </c>
      <c r="G631" s="85">
        <v>14</v>
      </c>
      <c r="H631" s="103">
        <v>2</v>
      </c>
      <c r="I631" s="40">
        <f t="shared" si="329"/>
        <v>2</v>
      </c>
      <c r="J631" s="6">
        <f t="shared" si="339"/>
        <v>0</v>
      </c>
      <c r="K631" s="85" t="s">
        <v>903</v>
      </c>
      <c r="L631" s="85">
        <v>3.6511</v>
      </c>
      <c r="M631" s="103">
        <v>1.3640000000000001</v>
      </c>
      <c r="N631" s="114">
        <f>VLOOKUP(K631,'Material Bar Weights'!A:C,3,0)</f>
        <v>175.8</v>
      </c>
      <c r="O631" s="115">
        <f t="shared" si="333"/>
        <v>0</v>
      </c>
      <c r="P631" s="92">
        <f t="shared" si="341"/>
        <v>0</v>
      </c>
      <c r="R631" s="299"/>
      <c r="S631" s="297"/>
      <c r="T631" s="298"/>
      <c r="V631" s="180"/>
      <c r="W631" s="180"/>
      <c r="X631" s="50"/>
      <c r="Y631" s="82"/>
    </row>
    <row r="632" spans="1:25">
      <c r="A632" s="85" t="s">
        <v>1279</v>
      </c>
      <c r="B632" s="46" t="s">
        <v>1348</v>
      </c>
      <c r="C632" s="47" t="s">
        <v>1992</v>
      </c>
      <c r="D632" s="50">
        <v>0</v>
      </c>
      <c r="E632" s="50">
        <v>0</v>
      </c>
      <c r="F632" s="50">
        <f t="shared" si="340"/>
        <v>0</v>
      </c>
      <c r="G632" s="85">
        <v>14</v>
      </c>
      <c r="H632" s="103">
        <v>2</v>
      </c>
      <c r="I632" s="40">
        <f t="shared" si="329"/>
        <v>2</v>
      </c>
      <c r="J632" s="6">
        <f t="shared" si="339"/>
        <v>0</v>
      </c>
      <c r="K632" s="85" t="s">
        <v>902</v>
      </c>
      <c r="L632" s="85">
        <v>2.6869999999999998</v>
      </c>
      <c r="M632" s="103">
        <v>0.67</v>
      </c>
      <c r="N632" s="114">
        <f>VLOOKUP(K632,'Material Bar Weights'!A:C,3,0)</f>
        <v>156.79</v>
      </c>
      <c r="O632" s="115">
        <f t="shared" si="333"/>
        <v>0</v>
      </c>
      <c r="P632" s="92">
        <f t="shared" si="341"/>
        <v>0</v>
      </c>
      <c r="R632" s="299"/>
      <c r="S632" s="297"/>
      <c r="T632" s="298"/>
      <c r="V632" s="180"/>
      <c r="W632" s="180"/>
      <c r="X632" s="50"/>
      <c r="Y632" s="82"/>
    </row>
    <row r="633" spans="1:25">
      <c r="A633" s="50" t="s">
        <v>1279</v>
      </c>
      <c r="B633" s="579" t="s">
        <v>1280</v>
      </c>
      <c r="C633" s="47" t="s">
        <v>1992</v>
      </c>
      <c r="D633" s="81">
        <v>0</v>
      </c>
      <c r="E633" s="50">
        <v>0</v>
      </c>
      <c r="F633" s="50">
        <f t="shared" si="340"/>
        <v>0</v>
      </c>
      <c r="G633" s="81">
        <v>18</v>
      </c>
      <c r="H633" s="81">
        <v>1</v>
      </c>
      <c r="I633" s="40">
        <f t="shared" si="329"/>
        <v>1</v>
      </c>
      <c r="J633" s="6">
        <f t="shared" si="339"/>
        <v>0</v>
      </c>
      <c r="K633" s="81" t="s">
        <v>900</v>
      </c>
      <c r="L633" s="152">
        <v>1.5732999999999999</v>
      </c>
      <c r="M633" s="81">
        <v>0.5</v>
      </c>
      <c r="N633" s="114">
        <f>VLOOKUP(K633,'Material Bar Weights'!A:C,3,0)</f>
        <v>106.33</v>
      </c>
      <c r="O633" s="115">
        <f t="shared" si="333"/>
        <v>0</v>
      </c>
      <c r="P633" s="92">
        <f t="shared" si="341"/>
        <v>0</v>
      </c>
      <c r="Q633" s="98"/>
      <c r="R633" s="299"/>
      <c r="S633" s="297"/>
      <c r="T633" s="298"/>
      <c r="V633" s="180"/>
      <c r="W633" s="180"/>
      <c r="X633" s="50"/>
      <c r="Y633" s="82"/>
    </row>
    <row r="634" spans="1:25">
      <c r="A634" s="85" t="s">
        <v>1279</v>
      </c>
      <c r="B634" s="46" t="s">
        <v>1357</v>
      </c>
      <c r="C634" s="47" t="s">
        <v>1992</v>
      </c>
      <c r="D634" s="50">
        <v>0</v>
      </c>
      <c r="E634" s="50">
        <v>0</v>
      </c>
      <c r="F634" s="50">
        <f t="shared" si="340"/>
        <v>0</v>
      </c>
      <c r="G634" s="85">
        <v>14</v>
      </c>
      <c r="H634" s="103">
        <v>2</v>
      </c>
      <c r="I634" s="40">
        <f t="shared" si="329"/>
        <v>2</v>
      </c>
      <c r="J634" s="6">
        <f t="shared" si="339"/>
        <v>0</v>
      </c>
      <c r="K634" s="85" t="s">
        <v>903</v>
      </c>
      <c r="L634" s="85">
        <v>3.5375999999999999</v>
      </c>
      <c r="M634" s="103">
        <v>9.4E-2</v>
      </c>
      <c r="N634" s="114">
        <f>VLOOKUP(K634,'Material Bar Weights'!A:C,3,0)</f>
        <v>175.8</v>
      </c>
      <c r="O634" s="115">
        <f t="shared" si="333"/>
        <v>0</v>
      </c>
      <c r="P634" s="92">
        <f t="shared" si="341"/>
        <v>0</v>
      </c>
      <c r="R634" s="299"/>
      <c r="S634" s="297"/>
      <c r="T634" s="298"/>
      <c r="V634" s="180"/>
      <c r="W634" s="180"/>
      <c r="X634" s="50"/>
      <c r="Y634" s="82"/>
    </row>
    <row r="635" spans="1:25">
      <c r="A635" s="85" t="s">
        <v>1279</v>
      </c>
      <c r="B635" s="46" t="s">
        <v>1349</v>
      </c>
      <c r="C635" s="47" t="s">
        <v>1992</v>
      </c>
      <c r="D635" s="81">
        <v>0</v>
      </c>
      <c r="E635" s="50">
        <v>0</v>
      </c>
      <c r="F635" s="50">
        <f t="shared" si="340"/>
        <v>0</v>
      </c>
      <c r="G635" s="85">
        <v>14</v>
      </c>
      <c r="H635" s="103">
        <v>2</v>
      </c>
      <c r="I635" s="40">
        <f t="shared" si="329"/>
        <v>2</v>
      </c>
      <c r="J635" s="6">
        <f t="shared" si="339"/>
        <v>0</v>
      </c>
      <c r="K635" s="85" t="s">
        <v>902</v>
      </c>
      <c r="L635" s="85">
        <v>3.0733000000000001</v>
      </c>
      <c r="M635" s="103">
        <v>0.96</v>
      </c>
      <c r="N635" s="114">
        <f>VLOOKUP(K635,'Material Bar Weights'!A:C,3,0)</f>
        <v>156.79</v>
      </c>
      <c r="O635" s="115">
        <f t="shared" si="333"/>
        <v>0</v>
      </c>
      <c r="P635" s="92">
        <f t="shared" si="341"/>
        <v>0</v>
      </c>
      <c r="R635" s="299"/>
      <c r="S635" s="297"/>
      <c r="T635" s="298"/>
      <c r="V635" s="180"/>
      <c r="W635" s="180"/>
      <c r="X635" s="50"/>
      <c r="Y635" s="82"/>
    </row>
    <row r="636" spans="1:25">
      <c r="A636" s="115" t="s">
        <v>1425</v>
      </c>
      <c r="B636" s="285" t="s">
        <v>1356</v>
      </c>
      <c r="C636" s="47" t="s">
        <v>1992</v>
      </c>
      <c r="D636" s="50">
        <v>0</v>
      </c>
      <c r="E636" s="175">
        <v>0</v>
      </c>
      <c r="F636" s="1421">
        <f t="shared" si="340"/>
        <v>0</v>
      </c>
      <c r="G636" s="157">
        <v>8</v>
      </c>
      <c r="H636" s="177">
        <v>1</v>
      </c>
      <c r="I636" s="40">
        <f t="shared" si="329"/>
        <v>1</v>
      </c>
      <c r="J636" s="6">
        <f t="shared" si="339"/>
        <v>0</v>
      </c>
      <c r="K636" s="89" t="s">
        <v>888</v>
      </c>
      <c r="L636" s="89" t="s">
        <v>47</v>
      </c>
      <c r="M636" s="177">
        <v>1.1000000000000001</v>
      </c>
      <c r="N636" s="114"/>
      <c r="O636" s="115">
        <f t="shared" si="333"/>
        <v>0</v>
      </c>
      <c r="P636" s="114"/>
      <c r="Q636" s="48"/>
      <c r="R636" s="299"/>
      <c r="S636" s="297"/>
      <c r="T636" s="298"/>
      <c r="V636" s="180"/>
      <c r="W636" s="180"/>
      <c r="X636" s="50"/>
      <c r="Y636" s="82"/>
    </row>
    <row r="637" spans="1:25">
      <c r="A637" s="85" t="s">
        <v>1279</v>
      </c>
      <c r="B637" s="46" t="s">
        <v>1356</v>
      </c>
      <c r="C637" s="154" t="s">
        <v>1992</v>
      </c>
      <c r="D637" s="81">
        <v>0</v>
      </c>
      <c r="E637" s="50">
        <v>0</v>
      </c>
      <c r="F637" s="50">
        <f t="shared" si="340"/>
        <v>0</v>
      </c>
      <c r="G637" s="85">
        <v>14</v>
      </c>
      <c r="H637" s="103">
        <v>2</v>
      </c>
      <c r="I637" s="40">
        <f t="shared" si="329"/>
        <v>2</v>
      </c>
      <c r="J637" s="6">
        <f t="shared" si="339"/>
        <v>0</v>
      </c>
      <c r="K637" s="85" t="s">
        <v>903</v>
      </c>
      <c r="L637" s="85">
        <v>3.6511</v>
      </c>
      <c r="M637" s="103">
        <v>1.1000000000000001</v>
      </c>
      <c r="N637" s="114">
        <f>VLOOKUP(K637,'Material Bar Weights'!A:C,3,0)</f>
        <v>175.8</v>
      </c>
      <c r="O637" s="115">
        <f t="shared" si="333"/>
        <v>0</v>
      </c>
      <c r="P637" s="92">
        <f>O637/N637</f>
        <v>0</v>
      </c>
      <c r="Q637" s="90"/>
      <c r="R637" s="299"/>
      <c r="S637" s="297"/>
      <c r="T637" s="298"/>
      <c r="V637" s="180"/>
      <c r="W637" s="180"/>
    </row>
    <row r="638" spans="1:25">
      <c r="A638" s="85" t="s">
        <v>1279</v>
      </c>
      <c r="B638" s="46" t="s">
        <v>1350</v>
      </c>
      <c r="C638" s="47" t="s">
        <v>1992</v>
      </c>
      <c r="D638" s="50">
        <v>0</v>
      </c>
      <c r="E638" s="50">
        <v>0</v>
      </c>
      <c r="F638" s="50">
        <f t="shared" si="340"/>
        <v>0</v>
      </c>
      <c r="G638" s="85">
        <v>14</v>
      </c>
      <c r="H638" s="103">
        <v>2</v>
      </c>
      <c r="I638" s="40">
        <f t="shared" si="329"/>
        <v>2</v>
      </c>
      <c r="J638" s="6">
        <f t="shared" si="339"/>
        <v>0</v>
      </c>
      <c r="K638" s="85" t="s">
        <v>902</v>
      </c>
      <c r="L638" s="85">
        <v>3.0733000000000001</v>
      </c>
      <c r="M638" s="103">
        <v>0.77400000000000002</v>
      </c>
      <c r="N638" s="114">
        <f>VLOOKUP(K638,'Material Bar Weights'!A:C,3,0)</f>
        <v>156.79</v>
      </c>
      <c r="O638" s="115">
        <f t="shared" si="333"/>
        <v>0</v>
      </c>
      <c r="P638" s="92">
        <f>O638/N638</f>
        <v>0</v>
      </c>
      <c r="R638" s="299"/>
      <c r="S638" s="297"/>
      <c r="T638" s="298"/>
      <c r="V638" s="180"/>
      <c r="W638" s="180"/>
    </row>
    <row r="639" spans="1:25">
      <c r="A639" s="115" t="s">
        <v>1425</v>
      </c>
      <c r="B639" s="285" t="s">
        <v>1679</v>
      </c>
      <c r="C639" s="154" t="s">
        <v>1992</v>
      </c>
      <c r="D639" s="81">
        <v>0</v>
      </c>
      <c r="E639" s="175">
        <v>0</v>
      </c>
      <c r="F639" s="1421">
        <f t="shared" si="340"/>
        <v>0</v>
      </c>
      <c r="G639" s="157">
        <v>8</v>
      </c>
      <c r="H639" s="177">
        <v>1</v>
      </c>
      <c r="I639" s="40">
        <f t="shared" si="329"/>
        <v>1</v>
      </c>
      <c r="J639" s="6">
        <f t="shared" si="339"/>
        <v>0</v>
      </c>
      <c r="K639" s="89" t="s">
        <v>920</v>
      </c>
      <c r="L639" s="89" t="s">
        <v>47</v>
      </c>
      <c r="M639" s="177">
        <v>1.92</v>
      </c>
      <c r="N639" s="114"/>
      <c r="O639" s="115">
        <f t="shared" si="333"/>
        <v>0</v>
      </c>
      <c r="P639" s="114"/>
      <c r="Q639" s="90"/>
      <c r="R639" s="299"/>
      <c r="S639" s="297"/>
      <c r="T639" s="298"/>
      <c r="V639" s="180"/>
      <c r="W639" s="180"/>
    </row>
    <row r="640" spans="1:25">
      <c r="A640" s="85" t="s">
        <v>1279</v>
      </c>
      <c r="B640" s="46" t="s">
        <v>1288</v>
      </c>
      <c r="C640" s="47" t="s">
        <v>1992</v>
      </c>
      <c r="D640" s="50">
        <v>0</v>
      </c>
      <c r="E640" s="50">
        <v>0</v>
      </c>
      <c r="F640" s="356">
        <f t="shared" si="340"/>
        <v>0</v>
      </c>
      <c r="G640" s="85">
        <v>14</v>
      </c>
      <c r="H640" s="103">
        <v>2</v>
      </c>
      <c r="I640" s="40">
        <f t="shared" si="329"/>
        <v>2</v>
      </c>
      <c r="J640" s="6">
        <f t="shared" si="339"/>
        <v>0</v>
      </c>
      <c r="K640" s="103" t="s">
        <v>949</v>
      </c>
      <c r="L640" s="85">
        <v>4.3326000000000002</v>
      </c>
      <c r="M640" s="103">
        <v>1.3069999999999999</v>
      </c>
      <c r="N640" s="114">
        <f>VLOOKUP(K640,'Material Bar Weights'!A:C,3,0)</f>
        <v>195.85</v>
      </c>
      <c r="O640" s="115">
        <f t="shared" si="333"/>
        <v>0</v>
      </c>
      <c r="P640" s="92">
        <f>O640/N640</f>
        <v>0</v>
      </c>
      <c r="Q640" s="90"/>
      <c r="R640" s="299"/>
      <c r="S640" s="297"/>
      <c r="T640" s="298"/>
      <c r="V640" s="180"/>
      <c r="W640" s="180"/>
      <c r="X640" s="50"/>
      <c r="Y640" s="82"/>
    </row>
    <row r="641" spans="1:25">
      <c r="A641" s="115" t="s">
        <v>1425</v>
      </c>
      <c r="B641" s="285" t="s">
        <v>1288</v>
      </c>
      <c r="C641" s="154" t="s">
        <v>1992</v>
      </c>
      <c r="D641" s="81">
        <v>0</v>
      </c>
      <c r="E641" s="157">
        <v>0</v>
      </c>
      <c r="F641" s="33">
        <f t="shared" ref="F641" si="342">((E641*M641)/35)/4</f>
        <v>0</v>
      </c>
      <c r="G641" s="157">
        <v>8</v>
      </c>
      <c r="H641" s="177">
        <v>1</v>
      </c>
      <c r="I641" s="40">
        <f t="shared" si="329"/>
        <v>1</v>
      </c>
      <c r="J641" s="40">
        <f t="shared" si="339"/>
        <v>0</v>
      </c>
      <c r="K641" s="177" t="s">
        <v>913</v>
      </c>
      <c r="L641" s="177" t="s">
        <v>47</v>
      </c>
      <c r="M641" s="177">
        <v>1.3069999999999999</v>
      </c>
      <c r="N641" s="114"/>
      <c r="O641" s="115">
        <f t="shared" si="333"/>
        <v>0</v>
      </c>
      <c r="P641" s="114"/>
      <c r="Q641" s="90"/>
      <c r="R641" s="299"/>
      <c r="S641" s="297"/>
      <c r="T641" s="298"/>
      <c r="V641" s="180"/>
      <c r="W641" s="180"/>
      <c r="X641" s="50"/>
      <c r="Y641" s="82"/>
    </row>
    <row r="642" spans="1:25">
      <c r="A642" s="115" t="s">
        <v>1425</v>
      </c>
      <c r="B642" s="285" t="s">
        <v>1680</v>
      </c>
      <c r="C642" s="102" t="s">
        <v>1992</v>
      </c>
      <c r="D642" s="50">
        <v>0</v>
      </c>
      <c r="E642" s="175">
        <v>0</v>
      </c>
      <c r="F642" s="175">
        <f>((E642*M642)/35)/4</f>
        <v>0</v>
      </c>
      <c r="G642" s="157">
        <v>8</v>
      </c>
      <c r="H642" s="177">
        <v>1</v>
      </c>
      <c r="I642" s="40">
        <f t="shared" si="329"/>
        <v>1</v>
      </c>
      <c r="J642" s="6">
        <f t="shared" si="339"/>
        <v>0</v>
      </c>
      <c r="K642" s="89" t="s">
        <v>920</v>
      </c>
      <c r="L642" s="89" t="s">
        <v>47</v>
      </c>
      <c r="M642" s="177">
        <v>1.87</v>
      </c>
      <c r="N642" s="114"/>
      <c r="O642" s="115">
        <f t="shared" si="333"/>
        <v>0</v>
      </c>
      <c r="P642" s="114"/>
      <c r="Q642" s="90"/>
      <c r="R642" s="299"/>
      <c r="S642" s="297"/>
      <c r="T642" s="298"/>
      <c r="V642" s="180"/>
      <c r="W642" s="180"/>
      <c r="X642" s="50"/>
      <c r="Y642" s="82"/>
    </row>
    <row r="643" spans="1:25">
      <c r="A643" s="115" t="s">
        <v>1425</v>
      </c>
      <c r="B643" s="285" t="s">
        <v>2019</v>
      </c>
      <c r="C643" s="102" t="s">
        <v>1992</v>
      </c>
      <c r="D643" s="81">
        <v>0</v>
      </c>
      <c r="E643" s="175">
        <v>0</v>
      </c>
      <c r="F643" s="460">
        <f>((E643*M643)/35)/4</f>
        <v>0</v>
      </c>
      <c r="G643" s="1490">
        <v>3</v>
      </c>
      <c r="H643" s="177">
        <v>1.5</v>
      </c>
      <c r="I643" s="40">
        <f t="shared" si="329"/>
        <v>1.5</v>
      </c>
      <c r="J643" s="6">
        <f t="shared" si="339"/>
        <v>0</v>
      </c>
      <c r="K643" s="89" t="s">
        <v>930</v>
      </c>
      <c r="L643" s="89" t="s">
        <v>47</v>
      </c>
      <c r="M643" s="177">
        <v>5.38</v>
      </c>
      <c r="N643" s="114"/>
      <c r="O643" s="115">
        <f t="shared" si="333"/>
        <v>0</v>
      </c>
      <c r="P643" s="120"/>
      <c r="R643" s="299"/>
      <c r="S643" s="297"/>
      <c r="T643" s="298"/>
      <c r="V643" s="180"/>
      <c r="W643" s="180"/>
      <c r="X643" s="50"/>
      <c r="Y643" s="82"/>
    </row>
    <row r="644" spans="1:25">
      <c r="A644" s="115" t="s">
        <v>1425</v>
      </c>
      <c r="B644" s="285" t="s">
        <v>1990</v>
      </c>
      <c r="C644" s="47" t="s">
        <v>1992</v>
      </c>
      <c r="D644" s="50">
        <v>0</v>
      </c>
      <c r="E644" s="175">
        <v>0</v>
      </c>
      <c r="F644" s="460">
        <f>((E644*M644)/35)/4</f>
        <v>0</v>
      </c>
      <c r="G644" s="86">
        <v>4</v>
      </c>
      <c r="H644" s="177">
        <v>1.5</v>
      </c>
      <c r="I644" s="40">
        <f t="shared" si="329"/>
        <v>1.5</v>
      </c>
      <c r="J644" s="6">
        <f t="shared" si="339"/>
        <v>0</v>
      </c>
      <c r="K644" s="89" t="s">
        <v>930</v>
      </c>
      <c r="L644" s="89" t="s">
        <v>47</v>
      </c>
      <c r="M644" s="177">
        <v>5.38</v>
      </c>
      <c r="N644" s="114"/>
      <c r="O644" s="115">
        <f t="shared" si="333"/>
        <v>0</v>
      </c>
      <c r="P644" s="114"/>
      <c r="Q644" s="81"/>
      <c r="R644" s="299"/>
      <c r="S644" s="297"/>
      <c r="T644" s="298"/>
      <c r="V644" s="180"/>
      <c r="W644" s="180"/>
      <c r="X644" s="50"/>
      <c r="Y644" s="82"/>
    </row>
    <row r="645" spans="1:25">
      <c r="A645" s="165" t="s">
        <v>329</v>
      </c>
      <c r="B645" s="107">
        <v>300341</v>
      </c>
      <c r="C645" s="47" t="s">
        <v>1992</v>
      </c>
      <c r="D645" s="81">
        <v>0</v>
      </c>
      <c r="E645" s="81">
        <v>0</v>
      </c>
      <c r="F645" s="81"/>
      <c r="G645" s="7">
        <v>2</v>
      </c>
      <c r="H645" s="110">
        <v>2</v>
      </c>
      <c r="I645" s="40">
        <f t="shared" si="329"/>
        <v>2</v>
      </c>
      <c r="J645" s="3">
        <f t="shared" si="339"/>
        <v>0</v>
      </c>
      <c r="K645" s="264">
        <v>300340</v>
      </c>
      <c r="L645" s="110" t="s">
        <v>47</v>
      </c>
      <c r="M645" s="110"/>
      <c r="N645" s="114"/>
      <c r="O645" s="115">
        <f t="shared" ref="O645:O647" si="343">IF(L645="NA", E645, E645*L645)</f>
        <v>0</v>
      </c>
      <c r="P645" s="114"/>
      <c r="R645" s="286"/>
      <c r="S645" s="287"/>
      <c r="U645" s="212"/>
      <c r="V645" s="180"/>
      <c r="W645" s="180"/>
    </row>
    <row r="646" spans="1:25">
      <c r="A646" s="165" t="s">
        <v>383</v>
      </c>
      <c r="B646" s="46">
        <v>300341</v>
      </c>
      <c r="C646" s="102" t="s">
        <v>1989</v>
      </c>
      <c r="D646" s="50">
        <v>0</v>
      </c>
      <c r="E646" s="50">
        <v>0</v>
      </c>
      <c r="G646" s="50">
        <v>4</v>
      </c>
      <c r="H646" s="81">
        <v>0.4</v>
      </c>
      <c r="I646" s="40">
        <f t="shared" si="329"/>
        <v>0.4</v>
      </c>
      <c r="J646" s="6">
        <f t="shared" si="339"/>
        <v>0</v>
      </c>
      <c r="K646" s="50">
        <v>300340</v>
      </c>
      <c r="L646" s="50" t="s">
        <v>47</v>
      </c>
      <c r="M646" s="81"/>
      <c r="N646" s="114"/>
      <c r="O646" s="115">
        <f t="shared" si="343"/>
        <v>0</v>
      </c>
      <c r="P646" s="114"/>
      <c r="R646" s="290"/>
      <c r="S646" s="291"/>
      <c r="T646" s="288"/>
      <c r="V646" s="180"/>
      <c r="W646" s="180"/>
      <c r="X646" s="50"/>
      <c r="Y646" s="82"/>
    </row>
    <row r="647" spans="1:25">
      <c r="A647" s="115" t="s">
        <v>329</v>
      </c>
      <c r="B647" s="46">
        <v>300346</v>
      </c>
      <c r="C647" s="102" t="s">
        <v>1992</v>
      </c>
      <c r="D647" s="81">
        <v>0</v>
      </c>
      <c r="E647" s="149">
        <v>0</v>
      </c>
      <c r="F647" s="149"/>
      <c r="G647" s="7">
        <v>6</v>
      </c>
      <c r="H647" s="110">
        <v>1</v>
      </c>
      <c r="I647" s="40">
        <f t="shared" si="329"/>
        <v>1</v>
      </c>
      <c r="J647" s="3">
        <f t="shared" si="339"/>
        <v>0</v>
      </c>
      <c r="K647" s="50">
        <v>300322</v>
      </c>
      <c r="L647" s="50" t="s">
        <v>47</v>
      </c>
      <c r="M647" s="81"/>
      <c r="N647" s="114"/>
      <c r="O647" s="115">
        <f t="shared" si="343"/>
        <v>0</v>
      </c>
      <c r="P647" s="114"/>
      <c r="R647" s="290"/>
      <c r="S647" s="291"/>
      <c r="T647" s="288"/>
      <c r="U647" s="107"/>
      <c r="V647" s="180"/>
      <c r="W647" s="180"/>
      <c r="X647" s="50"/>
      <c r="Y647" s="82"/>
    </row>
    <row r="648" spans="1:25">
      <c r="A648" s="165" t="s">
        <v>156</v>
      </c>
      <c r="B648" s="127" t="s">
        <v>497</v>
      </c>
      <c r="C648" s="182"/>
      <c r="D648" s="50">
        <v>0</v>
      </c>
      <c r="E648" s="149">
        <v>0</v>
      </c>
      <c r="F648" s="149"/>
      <c r="G648" s="7">
        <v>6</v>
      </c>
      <c r="H648" s="110">
        <v>1</v>
      </c>
      <c r="I648" s="40">
        <f t="shared" si="329"/>
        <v>1</v>
      </c>
      <c r="J648" s="3">
        <f t="shared" ref="J648:J649" si="344">ROUND(I648/7.5,0)</f>
        <v>0</v>
      </c>
      <c r="K648" s="110" t="s">
        <v>1766</v>
      </c>
      <c r="L648" s="168">
        <v>4.0000000000000001E-3</v>
      </c>
      <c r="M648" s="168"/>
      <c r="N648" s="114">
        <f>VLOOKUP(K648,'Material Bar Weights'!A:C,3,0)</f>
        <v>2.39</v>
      </c>
      <c r="O648" s="115">
        <f t="shared" ref="O648:O649" si="345">IF(L648="NA", E648, E648*L648)</f>
        <v>0</v>
      </c>
      <c r="P648" s="92">
        <f>O648/N648</f>
        <v>0</v>
      </c>
      <c r="R648" s="286"/>
      <c r="S648" s="287"/>
      <c r="U648" s="107"/>
      <c r="V648" s="180"/>
      <c r="W648" s="180"/>
      <c r="X648" s="50"/>
      <c r="Y648" s="82"/>
    </row>
    <row r="649" spans="1:25">
      <c r="A649" s="50" t="s">
        <v>293</v>
      </c>
      <c r="B649" s="107">
        <v>434292</v>
      </c>
      <c r="D649" s="50">
        <v>0</v>
      </c>
      <c r="E649" s="140">
        <v>0</v>
      </c>
      <c r="F649" s="140"/>
      <c r="G649" s="140">
        <v>16</v>
      </c>
      <c r="H649" s="81">
        <v>16</v>
      </c>
      <c r="I649" s="40">
        <f t="shared" si="329"/>
        <v>16</v>
      </c>
      <c r="J649" s="3">
        <f t="shared" si="344"/>
        <v>2</v>
      </c>
      <c r="K649" s="50" t="s">
        <v>1624</v>
      </c>
      <c r="L649" s="304">
        <v>4.8599999999999997E-2</v>
      </c>
      <c r="M649" s="171"/>
      <c r="N649" s="114">
        <f>VLOOKUP(K649,'Material Bar Weights'!A:C,3,0)</f>
        <v>10.45</v>
      </c>
      <c r="O649" s="115">
        <f t="shared" si="345"/>
        <v>0</v>
      </c>
      <c r="P649" s="92">
        <f t="shared" ref="P649" si="346">O649/N649</f>
        <v>0</v>
      </c>
      <c r="R649" s="286"/>
      <c r="S649" s="287"/>
      <c r="U649" s="212"/>
      <c r="V649" s="180"/>
      <c r="W649" s="180"/>
      <c r="X649" s="81"/>
      <c r="Y649" s="160"/>
    </row>
    <row r="650" spans="1:25">
      <c r="A650" s="50" t="s">
        <v>1389</v>
      </c>
      <c r="B650" s="107" t="s">
        <v>1997</v>
      </c>
      <c r="D650" s="81">
        <v>0</v>
      </c>
      <c r="E650" s="140">
        <v>0</v>
      </c>
      <c r="F650" s="475">
        <f>((E650*M650)/35)/4</f>
        <v>0</v>
      </c>
      <c r="G650" s="50">
        <v>6</v>
      </c>
      <c r="H650" s="81">
        <v>4</v>
      </c>
      <c r="I650" s="40">
        <f t="shared" ref="I650:I691" si="347">E650/G650+H650</f>
        <v>4</v>
      </c>
      <c r="J650" s="6">
        <f t="shared" ref="J650:J669" si="348">ROUND(I650/7.5,0)</f>
        <v>1</v>
      </c>
      <c r="K650" s="50" t="s">
        <v>87</v>
      </c>
      <c r="L650" s="50" t="s">
        <v>47</v>
      </c>
      <c r="M650" s="81">
        <v>0.98136999999999996</v>
      </c>
      <c r="N650" s="114"/>
      <c r="O650" s="115">
        <f t="shared" ref="O650:O661" si="349">IF(L650="NA", E650, E650*L650)</f>
        <v>0</v>
      </c>
      <c r="P650" s="114"/>
      <c r="R650" s="286"/>
      <c r="S650" s="287"/>
      <c r="V650" s="180"/>
      <c r="W650" s="180"/>
    </row>
    <row r="651" spans="1:25">
      <c r="A651" s="50" t="s">
        <v>1389</v>
      </c>
      <c r="B651" s="107" t="s">
        <v>1998</v>
      </c>
      <c r="D651" s="50">
        <v>0</v>
      </c>
      <c r="E651" s="140">
        <v>0</v>
      </c>
      <c r="F651" s="140"/>
      <c r="G651" s="50">
        <v>6</v>
      </c>
      <c r="H651" s="81">
        <v>4</v>
      </c>
      <c r="I651" s="40">
        <f t="shared" si="347"/>
        <v>4</v>
      </c>
      <c r="J651" s="6">
        <f t="shared" si="348"/>
        <v>1</v>
      </c>
      <c r="K651" s="208" t="s">
        <v>1997</v>
      </c>
      <c r="L651" s="147" t="s">
        <v>47</v>
      </c>
      <c r="M651" s="207"/>
      <c r="N651" s="114"/>
      <c r="O651" s="115">
        <f t="shared" si="349"/>
        <v>0</v>
      </c>
      <c r="P651" s="114"/>
      <c r="R651" s="286"/>
      <c r="S651" s="287"/>
      <c r="U651" s="282"/>
      <c r="V651" s="180"/>
      <c r="W651" s="180"/>
      <c r="X651" s="50"/>
      <c r="Y651" s="82"/>
    </row>
    <row r="652" spans="1:25">
      <c r="A652" s="50" t="s">
        <v>1390</v>
      </c>
      <c r="B652" s="107" t="s">
        <v>1999</v>
      </c>
      <c r="D652" s="81">
        <v>0</v>
      </c>
      <c r="E652" s="140">
        <v>0</v>
      </c>
      <c r="F652" s="140"/>
      <c r="G652" s="50">
        <v>6</v>
      </c>
      <c r="H652" s="81">
        <v>4</v>
      </c>
      <c r="I652" s="40">
        <f t="shared" si="347"/>
        <v>4</v>
      </c>
      <c r="J652" s="6">
        <f t="shared" si="348"/>
        <v>1</v>
      </c>
      <c r="K652" s="101" t="s">
        <v>1998</v>
      </c>
      <c r="L652" s="147" t="s">
        <v>47</v>
      </c>
      <c r="M652" s="207"/>
      <c r="N652" s="114"/>
      <c r="O652" s="115">
        <f t="shared" si="349"/>
        <v>0</v>
      </c>
      <c r="P652" s="114"/>
      <c r="R652" s="286"/>
      <c r="S652" s="287"/>
      <c r="U652" s="282"/>
      <c r="V652" s="180"/>
      <c r="W652" s="180"/>
      <c r="X652" s="50"/>
      <c r="Y652" s="82"/>
    </row>
    <row r="653" spans="1:25">
      <c r="A653" s="50" t="s">
        <v>1389</v>
      </c>
      <c r="B653" s="107" t="s">
        <v>2001</v>
      </c>
      <c r="D653" s="50">
        <v>0</v>
      </c>
      <c r="E653" s="140">
        <v>0</v>
      </c>
      <c r="F653" s="475">
        <f>((E653*M653)/35)/4</f>
        <v>0</v>
      </c>
      <c r="G653" s="146">
        <v>3</v>
      </c>
      <c r="H653" s="81">
        <v>4</v>
      </c>
      <c r="I653" s="40">
        <f t="shared" si="347"/>
        <v>4</v>
      </c>
      <c r="J653" s="6">
        <f t="shared" si="348"/>
        <v>1</v>
      </c>
      <c r="K653" s="50" t="s">
        <v>87</v>
      </c>
      <c r="L653" s="147" t="s">
        <v>47</v>
      </c>
      <c r="M653" s="207">
        <v>0.93</v>
      </c>
      <c r="N653" s="114"/>
      <c r="O653" s="115">
        <f t="shared" si="349"/>
        <v>0</v>
      </c>
      <c r="P653" s="114"/>
      <c r="R653" s="290"/>
      <c r="S653" s="291"/>
      <c r="T653" s="288"/>
      <c r="U653" s="282"/>
      <c r="V653" s="180"/>
      <c r="W653" s="180"/>
      <c r="X653" s="50"/>
      <c r="Y653" s="82"/>
    </row>
    <row r="654" spans="1:25">
      <c r="A654" s="50" t="s">
        <v>1389</v>
      </c>
      <c r="B654" s="107" t="s">
        <v>2002</v>
      </c>
      <c r="D654" s="81">
        <v>0</v>
      </c>
      <c r="E654" s="140">
        <v>0</v>
      </c>
      <c r="F654" s="140"/>
      <c r="G654" s="146">
        <v>3</v>
      </c>
      <c r="H654" s="81">
        <v>2</v>
      </c>
      <c r="I654" s="40">
        <f t="shared" si="347"/>
        <v>2</v>
      </c>
      <c r="J654" s="6">
        <f t="shared" si="348"/>
        <v>0</v>
      </c>
      <c r="K654" s="208" t="s">
        <v>2001</v>
      </c>
      <c r="L654" s="147" t="s">
        <v>47</v>
      </c>
      <c r="M654" s="207"/>
      <c r="N654" s="114"/>
      <c r="O654" s="115">
        <f t="shared" si="349"/>
        <v>0</v>
      </c>
      <c r="P654" s="114"/>
      <c r="R654" s="290"/>
      <c r="S654" s="291"/>
      <c r="T654" s="288"/>
      <c r="U654" s="282"/>
      <c r="V654" s="180"/>
      <c r="W654" s="180"/>
      <c r="X654" s="50"/>
      <c r="Y654" s="82"/>
    </row>
    <row r="655" spans="1:25">
      <c r="A655" s="50" t="s">
        <v>157</v>
      </c>
      <c r="B655" s="107" t="s">
        <v>2003</v>
      </c>
      <c r="D655" s="50">
        <v>0</v>
      </c>
      <c r="E655" s="140">
        <v>0</v>
      </c>
      <c r="F655" s="140"/>
      <c r="G655" s="50">
        <v>3</v>
      </c>
      <c r="H655" s="81">
        <v>4</v>
      </c>
      <c r="I655" s="40">
        <f t="shared" si="347"/>
        <v>4</v>
      </c>
      <c r="J655" s="6">
        <f t="shared" si="348"/>
        <v>1</v>
      </c>
      <c r="K655" s="208" t="s">
        <v>2002</v>
      </c>
      <c r="L655" s="147" t="s">
        <v>47</v>
      </c>
      <c r="M655" s="207"/>
      <c r="N655" s="114"/>
      <c r="O655" s="115">
        <f t="shared" si="349"/>
        <v>0</v>
      </c>
      <c r="P655" s="114"/>
      <c r="R655" s="286"/>
      <c r="S655" s="287"/>
      <c r="U655" s="107"/>
      <c r="V655" s="180"/>
      <c r="W655" s="180"/>
      <c r="X655" s="50"/>
      <c r="Y655" s="82"/>
    </row>
    <row r="656" spans="1:25">
      <c r="A656" s="50" t="s">
        <v>1389</v>
      </c>
      <c r="B656" s="107" t="s">
        <v>2004</v>
      </c>
      <c r="D656" s="81">
        <v>0</v>
      </c>
      <c r="E656" s="140">
        <v>0</v>
      </c>
      <c r="F656" s="475">
        <f>((E656*M656)/35)/4</f>
        <v>0</v>
      </c>
      <c r="G656" s="50">
        <v>6</v>
      </c>
      <c r="H656" s="81">
        <v>4</v>
      </c>
      <c r="I656" s="40">
        <f t="shared" si="347"/>
        <v>4</v>
      </c>
      <c r="J656" s="6">
        <f t="shared" si="348"/>
        <v>1</v>
      </c>
      <c r="K656" s="50" t="s">
        <v>87</v>
      </c>
      <c r="L656" s="147" t="s">
        <v>47</v>
      </c>
      <c r="M656" s="207">
        <v>0.80700000000000005</v>
      </c>
      <c r="N656" s="114"/>
      <c r="O656" s="115">
        <f t="shared" si="349"/>
        <v>0</v>
      </c>
      <c r="P656" s="114"/>
      <c r="R656" s="286"/>
      <c r="S656" s="287"/>
      <c r="U656" s="107"/>
      <c r="V656" s="180"/>
      <c r="W656" s="180"/>
      <c r="X656" s="50"/>
      <c r="Y656" s="82"/>
    </row>
    <row r="657" spans="1:25">
      <c r="A657" s="50" t="s">
        <v>1389</v>
      </c>
      <c r="B657" s="107" t="s">
        <v>2005</v>
      </c>
      <c r="D657" s="1376">
        <v>0</v>
      </c>
      <c r="E657" s="1380">
        <v>0</v>
      </c>
      <c r="F657" s="140"/>
      <c r="G657" s="50">
        <v>6</v>
      </c>
      <c r="H657" s="81">
        <v>3</v>
      </c>
      <c r="I657" s="40">
        <f t="shared" si="347"/>
        <v>3</v>
      </c>
      <c r="J657" s="6">
        <f t="shared" si="348"/>
        <v>0</v>
      </c>
      <c r="K657" s="208" t="s">
        <v>2004</v>
      </c>
      <c r="L657" s="147" t="s">
        <v>47</v>
      </c>
      <c r="M657" s="207"/>
      <c r="N657" s="114"/>
      <c r="O657" s="115">
        <f t="shared" si="349"/>
        <v>0</v>
      </c>
      <c r="P657" s="114"/>
      <c r="R657" s="286"/>
      <c r="S657" s="287"/>
      <c r="U657" s="107"/>
      <c r="V657" s="180"/>
      <c r="W657" s="180"/>
    </row>
    <row r="658" spans="1:25">
      <c r="A658" s="50" t="s">
        <v>157</v>
      </c>
      <c r="B658" s="107" t="s">
        <v>2006</v>
      </c>
      <c r="D658" s="81">
        <v>0</v>
      </c>
      <c r="E658" s="140">
        <v>0</v>
      </c>
      <c r="F658" s="140"/>
      <c r="G658" s="50">
        <v>6</v>
      </c>
      <c r="H658" s="81">
        <v>4</v>
      </c>
      <c r="I658" s="40">
        <f t="shared" si="347"/>
        <v>4</v>
      </c>
      <c r="J658" s="6">
        <f t="shared" si="348"/>
        <v>1</v>
      </c>
      <c r="K658" s="49" t="s">
        <v>2005</v>
      </c>
      <c r="L658" s="147" t="s">
        <v>47</v>
      </c>
      <c r="M658" s="207"/>
      <c r="N658" s="114"/>
      <c r="O658" s="115">
        <f t="shared" si="349"/>
        <v>0</v>
      </c>
      <c r="P658" s="114"/>
      <c r="R658" s="286"/>
      <c r="S658" s="287"/>
      <c r="U658" s="107"/>
      <c r="V658" s="180"/>
      <c r="W658" s="180"/>
    </row>
    <row r="659" spans="1:25">
      <c r="A659" s="165" t="s">
        <v>156</v>
      </c>
      <c r="B659" s="246" t="s">
        <v>109</v>
      </c>
      <c r="C659" s="44"/>
      <c r="D659" s="50">
        <v>0</v>
      </c>
      <c r="E659" s="155">
        <v>0</v>
      </c>
      <c r="F659" s="456">
        <f t="shared" ref="F659:F665" si="350">((E659*M659)/35)/4</f>
        <v>0</v>
      </c>
      <c r="G659" s="8">
        <v>93</v>
      </c>
      <c r="H659" s="7">
        <v>16</v>
      </c>
      <c r="I659" s="40">
        <f t="shared" si="347"/>
        <v>16</v>
      </c>
      <c r="J659" s="3">
        <f t="shared" si="348"/>
        <v>2</v>
      </c>
      <c r="K659" s="155" t="s">
        <v>64</v>
      </c>
      <c r="L659" s="195">
        <v>8.6599999999999996E-2</v>
      </c>
      <c r="M659" s="7">
        <v>1.8749999999999999E-2</v>
      </c>
      <c r="N659" s="114">
        <f>VLOOKUP(K659,'Material Bar Weights'!A:C,3,0)</f>
        <v>43.94</v>
      </c>
      <c r="O659" s="115">
        <f t="shared" si="349"/>
        <v>0</v>
      </c>
      <c r="P659" s="92">
        <f t="shared" ref="P659:P664" si="351">O659/N659</f>
        <v>0</v>
      </c>
      <c r="R659" s="286"/>
      <c r="S659" s="287"/>
      <c r="V659" s="180"/>
      <c r="W659" s="180"/>
      <c r="X659" s="50"/>
      <c r="Y659" s="82"/>
    </row>
    <row r="660" spans="1:25">
      <c r="A660" s="165" t="s">
        <v>156</v>
      </c>
      <c r="B660" s="246" t="s">
        <v>126</v>
      </c>
      <c r="C660" s="44"/>
      <c r="D660" s="81">
        <v>0</v>
      </c>
      <c r="E660" s="155">
        <v>0</v>
      </c>
      <c r="F660" s="456">
        <f t="shared" si="350"/>
        <v>0</v>
      </c>
      <c r="G660" s="8">
        <v>93</v>
      </c>
      <c r="H660" s="7">
        <v>8</v>
      </c>
      <c r="I660" s="40">
        <f t="shared" si="347"/>
        <v>8</v>
      </c>
      <c r="J660" s="3">
        <f t="shared" si="348"/>
        <v>1</v>
      </c>
      <c r="K660" s="155" t="s">
        <v>127</v>
      </c>
      <c r="L660" s="195">
        <v>8.6599999999999996E-2</v>
      </c>
      <c r="M660" s="7">
        <v>2.1250000000000002E-2</v>
      </c>
      <c r="N660" s="114">
        <f>VLOOKUP(K660,'Material Bar Weights'!A:C,3,0)</f>
        <v>48.96</v>
      </c>
      <c r="O660" s="115">
        <f t="shared" si="349"/>
        <v>0</v>
      </c>
      <c r="P660" s="92">
        <f t="shared" si="351"/>
        <v>0</v>
      </c>
      <c r="R660" s="286"/>
      <c r="S660" s="287"/>
      <c r="V660" s="180"/>
      <c r="W660" s="180"/>
      <c r="X660" s="50"/>
      <c r="Y660" s="82"/>
    </row>
    <row r="661" spans="1:25">
      <c r="A661" s="115" t="s">
        <v>156</v>
      </c>
      <c r="B661" s="246" t="s">
        <v>60</v>
      </c>
      <c r="C661" s="44"/>
      <c r="D661" s="50">
        <v>0</v>
      </c>
      <c r="E661" s="155">
        <v>0</v>
      </c>
      <c r="F661" s="456">
        <f t="shared" si="350"/>
        <v>0</v>
      </c>
      <c r="G661" s="155">
        <v>120</v>
      </c>
      <c r="H661" s="7">
        <v>16</v>
      </c>
      <c r="I661" s="40">
        <f t="shared" si="347"/>
        <v>16</v>
      </c>
      <c r="J661" s="3">
        <f t="shared" si="348"/>
        <v>2</v>
      </c>
      <c r="K661" s="155" t="s">
        <v>54</v>
      </c>
      <c r="L661" s="155">
        <v>0.1171</v>
      </c>
      <c r="M661" s="7">
        <v>0.92020000000000002</v>
      </c>
      <c r="N661" s="114">
        <f>VLOOKUP(K661,'Material Bar Weights'!A:C,3,0)</f>
        <v>8.68</v>
      </c>
      <c r="O661" s="115">
        <f t="shared" si="349"/>
        <v>0</v>
      </c>
      <c r="P661" s="92">
        <f t="shared" si="351"/>
        <v>0</v>
      </c>
      <c r="R661" s="286"/>
      <c r="S661" s="287"/>
      <c r="V661" s="180"/>
      <c r="W661" s="180"/>
      <c r="X661" s="50"/>
      <c r="Y661" s="82"/>
    </row>
    <row r="662" spans="1:25">
      <c r="A662" s="115" t="s">
        <v>156</v>
      </c>
      <c r="B662" s="942" t="s">
        <v>56</v>
      </c>
      <c r="D662" s="81">
        <v>0</v>
      </c>
      <c r="E662" s="311">
        <v>0</v>
      </c>
      <c r="F662" s="475">
        <f t="shared" si="350"/>
        <v>0</v>
      </c>
      <c r="G662" s="175">
        <v>200</v>
      </c>
      <c r="H662" s="157">
        <v>16</v>
      </c>
      <c r="I662" s="40">
        <f t="shared" si="347"/>
        <v>16</v>
      </c>
      <c r="J662" s="6">
        <f t="shared" si="348"/>
        <v>2</v>
      </c>
      <c r="K662" s="175" t="s">
        <v>57</v>
      </c>
      <c r="L662" s="175">
        <v>4.1599999999999998E-2</v>
      </c>
      <c r="M662" s="157">
        <v>1.7850000000000001E-2</v>
      </c>
      <c r="N662" s="114">
        <f>VLOOKUP(K662,'Material Bar Weights'!A:C,3,0)</f>
        <v>26.58</v>
      </c>
      <c r="O662" s="115">
        <f t="shared" ref="O662" si="352">IF(L662="NA", E662, E662*L662)</f>
        <v>0</v>
      </c>
      <c r="P662" s="92">
        <f t="shared" si="351"/>
        <v>0</v>
      </c>
      <c r="R662" s="286"/>
      <c r="S662" s="287"/>
      <c r="V662" s="180"/>
      <c r="W662" s="180"/>
      <c r="X662" s="50"/>
      <c r="Y662" s="82"/>
    </row>
    <row r="663" spans="1:25">
      <c r="A663" s="115" t="s">
        <v>156</v>
      </c>
      <c r="B663" s="246" t="s">
        <v>79</v>
      </c>
      <c r="C663" s="44"/>
      <c r="D663" s="1505">
        <v>0</v>
      </c>
      <c r="E663" s="1317">
        <v>0</v>
      </c>
      <c r="F663" s="528">
        <f t="shared" si="350"/>
        <v>0</v>
      </c>
      <c r="G663" s="8">
        <v>103</v>
      </c>
      <c r="H663" s="7">
        <v>16</v>
      </c>
      <c r="I663" s="40">
        <f t="shared" si="347"/>
        <v>16</v>
      </c>
      <c r="J663" s="3">
        <f t="shared" si="348"/>
        <v>2</v>
      </c>
      <c r="K663" s="155" t="s">
        <v>64</v>
      </c>
      <c r="L663" s="312">
        <v>0.73699999999999999</v>
      </c>
      <c r="M663" s="157">
        <v>0.34960000000000002</v>
      </c>
      <c r="N663" s="114">
        <f>VLOOKUP(K663,'Material Bar Weights'!A:C,3,0)</f>
        <v>43.94</v>
      </c>
      <c r="O663" s="33">
        <f>E663*L663</f>
        <v>0</v>
      </c>
      <c r="P663" s="92">
        <f t="shared" si="351"/>
        <v>0</v>
      </c>
      <c r="R663" s="286"/>
      <c r="S663" s="287"/>
      <c r="V663" s="180"/>
      <c r="W663" s="180"/>
      <c r="X663" s="50"/>
      <c r="Y663" s="82"/>
    </row>
    <row r="664" spans="1:25">
      <c r="A664" s="50" t="s">
        <v>1450</v>
      </c>
      <c r="B664" s="246" t="s">
        <v>50</v>
      </c>
      <c r="C664" s="44"/>
      <c r="D664" s="81">
        <v>0</v>
      </c>
      <c r="E664" s="155">
        <v>0</v>
      </c>
      <c r="F664" s="33">
        <f t="shared" si="350"/>
        <v>0</v>
      </c>
      <c r="G664" s="8">
        <v>8</v>
      </c>
      <c r="H664" s="7">
        <v>16</v>
      </c>
      <c r="I664" s="40">
        <f t="shared" si="347"/>
        <v>16</v>
      </c>
      <c r="J664" s="3">
        <f t="shared" si="348"/>
        <v>2</v>
      </c>
      <c r="K664" s="155" t="s">
        <v>36</v>
      </c>
      <c r="L664" s="155">
        <v>0.40039999999999998</v>
      </c>
      <c r="M664" s="7">
        <v>0.24879999999999999</v>
      </c>
      <c r="N664" s="114">
        <f>VLOOKUP(K664,'Material Bar Weights'!A:C,3,0)</f>
        <v>25.29</v>
      </c>
      <c r="O664" s="115">
        <f>IF(L664="NA", E664, E664*L664)</f>
        <v>0</v>
      </c>
      <c r="P664" s="92">
        <f t="shared" si="351"/>
        <v>0</v>
      </c>
      <c r="R664" s="286"/>
      <c r="S664" s="287"/>
      <c r="V664" s="180"/>
      <c r="W664" s="180"/>
      <c r="X664" s="50"/>
      <c r="Y664" s="82"/>
    </row>
    <row r="665" spans="1:25">
      <c r="A665" s="50" t="s">
        <v>240</v>
      </c>
      <c r="B665" s="246" t="s">
        <v>2007</v>
      </c>
      <c r="C665" s="44"/>
      <c r="D665" s="50">
        <v>0</v>
      </c>
      <c r="E665" s="155">
        <v>0</v>
      </c>
      <c r="F665" s="155">
        <f t="shared" si="350"/>
        <v>0</v>
      </c>
      <c r="G665" s="155">
        <v>90</v>
      </c>
      <c r="H665" s="7">
        <v>16</v>
      </c>
      <c r="I665" s="40">
        <f t="shared" si="347"/>
        <v>16</v>
      </c>
      <c r="J665" s="3">
        <f t="shared" si="348"/>
        <v>2</v>
      </c>
      <c r="K665" s="155" t="s">
        <v>80</v>
      </c>
      <c r="L665" s="155">
        <v>1.24E-2</v>
      </c>
      <c r="M665" s="7">
        <v>3.0000000000000001E-3</v>
      </c>
      <c r="N665" s="114">
        <f>VLOOKUP(K665,'Material Bar Weights'!A:C,3,0)</f>
        <v>2.06</v>
      </c>
      <c r="O665" s="33">
        <f>E665*L665</f>
        <v>0</v>
      </c>
      <c r="P665" s="92">
        <f t="shared" ref="P665" si="353">O665/N665</f>
        <v>0</v>
      </c>
      <c r="R665" s="286"/>
      <c r="S665" s="287"/>
      <c r="U665" s="107"/>
      <c r="V665" s="180"/>
      <c r="W665" s="180"/>
      <c r="X665" s="50"/>
      <c r="Y665" s="82"/>
    </row>
    <row r="666" spans="1:25">
      <c r="A666" s="50" t="s">
        <v>407</v>
      </c>
      <c r="B666" s="246" t="s">
        <v>2008</v>
      </c>
      <c r="C666" s="44"/>
      <c r="D666" s="81">
        <v>0</v>
      </c>
      <c r="E666" s="155">
        <v>0</v>
      </c>
      <c r="F666" s="155"/>
      <c r="G666" s="155">
        <v>90</v>
      </c>
      <c r="H666" s="7">
        <v>16</v>
      </c>
      <c r="I666" s="40">
        <f t="shared" si="347"/>
        <v>16</v>
      </c>
      <c r="J666" s="3">
        <f t="shared" si="348"/>
        <v>2</v>
      </c>
      <c r="K666" s="7" t="s">
        <v>2007</v>
      </c>
      <c r="L666" s="155">
        <v>1.24E-2</v>
      </c>
      <c r="M666" s="7"/>
      <c r="N666" s="114"/>
      <c r="O666" s="33">
        <f>E666*L666</f>
        <v>0</v>
      </c>
      <c r="P666" s="90"/>
      <c r="R666" s="286"/>
      <c r="S666" s="287"/>
      <c r="U666" s="107"/>
      <c r="V666" s="180"/>
      <c r="W666" s="180"/>
    </row>
    <row r="667" spans="1:25">
      <c r="A667" s="50" t="s">
        <v>1389</v>
      </c>
      <c r="B667" s="107" t="s">
        <v>2009</v>
      </c>
      <c r="D667" s="1376">
        <v>0</v>
      </c>
      <c r="E667" s="1380">
        <v>0</v>
      </c>
      <c r="F667" s="215">
        <f>((E667*M667)/35)/4</f>
        <v>0</v>
      </c>
      <c r="G667" s="146">
        <v>4</v>
      </c>
      <c r="H667" s="81">
        <v>4</v>
      </c>
      <c r="I667" s="40">
        <f t="shared" si="347"/>
        <v>4</v>
      </c>
      <c r="J667" s="6">
        <f t="shared" si="348"/>
        <v>1</v>
      </c>
      <c r="K667" s="50" t="s">
        <v>87</v>
      </c>
      <c r="L667" s="147" t="s">
        <v>47</v>
      </c>
      <c r="M667" s="207">
        <v>0.65900000000000003</v>
      </c>
      <c r="N667" s="114"/>
      <c r="O667" s="115">
        <f t="shared" ref="O667:O676" si="354">IF(L667="NA", E667, E667*L667)</f>
        <v>0</v>
      </c>
      <c r="P667" s="120"/>
      <c r="R667" s="286"/>
      <c r="S667" s="287"/>
      <c r="U667" s="107"/>
      <c r="V667" s="180"/>
      <c r="W667" s="180"/>
      <c r="X667" s="50"/>
      <c r="Y667" s="82"/>
    </row>
    <row r="668" spans="1:25">
      <c r="A668" s="50" t="s">
        <v>1389</v>
      </c>
      <c r="B668" s="107" t="s">
        <v>2010</v>
      </c>
      <c r="D668" s="1376">
        <v>0</v>
      </c>
      <c r="E668" s="1380">
        <v>0</v>
      </c>
      <c r="F668" s="140"/>
      <c r="G668" s="50">
        <v>6</v>
      </c>
      <c r="H668" s="81">
        <v>4</v>
      </c>
      <c r="I668" s="40">
        <f t="shared" si="347"/>
        <v>4</v>
      </c>
      <c r="J668" s="6">
        <f t="shared" si="348"/>
        <v>1</v>
      </c>
      <c r="K668" s="208" t="s">
        <v>2009</v>
      </c>
      <c r="L668" s="147" t="s">
        <v>47</v>
      </c>
      <c r="M668" s="207"/>
      <c r="N668" s="114"/>
      <c r="O668" s="115">
        <f t="shared" si="354"/>
        <v>0</v>
      </c>
      <c r="P668" s="114"/>
      <c r="R668" s="286"/>
      <c r="S668" s="287"/>
      <c r="V668" s="180"/>
      <c r="W668" s="180"/>
      <c r="X668" s="50"/>
      <c r="Y668" s="82"/>
    </row>
    <row r="669" spans="1:25" s="120" customFormat="1">
      <c r="A669" s="50" t="s">
        <v>157</v>
      </c>
      <c r="B669" s="107" t="s">
        <v>2011</v>
      </c>
      <c r="C669" s="47"/>
      <c r="D669" s="50">
        <v>0</v>
      </c>
      <c r="E669" s="140">
        <v>0</v>
      </c>
      <c r="F669" s="140"/>
      <c r="G669" s="50">
        <v>6</v>
      </c>
      <c r="H669" s="81">
        <v>4</v>
      </c>
      <c r="I669" s="40">
        <f t="shared" si="347"/>
        <v>4</v>
      </c>
      <c r="J669" s="6">
        <f t="shared" si="348"/>
        <v>1</v>
      </c>
      <c r="K669" s="208" t="s">
        <v>2010</v>
      </c>
      <c r="L669" s="147" t="s">
        <v>47</v>
      </c>
      <c r="M669" s="207"/>
      <c r="N669" s="114"/>
      <c r="O669" s="115">
        <f t="shared" si="354"/>
        <v>0</v>
      </c>
      <c r="P669" s="114"/>
      <c r="Q669" s="50"/>
      <c r="R669" s="286"/>
      <c r="S669" s="287"/>
      <c r="T669" s="55"/>
      <c r="U669" s="41"/>
      <c r="V669" s="180"/>
      <c r="W669" s="180"/>
      <c r="X669" s="81"/>
      <c r="Y669" s="160"/>
    </row>
    <row r="670" spans="1:25" s="120" customFormat="1">
      <c r="A670" s="50" t="s">
        <v>241</v>
      </c>
      <c r="B670" s="75" t="s">
        <v>2388</v>
      </c>
      <c r="C670" s="47"/>
      <c r="D670" s="81">
        <v>0</v>
      </c>
      <c r="E670" s="140">
        <v>0</v>
      </c>
      <c r="F670" s="140"/>
      <c r="G670" s="146">
        <v>72</v>
      </c>
      <c r="H670" s="81">
        <v>16</v>
      </c>
      <c r="I670" s="40">
        <f t="shared" si="347"/>
        <v>16</v>
      </c>
      <c r="J670" s="6">
        <f t="shared" ref="J670" si="355">ROUND(I670/7.5,0)</f>
        <v>2</v>
      </c>
      <c r="K670" s="479" t="s">
        <v>2390</v>
      </c>
      <c r="L670" s="147" t="s">
        <v>47</v>
      </c>
      <c r="M670" s="207"/>
      <c r="N670" s="114"/>
      <c r="O670" s="115">
        <f t="shared" si="354"/>
        <v>0</v>
      </c>
      <c r="P670" s="114"/>
      <c r="Q670" s="50"/>
      <c r="R670" s="286"/>
      <c r="S670" s="287"/>
      <c r="T670" s="55"/>
      <c r="U670" s="41"/>
      <c r="V670" s="180"/>
      <c r="W670" s="180"/>
      <c r="X670" s="81"/>
      <c r="Y670" s="160"/>
    </row>
    <row r="671" spans="1:25">
      <c r="A671" s="50" t="s">
        <v>1438</v>
      </c>
      <c r="B671" s="75" t="s">
        <v>2391</v>
      </c>
      <c r="D671" s="81">
        <v>0</v>
      </c>
      <c r="E671" s="140">
        <v>0</v>
      </c>
      <c r="F671" s="140"/>
      <c r="G671" s="81">
        <v>46</v>
      </c>
      <c r="H671" s="81">
        <v>16</v>
      </c>
      <c r="I671" s="40">
        <f t="shared" si="347"/>
        <v>16</v>
      </c>
      <c r="J671" s="6">
        <f t="shared" ref="J671:J676" si="356">ROUND(I671/7.5,0)</f>
        <v>2</v>
      </c>
      <c r="K671" s="479" t="s">
        <v>2389</v>
      </c>
      <c r="L671" s="147" t="s">
        <v>47</v>
      </c>
      <c r="M671" s="207"/>
      <c r="N671" s="114"/>
      <c r="O671" s="115">
        <f t="shared" si="354"/>
        <v>0</v>
      </c>
      <c r="P671" s="114"/>
      <c r="R671" s="286"/>
      <c r="S671" s="287"/>
      <c r="V671" s="180"/>
      <c r="W671" s="180"/>
      <c r="X671" s="50"/>
      <c r="Y671" s="82"/>
    </row>
    <row r="672" spans="1:25">
      <c r="A672" s="50" t="s">
        <v>241</v>
      </c>
      <c r="B672" s="107" t="s">
        <v>2012</v>
      </c>
      <c r="D672" s="50">
        <v>0</v>
      </c>
      <c r="E672" s="140">
        <v>0</v>
      </c>
      <c r="F672" s="140"/>
      <c r="G672" s="146">
        <v>72</v>
      </c>
      <c r="H672" s="81">
        <v>16</v>
      </c>
      <c r="I672" s="40">
        <f t="shared" si="347"/>
        <v>16</v>
      </c>
      <c r="J672" s="6">
        <f t="shared" si="356"/>
        <v>2</v>
      </c>
      <c r="K672" s="81" t="s">
        <v>2014</v>
      </c>
      <c r="L672" s="147" t="s">
        <v>47</v>
      </c>
      <c r="M672" s="207"/>
      <c r="N672" s="114"/>
      <c r="O672" s="115">
        <f t="shared" si="354"/>
        <v>0</v>
      </c>
      <c r="P672" s="114"/>
      <c r="R672" s="286"/>
      <c r="S672" s="287"/>
      <c r="V672" s="180"/>
      <c r="W672" s="180"/>
      <c r="X672" s="50"/>
      <c r="Y672" s="82"/>
    </row>
    <row r="673" spans="1:25">
      <c r="A673" s="50" t="s">
        <v>1438</v>
      </c>
      <c r="B673" s="107" t="s">
        <v>2013</v>
      </c>
      <c r="D673" s="81">
        <v>0</v>
      </c>
      <c r="E673" s="77">
        <v>0</v>
      </c>
      <c r="F673" s="77"/>
      <c r="G673" s="81">
        <v>46</v>
      </c>
      <c r="H673" s="81">
        <v>16</v>
      </c>
      <c r="I673" s="40">
        <f t="shared" si="347"/>
        <v>16</v>
      </c>
      <c r="J673" s="40">
        <f t="shared" si="356"/>
        <v>2</v>
      </c>
      <c r="K673" s="81" t="s">
        <v>2012</v>
      </c>
      <c r="L673" s="207" t="s">
        <v>47</v>
      </c>
      <c r="M673" s="207"/>
      <c r="N673" s="114"/>
      <c r="O673" s="115">
        <f t="shared" si="354"/>
        <v>0</v>
      </c>
      <c r="P673" s="114"/>
      <c r="R673" s="286"/>
      <c r="S673" s="287"/>
      <c r="V673" s="180"/>
      <c r="W673" s="180"/>
      <c r="X673" s="50"/>
      <c r="Y673" s="82"/>
    </row>
    <row r="674" spans="1:25">
      <c r="A674" s="50" t="s">
        <v>241</v>
      </c>
      <c r="B674" s="107" t="s">
        <v>2404</v>
      </c>
      <c r="D674" s="81">
        <v>0</v>
      </c>
      <c r="E674" s="77">
        <v>0</v>
      </c>
      <c r="F674" s="77"/>
      <c r="G674" s="146">
        <v>72</v>
      </c>
      <c r="H674" s="81">
        <v>16</v>
      </c>
      <c r="I674" s="40">
        <f t="shared" si="347"/>
        <v>16</v>
      </c>
      <c r="J674" s="40">
        <f t="shared" si="356"/>
        <v>2</v>
      </c>
      <c r="K674" s="81" t="s">
        <v>2403</v>
      </c>
      <c r="L674" s="207" t="s">
        <v>47</v>
      </c>
      <c r="M674" s="207"/>
      <c r="N674" s="114"/>
      <c r="O674" s="115">
        <f t="shared" si="354"/>
        <v>0</v>
      </c>
      <c r="P674" s="114"/>
      <c r="R674" s="286"/>
      <c r="S674" s="287"/>
      <c r="V674" s="180"/>
      <c r="W674" s="180"/>
      <c r="X674" s="50"/>
      <c r="Y674" s="82"/>
    </row>
    <row r="675" spans="1:25">
      <c r="A675" s="50" t="s">
        <v>1438</v>
      </c>
      <c r="B675" s="107" t="s">
        <v>2402</v>
      </c>
      <c r="D675" s="81">
        <v>0</v>
      </c>
      <c r="E675" s="77">
        <v>0</v>
      </c>
      <c r="F675" s="77"/>
      <c r="G675" s="81">
        <v>46</v>
      </c>
      <c r="H675" s="81">
        <v>16</v>
      </c>
      <c r="I675" s="40">
        <f t="shared" si="347"/>
        <v>16</v>
      </c>
      <c r="J675" s="40">
        <f t="shared" si="356"/>
        <v>2</v>
      </c>
      <c r="K675" s="81" t="s">
        <v>2404</v>
      </c>
      <c r="L675" s="207" t="s">
        <v>47</v>
      </c>
      <c r="M675" s="207"/>
      <c r="N675" s="114"/>
      <c r="O675" s="115">
        <f t="shared" si="354"/>
        <v>0</v>
      </c>
      <c r="P675" s="114"/>
      <c r="R675" s="286"/>
      <c r="S675" s="287"/>
      <c r="V675" s="180"/>
      <c r="W675" s="180"/>
      <c r="X675" s="50"/>
      <c r="Y675" s="82"/>
    </row>
    <row r="676" spans="1:25">
      <c r="A676" s="50" t="s">
        <v>241</v>
      </c>
      <c r="B676" s="107" t="s">
        <v>2109</v>
      </c>
      <c r="D676" s="50">
        <v>0</v>
      </c>
      <c r="E676" s="140">
        <v>0</v>
      </c>
      <c r="F676" s="140"/>
      <c r="G676" s="146">
        <v>72</v>
      </c>
      <c r="H676" s="81">
        <v>16</v>
      </c>
      <c r="I676" s="40">
        <f t="shared" si="347"/>
        <v>16</v>
      </c>
      <c r="J676" s="6">
        <f t="shared" si="356"/>
        <v>2</v>
      </c>
      <c r="K676" s="81" t="s">
        <v>2111</v>
      </c>
      <c r="L676" s="147" t="s">
        <v>47</v>
      </c>
      <c r="M676" s="207"/>
      <c r="N676" s="114"/>
      <c r="O676" s="115">
        <f t="shared" si="354"/>
        <v>0</v>
      </c>
      <c r="P676" s="114"/>
      <c r="R676" s="286"/>
      <c r="S676" s="287"/>
      <c r="V676" s="180"/>
      <c r="W676" s="180"/>
      <c r="X676" s="50"/>
      <c r="Y676" s="82"/>
    </row>
    <row r="677" spans="1:25">
      <c r="A677" s="50" t="s">
        <v>1438</v>
      </c>
      <c r="B677" s="107" t="s">
        <v>2110</v>
      </c>
      <c r="D677" s="81">
        <v>0</v>
      </c>
      <c r="E677" s="77">
        <v>0</v>
      </c>
      <c r="F677" s="77"/>
      <c r="G677" s="81">
        <v>46</v>
      </c>
      <c r="H677" s="81">
        <v>16</v>
      </c>
      <c r="I677" s="40">
        <f t="shared" si="347"/>
        <v>16</v>
      </c>
      <c r="J677" s="40">
        <f t="shared" ref="J677" si="357">ROUND(I677/7.5,0)</f>
        <v>2</v>
      </c>
      <c r="K677" s="81" t="s">
        <v>2109</v>
      </c>
      <c r="L677" s="207" t="s">
        <v>47</v>
      </c>
      <c r="M677" s="207"/>
      <c r="N677" s="114"/>
      <c r="O677" s="115">
        <f t="shared" ref="O677" si="358">IF(L677="NA", E677, E677*L677)</f>
        <v>0</v>
      </c>
      <c r="P677" s="114"/>
      <c r="R677" s="286"/>
      <c r="S677" s="287"/>
      <c r="V677" s="180"/>
      <c r="W677" s="180"/>
      <c r="X677" s="50"/>
      <c r="Y677" s="82"/>
    </row>
    <row r="678" spans="1:25">
      <c r="A678" s="50" t="s">
        <v>404</v>
      </c>
      <c r="B678" s="127" t="s">
        <v>2385</v>
      </c>
      <c r="C678" s="84"/>
      <c r="D678" s="50">
        <v>0</v>
      </c>
      <c r="E678" s="110">
        <v>0</v>
      </c>
      <c r="F678" s="110"/>
      <c r="G678" s="111">
        <v>64</v>
      </c>
      <c r="H678" s="110">
        <v>1</v>
      </c>
      <c r="I678" s="40">
        <f t="shared" si="347"/>
        <v>1</v>
      </c>
      <c r="J678" s="3">
        <f t="shared" ref="J678:J685" si="359">ROUND(I678/7.5,0)</f>
        <v>0</v>
      </c>
      <c r="K678" s="392" t="s">
        <v>2387</v>
      </c>
      <c r="L678" s="168" t="s">
        <v>47</v>
      </c>
      <c r="M678" s="168"/>
      <c r="N678" s="114"/>
      <c r="O678" s="115">
        <f t="shared" ref="O678:O685" si="360">IF(L678="NA", E678, E678*L678)</f>
        <v>0</v>
      </c>
      <c r="P678" s="114"/>
      <c r="R678" s="286"/>
      <c r="S678" s="287"/>
      <c r="V678" s="180"/>
      <c r="W678" s="180"/>
      <c r="X678" s="50"/>
      <c r="Y678" s="82"/>
    </row>
    <row r="679" spans="1:25">
      <c r="A679" s="50" t="s">
        <v>1438</v>
      </c>
      <c r="B679" s="127" t="s">
        <v>2386</v>
      </c>
      <c r="C679" s="84"/>
      <c r="D679" s="81">
        <v>0</v>
      </c>
      <c r="E679" s="110">
        <v>0</v>
      </c>
      <c r="F679" s="110"/>
      <c r="G679" s="110">
        <v>103</v>
      </c>
      <c r="H679" s="110">
        <v>4</v>
      </c>
      <c r="I679" s="40">
        <f t="shared" si="347"/>
        <v>4</v>
      </c>
      <c r="J679" s="3">
        <f t="shared" si="359"/>
        <v>1</v>
      </c>
      <c r="K679" s="392" t="s">
        <v>2385</v>
      </c>
      <c r="L679" s="168" t="s">
        <v>47</v>
      </c>
      <c r="M679" s="168"/>
      <c r="N679" s="114"/>
      <c r="O679" s="115">
        <f t="shared" si="360"/>
        <v>0</v>
      </c>
      <c r="P679" s="114"/>
      <c r="R679" s="286"/>
      <c r="S679" s="287"/>
      <c r="V679" s="180"/>
      <c r="W679" s="180"/>
      <c r="X679" s="50"/>
      <c r="Y679" s="82"/>
    </row>
    <row r="680" spans="1:25">
      <c r="A680" s="81" t="s">
        <v>241</v>
      </c>
      <c r="B680" s="127" t="s">
        <v>2276</v>
      </c>
      <c r="D680" s="50">
        <v>0</v>
      </c>
      <c r="E680" s="77">
        <v>0</v>
      </c>
      <c r="F680" s="77"/>
      <c r="G680" s="81">
        <v>131</v>
      </c>
      <c r="H680" s="81">
        <v>4</v>
      </c>
      <c r="I680" s="40">
        <f t="shared" si="347"/>
        <v>4</v>
      </c>
      <c r="J680" s="40">
        <f t="shared" si="359"/>
        <v>1</v>
      </c>
      <c r="K680" s="367" t="s">
        <v>2025</v>
      </c>
      <c r="L680" s="207" t="s">
        <v>47</v>
      </c>
      <c r="M680" s="207"/>
      <c r="N680" s="114"/>
      <c r="O680" s="115">
        <f t="shared" si="360"/>
        <v>0</v>
      </c>
      <c r="P680" s="114"/>
      <c r="R680" s="286"/>
      <c r="S680" s="287"/>
      <c r="V680" s="180"/>
      <c r="W680" s="180"/>
      <c r="X680" s="50"/>
      <c r="Y680" s="82"/>
    </row>
    <row r="681" spans="1:25">
      <c r="A681" s="50" t="s">
        <v>278</v>
      </c>
      <c r="B681" s="127" t="s">
        <v>2277</v>
      </c>
      <c r="D681" s="81">
        <v>0</v>
      </c>
      <c r="E681" s="140">
        <v>0</v>
      </c>
      <c r="F681" s="140"/>
      <c r="G681" s="146">
        <v>54</v>
      </c>
      <c r="H681" s="81">
        <v>1</v>
      </c>
      <c r="I681" s="40">
        <f t="shared" si="347"/>
        <v>1</v>
      </c>
      <c r="J681" s="6">
        <f t="shared" si="359"/>
        <v>0</v>
      </c>
      <c r="K681" s="367" t="s">
        <v>2026</v>
      </c>
      <c r="L681" s="147" t="s">
        <v>47</v>
      </c>
      <c r="M681" s="207"/>
      <c r="N681" s="114"/>
      <c r="O681" s="115">
        <f t="shared" si="360"/>
        <v>0</v>
      </c>
      <c r="P681" s="114"/>
      <c r="R681" s="286"/>
      <c r="S681" s="287"/>
      <c r="V681" s="180"/>
      <c r="W681" s="180"/>
      <c r="X681" s="50"/>
      <c r="Y681" s="82"/>
    </row>
    <row r="682" spans="1:25">
      <c r="A682" s="81" t="s">
        <v>241</v>
      </c>
      <c r="B682" s="127" t="s">
        <v>2278</v>
      </c>
      <c r="D682" s="50">
        <v>0</v>
      </c>
      <c r="E682" s="77">
        <v>0</v>
      </c>
      <c r="F682" s="77"/>
      <c r="G682" s="81">
        <v>131</v>
      </c>
      <c r="H682" s="81">
        <v>4</v>
      </c>
      <c r="I682" s="40">
        <f t="shared" si="347"/>
        <v>4</v>
      </c>
      <c r="J682" s="40">
        <f t="shared" si="359"/>
        <v>1</v>
      </c>
      <c r="K682" s="367" t="s">
        <v>2028</v>
      </c>
      <c r="L682" s="207" t="s">
        <v>47</v>
      </c>
      <c r="M682" s="207"/>
      <c r="N682" s="114"/>
      <c r="O682" s="115">
        <f t="shared" si="360"/>
        <v>0</v>
      </c>
      <c r="P682" s="114"/>
      <c r="R682" s="286"/>
      <c r="S682" s="287"/>
      <c r="V682" s="180"/>
      <c r="W682" s="180"/>
      <c r="X682" s="50"/>
      <c r="Y682" s="82"/>
    </row>
    <row r="683" spans="1:25">
      <c r="A683" s="50" t="s">
        <v>278</v>
      </c>
      <c r="B683" s="127" t="s">
        <v>2279</v>
      </c>
      <c r="D683" s="81">
        <v>0</v>
      </c>
      <c r="E683" s="140">
        <v>0</v>
      </c>
      <c r="F683" s="140"/>
      <c r="G683" s="146">
        <v>36</v>
      </c>
      <c r="H683" s="81">
        <v>3</v>
      </c>
      <c r="I683" s="40">
        <f t="shared" si="347"/>
        <v>3</v>
      </c>
      <c r="J683" s="6">
        <f t="shared" si="359"/>
        <v>0</v>
      </c>
      <c r="K683" s="367" t="s">
        <v>2027</v>
      </c>
      <c r="L683" s="147" t="s">
        <v>47</v>
      </c>
      <c r="M683" s="207"/>
      <c r="N683" s="114"/>
      <c r="O683" s="115">
        <f t="shared" si="360"/>
        <v>0</v>
      </c>
      <c r="P683" s="114"/>
      <c r="R683" s="286"/>
      <c r="S683" s="287"/>
      <c r="V683" s="180"/>
      <c r="W683" s="180"/>
      <c r="X683" s="50"/>
      <c r="Y683" s="82"/>
    </row>
    <row r="684" spans="1:25">
      <c r="A684" s="81" t="s">
        <v>241</v>
      </c>
      <c r="B684" s="127" t="s">
        <v>2280</v>
      </c>
      <c r="D684" s="50">
        <v>0</v>
      </c>
      <c r="E684" s="77">
        <v>0</v>
      </c>
      <c r="F684" s="77"/>
      <c r="G684" s="81">
        <v>131</v>
      </c>
      <c r="H684" s="81">
        <v>4</v>
      </c>
      <c r="I684" s="40">
        <f t="shared" si="347"/>
        <v>4</v>
      </c>
      <c r="J684" s="40">
        <f t="shared" si="359"/>
        <v>1</v>
      </c>
      <c r="K684" s="367" t="s">
        <v>2030</v>
      </c>
      <c r="L684" s="207" t="s">
        <v>47</v>
      </c>
      <c r="M684" s="207"/>
      <c r="N684" s="114"/>
      <c r="O684" s="115">
        <f t="shared" si="360"/>
        <v>0</v>
      </c>
      <c r="P684" s="48"/>
      <c r="R684" s="286"/>
      <c r="S684" s="287"/>
      <c r="V684" s="180"/>
      <c r="W684" s="180"/>
      <c r="X684" s="50"/>
      <c r="Y684" s="82"/>
    </row>
    <row r="685" spans="1:25">
      <c r="A685" s="50" t="s">
        <v>278</v>
      </c>
      <c r="B685" s="127" t="s">
        <v>2281</v>
      </c>
      <c r="D685" s="81">
        <v>0</v>
      </c>
      <c r="E685" s="140">
        <v>0</v>
      </c>
      <c r="F685" s="140"/>
      <c r="G685" s="50">
        <v>38</v>
      </c>
      <c r="H685" s="81">
        <v>3</v>
      </c>
      <c r="I685" s="40">
        <f t="shared" si="347"/>
        <v>3</v>
      </c>
      <c r="J685" s="6">
        <f t="shared" si="359"/>
        <v>0</v>
      </c>
      <c r="K685" s="367" t="s">
        <v>2029</v>
      </c>
      <c r="L685" s="147" t="s">
        <v>47</v>
      </c>
      <c r="M685" s="207"/>
      <c r="N685" s="114"/>
      <c r="O685" s="115">
        <f t="shared" si="360"/>
        <v>0</v>
      </c>
      <c r="P685" s="114"/>
      <c r="R685" s="286"/>
      <c r="S685" s="287"/>
      <c r="V685" s="180"/>
      <c r="W685" s="180"/>
      <c r="X685" s="50"/>
      <c r="Y685" s="82"/>
    </row>
    <row r="686" spans="1:25">
      <c r="A686" s="50" t="s">
        <v>278</v>
      </c>
      <c r="B686" s="127" t="s">
        <v>2620</v>
      </c>
      <c r="C686" s="47" t="s">
        <v>2377</v>
      </c>
      <c r="D686" s="81">
        <v>0</v>
      </c>
      <c r="E686" s="140">
        <v>0</v>
      </c>
      <c r="F686" s="33">
        <f>((E686*M686)/35)/4</f>
        <v>0</v>
      </c>
      <c r="G686" s="50">
        <v>38</v>
      </c>
      <c r="H686" s="81">
        <v>3</v>
      </c>
      <c r="I686" s="40">
        <f t="shared" si="347"/>
        <v>3</v>
      </c>
      <c r="J686" s="6">
        <f t="shared" ref="J686" si="361">ROUND(I686/7.5,0)</f>
        <v>0</v>
      </c>
      <c r="K686" s="367" t="s">
        <v>2621</v>
      </c>
      <c r="L686" s="147" t="s">
        <v>47</v>
      </c>
      <c r="M686" s="207">
        <v>0.1517</v>
      </c>
      <c r="N686" s="114"/>
      <c r="O686" s="115">
        <f t="shared" ref="O686" si="362">IF(L686="NA", E686, E686*L686)</f>
        <v>0</v>
      </c>
      <c r="P686" s="114"/>
      <c r="R686" s="290"/>
      <c r="S686" s="291"/>
      <c r="T686" s="288"/>
      <c r="V686" s="180"/>
      <c r="W686" s="180"/>
      <c r="X686" s="50"/>
      <c r="Y686" s="82"/>
    </row>
    <row r="687" spans="1:25">
      <c r="A687" s="81" t="s">
        <v>241</v>
      </c>
      <c r="B687" s="127" t="s">
        <v>2282</v>
      </c>
      <c r="D687" s="50">
        <v>0</v>
      </c>
      <c r="E687" s="77">
        <v>0</v>
      </c>
      <c r="F687" s="77"/>
      <c r="G687" s="81">
        <v>131</v>
      </c>
      <c r="H687" s="81">
        <v>4</v>
      </c>
      <c r="I687" s="40">
        <f t="shared" si="347"/>
        <v>4</v>
      </c>
      <c r="J687" s="40">
        <f>ROUND(I687/7.5,0)</f>
        <v>1</v>
      </c>
      <c r="K687" s="367" t="s">
        <v>2032</v>
      </c>
      <c r="L687" s="207" t="s">
        <v>47</v>
      </c>
      <c r="M687" s="207"/>
      <c r="N687" s="114"/>
      <c r="O687" s="115">
        <f>IF(L687="NA", E687, E687*L687)</f>
        <v>0</v>
      </c>
      <c r="P687" s="114"/>
      <c r="R687" s="286"/>
      <c r="S687" s="287"/>
      <c r="U687" s="107"/>
      <c r="V687" s="180"/>
      <c r="W687" s="180"/>
      <c r="X687" s="50"/>
      <c r="Y687" s="82"/>
    </row>
    <row r="688" spans="1:25">
      <c r="A688" s="50" t="s">
        <v>1438</v>
      </c>
      <c r="B688" s="127" t="s">
        <v>2283</v>
      </c>
      <c r="D688" s="81">
        <v>0</v>
      </c>
      <c r="E688" s="140">
        <v>0</v>
      </c>
      <c r="F688" s="140"/>
      <c r="G688" s="50">
        <v>38</v>
      </c>
      <c r="H688" s="81">
        <v>3</v>
      </c>
      <c r="I688" s="40">
        <f t="shared" si="347"/>
        <v>3</v>
      </c>
      <c r="J688" s="6">
        <f>ROUND(I688/7.5,0)</f>
        <v>0</v>
      </c>
      <c r="K688" s="367" t="s">
        <v>2031</v>
      </c>
      <c r="L688" s="147" t="s">
        <v>47</v>
      </c>
      <c r="M688" s="207"/>
      <c r="N688" s="114"/>
      <c r="O688" s="115">
        <f t="shared" ref="O688" si="363">IF(L688="NA", E688, E688*L688)</f>
        <v>0</v>
      </c>
      <c r="P688" s="114"/>
      <c r="R688" s="290"/>
      <c r="S688" s="291"/>
      <c r="T688" s="288"/>
      <c r="V688" s="180"/>
      <c r="W688" s="180"/>
      <c r="X688" s="50"/>
      <c r="Y688" s="82"/>
    </row>
    <row r="689" spans="1:25">
      <c r="A689" s="50" t="s">
        <v>156</v>
      </c>
      <c r="B689" s="246" t="s">
        <v>2284</v>
      </c>
      <c r="C689" s="313" t="s">
        <v>1413</v>
      </c>
      <c r="D689" s="1505">
        <v>0</v>
      </c>
      <c r="E689" s="1317">
        <v>0</v>
      </c>
      <c r="F689" s="1245">
        <f>((E689*M689)/35)/4</f>
        <v>0</v>
      </c>
      <c r="G689" s="155">
        <v>360</v>
      </c>
      <c r="H689" s="7">
        <v>16</v>
      </c>
      <c r="I689" s="40">
        <f t="shared" si="347"/>
        <v>16</v>
      </c>
      <c r="J689" s="3">
        <f>ROUND(I689/7.5,0)</f>
        <v>2</v>
      </c>
      <c r="K689" s="155" t="s">
        <v>122</v>
      </c>
      <c r="L689" s="155">
        <v>0.1734</v>
      </c>
      <c r="M689" s="7">
        <v>6.5000000000000002E-2</v>
      </c>
      <c r="N689" s="114">
        <f>VLOOKUP(K689,'Material Bar Weights'!A:C,3,0)</f>
        <v>21.54</v>
      </c>
      <c r="O689" s="33">
        <f>E689*L689</f>
        <v>0</v>
      </c>
      <c r="P689" s="92">
        <f>O689/N689</f>
        <v>0</v>
      </c>
      <c r="R689" s="290"/>
      <c r="S689" s="291"/>
      <c r="T689" s="288"/>
      <c r="V689" s="180"/>
      <c r="W689" s="180"/>
      <c r="X689" s="50"/>
      <c r="Y689" s="82"/>
    </row>
    <row r="690" spans="1:25">
      <c r="A690" s="81" t="s">
        <v>241</v>
      </c>
      <c r="B690" s="246" t="s">
        <v>2285</v>
      </c>
      <c r="D690" s="1505">
        <v>0</v>
      </c>
      <c r="E690" s="1509">
        <v>0</v>
      </c>
      <c r="F690" s="77"/>
      <c r="G690" s="81">
        <v>131</v>
      </c>
      <c r="H690" s="81">
        <v>4</v>
      </c>
      <c r="I690" s="40">
        <f t="shared" si="347"/>
        <v>4</v>
      </c>
      <c r="J690" s="40">
        <f>ROUND(I690/7.5,0)</f>
        <v>1</v>
      </c>
      <c r="K690" s="155" t="s">
        <v>2033</v>
      </c>
      <c r="L690" s="207" t="s">
        <v>47</v>
      </c>
      <c r="M690" s="207"/>
      <c r="N690" s="114"/>
      <c r="O690" s="115">
        <f>IF(L690="NA", E690, E690*L690)</f>
        <v>0</v>
      </c>
      <c r="P690" s="114"/>
      <c r="R690" s="286"/>
      <c r="S690" s="287"/>
      <c r="U690" s="107"/>
      <c r="V690" s="180"/>
      <c r="W690" s="180"/>
      <c r="X690" s="50"/>
      <c r="Y690" s="82"/>
    </row>
    <row r="691" spans="1:25">
      <c r="A691" s="50" t="s">
        <v>1438</v>
      </c>
      <c r="B691" s="246" t="s">
        <v>2286</v>
      </c>
      <c r="D691" s="50">
        <v>0</v>
      </c>
      <c r="E691" s="140">
        <v>0</v>
      </c>
      <c r="F691" s="140"/>
      <c r="G691" s="50">
        <v>38</v>
      </c>
      <c r="H691" s="81">
        <v>3</v>
      </c>
      <c r="I691" s="40">
        <f t="shared" si="347"/>
        <v>3</v>
      </c>
      <c r="J691" s="6">
        <f>ROUND(I691/7.5,0)</f>
        <v>0</v>
      </c>
      <c r="K691" s="155" t="s">
        <v>2034</v>
      </c>
      <c r="L691" s="147" t="s">
        <v>47</v>
      </c>
      <c r="M691" s="207"/>
      <c r="N691" s="114"/>
      <c r="O691" s="115">
        <f>IF(L691="NA", E691, E691*L691)</f>
        <v>0</v>
      </c>
      <c r="P691" s="114"/>
      <c r="R691" s="286"/>
      <c r="S691" s="287"/>
      <c r="U691" s="107"/>
      <c r="V691" s="180"/>
      <c r="W691" s="180"/>
      <c r="X691" s="50"/>
      <c r="Y691" s="82"/>
    </row>
    <row r="692" spans="1:25">
      <c r="A692" s="50" t="s">
        <v>156</v>
      </c>
      <c r="B692" s="107" t="s">
        <v>229</v>
      </c>
      <c r="C692" s="47" t="s">
        <v>1992</v>
      </c>
      <c r="D692" s="81">
        <v>0</v>
      </c>
      <c r="E692" s="140">
        <v>0</v>
      </c>
      <c r="F692" s="475">
        <f>((E692*M692)/35)/4</f>
        <v>0</v>
      </c>
      <c r="G692" s="146">
        <v>152</v>
      </c>
      <c r="H692" s="81">
        <v>8</v>
      </c>
      <c r="I692" s="40">
        <f t="shared" ref="I692:I693" si="364">E692/G692+H692</f>
        <v>8</v>
      </c>
      <c r="J692" s="6">
        <f t="shared" ref="J692:J708" si="365">ROUND(I692/7.5,0)</f>
        <v>1</v>
      </c>
      <c r="K692" s="50" t="s">
        <v>55</v>
      </c>
      <c r="L692" s="50">
        <v>2.8199999999999999E-2</v>
      </c>
      <c r="M692" s="81">
        <v>4.6600000000000001E-3</v>
      </c>
      <c r="N692" s="114">
        <f>VLOOKUP(K692,'Material Bar Weights'!A:C,3,0)</f>
        <v>18.100000000000001</v>
      </c>
      <c r="O692" s="115">
        <f>IF(L692="NA", E692, E692*L692)</f>
        <v>0</v>
      </c>
      <c r="P692" s="92">
        <f>O692/N692</f>
        <v>0</v>
      </c>
      <c r="R692" s="286"/>
      <c r="S692" s="287"/>
      <c r="V692" s="180"/>
      <c r="W692" s="180"/>
      <c r="X692" s="50"/>
      <c r="Y692" s="82"/>
    </row>
    <row r="693" spans="1:25">
      <c r="A693" s="50" t="s">
        <v>156</v>
      </c>
      <c r="B693" s="1424" t="s">
        <v>120</v>
      </c>
      <c r="C693" s="44"/>
      <c r="D693" s="50">
        <v>0</v>
      </c>
      <c r="E693" s="7">
        <v>0</v>
      </c>
      <c r="F693" s="7"/>
      <c r="G693" s="7">
        <v>720</v>
      </c>
      <c r="H693" s="7">
        <v>16</v>
      </c>
      <c r="I693" s="40">
        <f t="shared" si="364"/>
        <v>16</v>
      </c>
      <c r="J693" s="3">
        <f t="shared" si="365"/>
        <v>2</v>
      </c>
      <c r="K693" s="7" t="s">
        <v>63</v>
      </c>
      <c r="L693" s="7">
        <v>2.3199999999999998E-2</v>
      </c>
      <c r="M693" s="7">
        <v>2.3E-2</v>
      </c>
      <c r="N693" s="114">
        <f>VLOOKUP(K693,'Material Bar Weights'!A:C,3,0)</f>
        <v>0.84840000000000004</v>
      </c>
      <c r="O693" s="33">
        <f>E693*L693</f>
        <v>0</v>
      </c>
      <c r="P693" s="92">
        <f>O693/N693</f>
        <v>0</v>
      </c>
      <c r="R693" s="286"/>
      <c r="S693" s="287"/>
      <c r="V693" s="180"/>
      <c r="W693" s="180"/>
      <c r="X693" s="50"/>
      <c r="Y693" s="82"/>
    </row>
    <row r="694" spans="1:25">
      <c r="A694" s="50" t="s">
        <v>1389</v>
      </c>
      <c r="B694" s="107" t="s">
        <v>2287</v>
      </c>
      <c r="D694" s="81">
        <v>0</v>
      </c>
      <c r="E694" s="140">
        <v>0</v>
      </c>
      <c r="F694" s="475">
        <f>((E694*M694)/35)/4</f>
        <v>0</v>
      </c>
      <c r="G694" s="146">
        <v>4</v>
      </c>
      <c r="H694" s="81">
        <v>2</v>
      </c>
      <c r="I694" s="40">
        <f t="shared" ref="I694:I761" si="366">E694/G694+H694</f>
        <v>2</v>
      </c>
      <c r="J694" s="6">
        <f t="shared" si="365"/>
        <v>0</v>
      </c>
      <c r="K694" s="50" t="s">
        <v>87</v>
      </c>
      <c r="L694" s="147" t="s">
        <v>47</v>
      </c>
      <c r="M694" s="207">
        <v>0.498</v>
      </c>
      <c r="N694" s="114"/>
      <c r="O694" s="115">
        <f t="shared" ref="O694:O703" si="367">IF(L694="NA", E694, E694*L694)</f>
        <v>0</v>
      </c>
      <c r="P694" s="114"/>
      <c r="R694" s="286"/>
      <c r="S694" s="287"/>
      <c r="V694" s="180"/>
      <c r="W694" s="180"/>
      <c r="X694" s="50"/>
      <c r="Y694" s="82"/>
    </row>
    <row r="695" spans="1:25">
      <c r="A695" s="50" t="s">
        <v>1389</v>
      </c>
      <c r="B695" s="107" t="s">
        <v>2288</v>
      </c>
      <c r="D695" s="50">
        <v>0</v>
      </c>
      <c r="E695" s="140">
        <v>0</v>
      </c>
      <c r="F695" s="140"/>
      <c r="G695" s="146">
        <v>4</v>
      </c>
      <c r="H695" s="81">
        <v>4</v>
      </c>
      <c r="I695" s="40">
        <f t="shared" si="366"/>
        <v>4</v>
      </c>
      <c r="J695" s="6">
        <f t="shared" si="365"/>
        <v>1</v>
      </c>
      <c r="K695" s="208" t="s">
        <v>2035</v>
      </c>
      <c r="L695" s="147" t="s">
        <v>47</v>
      </c>
      <c r="M695" s="207"/>
      <c r="N695" s="114"/>
      <c r="O695" s="115">
        <f t="shared" si="367"/>
        <v>0</v>
      </c>
      <c r="P695" s="114"/>
      <c r="R695" s="286"/>
      <c r="S695" s="287"/>
      <c r="V695" s="180"/>
      <c r="W695" s="180"/>
      <c r="X695" s="50"/>
      <c r="Y695" s="82"/>
    </row>
    <row r="696" spans="1:25">
      <c r="A696" s="50" t="s">
        <v>157</v>
      </c>
      <c r="B696" s="107" t="s">
        <v>2289</v>
      </c>
      <c r="D696" s="81">
        <v>0</v>
      </c>
      <c r="E696" s="140">
        <v>0</v>
      </c>
      <c r="F696" s="140"/>
      <c r="G696" s="146">
        <v>6</v>
      </c>
      <c r="H696" s="81">
        <v>2</v>
      </c>
      <c r="I696" s="40">
        <f t="shared" si="366"/>
        <v>2</v>
      </c>
      <c r="J696" s="6">
        <f t="shared" si="365"/>
        <v>0</v>
      </c>
      <c r="K696" s="208" t="s">
        <v>2036</v>
      </c>
      <c r="L696" s="147" t="s">
        <v>47</v>
      </c>
      <c r="M696" s="207"/>
      <c r="N696" s="114"/>
      <c r="O696" s="115">
        <f t="shared" si="367"/>
        <v>0</v>
      </c>
      <c r="P696" s="114"/>
      <c r="R696" s="286"/>
      <c r="S696" s="287"/>
      <c r="V696" s="180"/>
      <c r="W696" s="180"/>
      <c r="X696" s="50"/>
      <c r="Y696" s="82"/>
    </row>
    <row r="697" spans="1:25">
      <c r="A697" s="50" t="s">
        <v>157</v>
      </c>
      <c r="B697" s="107" t="s">
        <v>2290</v>
      </c>
      <c r="D697" s="50">
        <v>0</v>
      </c>
      <c r="E697" s="140">
        <v>0</v>
      </c>
      <c r="F697" s="140"/>
      <c r="G697" s="50">
        <v>6</v>
      </c>
      <c r="H697" s="81">
        <v>4</v>
      </c>
      <c r="I697" s="40">
        <f t="shared" si="366"/>
        <v>4</v>
      </c>
      <c r="J697" s="6">
        <f t="shared" si="365"/>
        <v>1</v>
      </c>
      <c r="K697" s="208" t="s">
        <v>2037</v>
      </c>
      <c r="L697" s="147" t="s">
        <v>47</v>
      </c>
      <c r="M697" s="207"/>
      <c r="N697" s="114"/>
      <c r="O697" s="115">
        <f t="shared" si="367"/>
        <v>0</v>
      </c>
      <c r="P697" s="114"/>
      <c r="R697" s="286"/>
      <c r="S697" s="287"/>
      <c r="V697" s="180"/>
      <c r="W697" s="180"/>
      <c r="X697" s="50"/>
      <c r="Y697" s="82"/>
    </row>
    <row r="698" spans="1:25">
      <c r="A698" s="50" t="s">
        <v>1450</v>
      </c>
      <c r="B698" s="107" t="s">
        <v>2038</v>
      </c>
      <c r="D698" s="81">
        <v>0</v>
      </c>
      <c r="E698" s="140">
        <v>0</v>
      </c>
      <c r="F698" s="475">
        <f>((E698*M698)/35)/4</f>
        <v>0</v>
      </c>
      <c r="G698" s="153">
        <v>7</v>
      </c>
      <c r="H698" s="7">
        <v>16</v>
      </c>
      <c r="I698" s="40">
        <f t="shared" si="366"/>
        <v>16</v>
      </c>
      <c r="J698" s="3">
        <f t="shared" si="365"/>
        <v>2</v>
      </c>
      <c r="K698" s="50" t="s">
        <v>36</v>
      </c>
      <c r="L698" s="50">
        <v>0.29310000000000003</v>
      </c>
      <c r="M698" s="81">
        <v>0.18032000000000001</v>
      </c>
      <c r="N698" s="114">
        <f>VLOOKUP(K698,'Material Bar Weights'!A:C,3,0)</f>
        <v>25.29</v>
      </c>
      <c r="O698" s="115">
        <f t="shared" si="367"/>
        <v>0</v>
      </c>
      <c r="P698" s="92">
        <f>O698/N698</f>
        <v>0</v>
      </c>
      <c r="R698" s="286"/>
      <c r="S698" s="287"/>
      <c r="V698" s="180"/>
      <c r="W698" s="180"/>
      <c r="X698" s="50"/>
      <c r="Y698" s="82"/>
    </row>
    <row r="699" spans="1:25">
      <c r="A699" s="50" t="s">
        <v>1450</v>
      </c>
      <c r="B699" s="107" t="s">
        <v>2039</v>
      </c>
      <c r="D699" s="50">
        <v>0</v>
      </c>
      <c r="E699" s="140">
        <v>0</v>
      </c>
      <c r="F699" s="140"/>
      <c r="G699" s="77">
        <v>15</v>
      </c>
      <c r="H699" s="7">
        <v>16</v>
      </c>
      <c r="I699" s="40">
        <f t="shared" si="366"/>
        <v>16</v>
      </c>
      <c r="J699" s="3">
        <f t="shared" si="365"/>
        <v>2</v>
      </c>
      <c r="K699" s="208" t="s">
        <v>2040</v>
      </c>
      <c r="L699" s="50">
        <v>0.29310000000000003</v>
      </c>
      <c r="M699" s="81"/>
      <c r="N699" s="114"/>
      <c r="O699" s="115">
        <f t="shared" si="367"/>
        <v>0</v>
      </c>
      <c r="P699" s="90"/>
      <c r="R699" s="286"/>
      <c r="S699" s="287"/>
      <c r="V699" s="180"/>
      <c r="W699" s="180"/>
      <c r="X699" s="50"/>
      <c r="Y699" s="82"/>
    </row>
    <row r="700" spans="1:25">
      <c r="A700" s="50" t="s">
        <v>1450</v>
      </c>
      <c r="B700" s="107" t="s">
        <v>2041</v>
      </c>
      <c r="D700" s="81">
        <v>0</v>
      </c>
      <c r="E700" s="140">
        <v>0</v>
      </c>
      <c r="F700" s="33">
        <f>((E700*M700)/35)/4</f>
        <v>0</v>
      </c>
      <c r="G700" s="153">
        <v>2</v>
      </c>
      <c r="H700" s="81">
        <v>3.5</v>
      </c>
      <c r="I700" s="40">
        <f t="shared" si="366"/>
        <v>3.5</v>
      </c>
      <c r="J700" s="3">
        <f t="shared" si="365"/>
        <v>0</v>
      </c>
      <c r="K700" s="50" t="s">
        <v>212</v>
      </c>
      <c r="L700" s="156">
        <v>1.1566000000000001</v>
      </c>
      <c r="M700" s="207">
        <v>0.17230000000000001</v>
      </c>
      <c r="N700" s="114">
        <f>VLOOKUP(K700,'Material Bar Weights'!A:C,3,0)</f>
        <v>79.5</v>
      </c>
      <c r="O700" s="115">
        <f t="shared" si="367"/>
        <v>0</v>
      </c>
      <c r="P700" s="92">
        <f>O700/N700</f>
        <v>0</v>
      </c>
      <c r="R700" s="286"/>
      <c r="S700" s="287"/>
      <c r="U700" s="50"/>
      <c r="V700" s="180"/>
      <c r="W700" s="180"/>
      <c r="X700" s="50"/>
      <c r="Y700" s="82"/>
    </row>
    <row r="701" spans="1:25">
      <c r="A701" s="50" t="s">
        <v>1450</v>
      </c>
      <c r="B701" s="107" t="s">
        <v>2042</v>
      </c>
      <c r="D701" s="50">
        <v>0</v>
      </c>
      <c r="E701" s="140">
        <v>0</v>
      </c>
      <c r="F701" s="140"/>
      <c r="G701" s="153">
        <v>5</v>
      </c>
      <c r="H701" s="81">
        <v>2</v>
      </c>
      <c r="I701" s="40">
        <f t="shared" si="366"/>
        <v>2</v>
      </c>
      <c r="J701" s="3">
        <f t="shared" si="365"/>
        <v>0</v>
      </c>
      <c r="K701" s="208" t="s">
        <v>2041</v>
      </c>
      <c r="L701" s="147" t="s">
        <v>47</v>
      </c>
      <c r="M701" s="207"/>
      <c r="N701" s="114"/>
      <c r="O701" s="115">
        <f t="shared" si="367"/>
        <v>0</v>
      </c>
      <c r="P701" s="114"/>
      <c r="R701" s="286"/>
      <c r="S701" s="287"/>
      <c r="V701" s="180"/>
      <c r="W701" s="180"/>
      <c r="X701" s="50"/>
      <c r="Y701" s="82"/>
    </row>
    <row r="702" spans="1:25">
      <c r="A702" s="165" t="s">
        <v>156</v>
      </c>
      <c r="B702" s="246" t="s">
        <v>2043</v>
      </c>
      <c r="C702" s="44"/>
      <c r="D702" s="81">
        <v>0</v>
      </c>
      <c r="E702" s="155">
        <v>0</v>
      </c>
      <c r="F702" s="528">
        <f>((E702*M702)/35)/4</f>
        <v>0</v>
      </c>
      <c r="G702" s="8">
        <v>32</v>
      </c>
      <c r="H702" s="7">
        <v>8</v>
      </c>
      <c r="I702" s="40">
        <f t="shared" si="366"/>
        <v>8</v>
      </c>
      <c r="J702" s="3">
        <f t="shared" si="365"/>
        <v>1</v>
      </c>
      <c r="K702" s="155" t="s">
        <v>121</v>
      </c>
      <c r="L702" s="249">
        <v>6.8000000000000005E-2</v>
      </c>
      <c r="M702" s="382">
        <v>4.7199999999999999E-2</v>
      </c>
      <c r="N702" s="114">
        <f>VLOOKUP(K702,'Material Bar Weights'!A:C,3,0)</f>
        <v>6.7629999999999999</v>
      </c>
      <c r="O702" s="115">
        <f t="shared" si="367"/>
        <v>0</v>
      </c>
      <c r="P702" s="105">
        <f>O702/N702</f>
        <v>0</v>
      </c>
      <c r="Q702" s="48"/>
      <c r="R702" s="286"/>
      <c r="S702" s="287"/>
      <c r="V702" s="180"/>
      <c r="W702" s="180"/>
      <c r="X702" s="50"/>
      <c r="Y702" s="82"/>
    </row>
    <row r="703" spans="1:25">
      <c r="A703" s="165" t="s">
        <v>2587</v>
      </c>
      <c r="B703" s="246" t="s">
        <v>2044</v>
      </c>
      <c r="C703" s="44"/>
      <c r="D703" s="50">
        <v>0</v>
      </c>
      <c r="E703" s="155">
        <v>0</v>
      </c>
      <c r="F703" s="155"/>
      <c r="G703" s="8">
        <v>65</v>
      </c>
      <c r="H703" s="7">
        <v>5</v>
      </c>
      <c r="I703" s="40">
        <f t="shared" si="366"/>
        <v>5</v>
      </c>
      <c r="J703" s="3">
        <f t="shared" si="365"/>
        <v>1</v>
      </c>
      <c r="K703" s="272" t="s">
        <v>2043</v>
      </c>
      <c r="L703" s="249" t="s">
        <v>47</v>
      </c>
      <c r="M703" s="382"/>
      <c r="N703" s="114"/>
      <c r="O703" s="115">
        <f t="shared" si="367"/>
        <v>0</v>
      </c>
      <c r="P703" s="114"/>
      <c r="R703" s="286"/>
      <c r="S703" s="287"/>
      <c r="V703" s="180"/>
      <c r="W703" s="180"/>
      <c r="X703" s="50"/>
      <c r="Y703" s="82"/>
    </row>
    <row r="704" spans="1:25">
      <c r="A704" s="165" t="s">
        <v>407</v>
      </c>
      <c r="B704" s="75" t="s">
        <v>2</v>
      </c>
      <c r="D704" s="81">
        <v>0</v>
      </c>
      <c r="E704" s="140">
        <v>0</v>
      </c>
      <c r="F704" s="475">
        <f>((E704*M704)/35)/4</f>
        <v>0</v>
      </c>
      <c r="G704" s="81">
        <v>182</v>
      </c>
      <c r="H704" s="81">
        <v>1</v>
      </c>
      <c r="I704" s="40">
        <f t="shared" si="366"/>
        <v>1</v>
      </c>
      <c r="J704" s="6">
        <f t="shared" si="365"/>
        <v>0</v>
      </c>
      <c r="K704" s="140" t="s">
        <v>3</v>
      </c>
      <c r="L704" s="140" t="s">
        <v>47</v>
      </c>
      <c r="M704" s="77">
        <v>0.1152</v>
      </c>
      <c r="N704" s="114"/>
      <c r="O704" s="242">
        <f>E704</f>
        <v>0</v>
      </c>
      <c r="P704" s="241"/>
      <c r="R704" s="286"/>
      <c r="S704" s="287"/>
      <c r="V704" s="180"/>
      <c r="W704" s="180"/>
      <c r="X704" s="50"/>
      <c r="Y704" s="82"/>
    </row>
    <row r="705" spans="1:25">
      <c r="A705" s="165" t="s">
        <v>329</v>
      </c>
      <c r="B705" s="1425" t="s">
        <v>1</v>
      </c>
      <c r="C705" s="314"/>
      <c r="D705" s="50">
        <v>0</v>
      </c>
      <c r="E705" s="315">
        <v>0</v>
      </c>
      <c r="F705" s="484">
        <f t="shared" ref="F705:F711" si="368">((E705*M705)/35)/4</f>
        <v>0</v>
      </c>
      <c r="G705" s="315">
        <v>65</v>
      </c>
      <c r="H705" s="315">
        <v>1</v>
      </c>
      <c r="I705" s="40">
        <f t="shared" si="366"/>
        <v>1</v>
      </c>
      <c r="J705" s="6">
        <f t="shared" si="365"/>
        <v>0</v>
      </c>
      <c r="K705" s="315" t="s">
        <v>1195</v>
      </c>
      <c r="L705" s="316" t="s">
        <v>47</v>
      </c>
      <c r="M705" s="316">
        <v>0.17199999999999999</v>
      </c>
      <c r="N705" s="114"/>
      <c r="O705" s="165">
        <f t="shared" ref="O705:O710" si="369">IF(L705="NA", E705, E705*L705)</f>
        <v>0</v>
      </c>
      <c r="P705" s="133"/>
      <c r="R705" s="286"/>
      <c r="S705" s="287"/>
      <c r="V705" s="180"/>
      <c r="W705" s="180"/>
      <c r="X705" s="50"/>
      <c r="Y705" s="82"/>
    </row>
    <row r="706" spans="1:25">
      <c r="A706" s="165" t="s">
        <v>156</v>
      </c>
      <c r="B706" s="246" t="s">
        <v>219</v>
      </c>
      <c r="C706" s="44"/>
      <c r="D706" s="81">
        <v>0</v>
      </c>
      <c r="E706" s="7">
        <v>0</v>
      </c>
      <c r="F706" s="484">
        <f t="shared" si="368"/>
        <v>0</v>
      </c>
      <c r="G706" s="8">
        <v>128</v>
      </c>
      <c r="H706" s="7">
        <v>16</v>
      </c>
      <c r="I706" s="40">
        <f t="shared" si="366"/>
        <v>16</v>
      </c>
      <c r="J706" s="3">
        <f t="shared" si="365"/>
        <v>2</v>
      </c>
      <c r="K706" s="7" t="s">
        <v>107</v>
      </c>
      <c r="L706" s="195">
        <v>3.8399999999999997E-2</v>
      </c>
      <c r="M706" s="7">
        <v>1.9120000000000002E-2</v>
      </c>
      <c r="N706" s="114">
        <f>VLOOKUP(K706,'Material Bar Weights'!A:C,3,0)</f>
        <v>4.88</v>
      </c>
      <c r="O706" s="115">
        <f t="shared" si="369"/>
        <v>0</v>
      </c>
      <c r="P706" s="105">
        <f>O706/N706</f>
        <v>0</v>
      </c>
      <c r="X706" s="50"/>
      <c r="Y706" s="82"/>
    </row>
    <row r="707" spans="1:25">
      <c r="A707" s="115" t="s">
        <v>156</v>
      </c>
      <c r="B707" s="107" t="s">
        <v>199</v>
      </c>
      <c r="D707" s="50">
        <v>0</v>
      </c>
      <c r="E707" s="81">
        <v>0</v>
      </c>
      <c r="F707" s="484">
        <f t="shared" si="368"/>
        <v>0</v>
      </c>
      <c r="G707" s="81">
        <v>180</v>
      </c>
      <c r="H707" s="81">
        <v>16</v>
      </c>
      <c r="I707" s="40">
        <f t="shared" si="366"/>
        <v>16</v>
      </c>
      <c r="J707" s="40">
        <f t="shared" si="365"/>
        <v>2</v>
      </c>
      <c r="K707" s="81" t="s">
        <v>108</v>
      </c>
      <c r="L707" s="195">
        <v>3.6700000000000003E-2</v>
      </c>
      <c r="M707" s="7">
        <v>1.6760000000000001E-2</v>
      </c>
      <c r="N707" s="114">
        <f>VLOOKUP(K707,'Material Bar Weights'!A:C,3,0)</f>
        <v>6.65</v>
      </c>
      <c r="O707" s="115">
        <f t="shared" si="369"/>
        <v>0</v>
      </c>
      <c r="P707" s="105">
        <f>O707/N707</f>
        <v>0</v>
      </c>
      <c r="X707" s="50"/>
      <c r="Y707" s="82"/>
    </row>
    <row r="708" spans="1:25">
      <c r="A708" s="115" t="s">
        <v>327</v>
      </c>
      <c r="B708" s="107" t="s">
        <v>4</v>
      </c>
      <c r="D708" s="81">
        <v>0</v>
      </c>
      <c r="E708" s="81">
        <v>0</v>
      </c>
      <c r="F708" s="484">
        <f t="shared" si="368"/>
        <v>0</v>
      </c>
      <c r="G708" s="81">
        <v>180</v>
      </c>
      <c r="H708" s="81">
        <v>1</v>
      </c>
      <c r="I708" s="40">
        <f t="shared" si="366"/>
        <v>1</v>
      </c>
      <c r="J708" s="40">
        <f t="shared" si="365"/>
        <v>0</v>
      </c>
      <c r="K708" s="81" t="s">
        <v>328</v>
      </c>
      <c r="L708" s="115" t="s">
        <v>47</v>
      </c>
      <c r="M708" s="207">
        <v>3.3239999999999999E-2</v>
      </c>
      <c r="N708" s="114"/>
      <c r="O708" s="115">
        <f t="shared" si="369"/>
        <v>0</v>
      </c>
      <c r="P708" s="114"/>
      <c r="X708" s="50"/>
      <c r="Y708" s="82"/>
    </row>
    <row r="709" spans="1:25">
      <c r="A709" s="115" t="s">
        <v>285</v>
      </c>
      <c r="B709" s="75" t="s">
        <v>335</v>
      </c>
      <c r="C709" s="76"/>
      <c r="D709" s="50">
        <v>0</v>
      </c>
      <c r="E709" s="140">
        <v>0</v>
      </c>
      <c r="F709" s="482">
        <f t="shared" si="368"/>
        <v>0</v>
      </c>
      <c r="G709" s="50">
        <v>192</v>
      </c>
      <c r="H709" s="81">
        <v>0.5</v>
      </c>
      <c r="I709" s="40">
        <f t="shared" si="366"/>
        <v>0.5</v>
      </c>
      <c r="J709" s="40">
        <f t="shared" ref="J709:J722" si="370">ROUND(I709/7.5,0)</f>
        <v>0</v>
      </c>
      <c r="K709" s="140" t="s">
        <v>336</v>
      </c>
      <c r="L709" s="207" t="s">
        <v>47</v>
      </c>
      <c r="M709" s="207">
        <v>7.0000000000000001E-3</v>
      </c>
      <c r="N709" s="114"/>
      <c r="O709" s="115">
        <f t="shared" si="369"/>
        <v>0</v>
      </c>
      <c r="P709" s="114"/>
      <c r="X709" s="50"/>
      <c r="Y709" s="82"/>
    </row>
    <row r="710" spans="1:25">
      <c r="A710" s="115" t="s">
        <v>285</v>
      </c>
      <c r="B710" s="75" t="s">
        <v>99</v>
      </c>
      <c r="C710" s="76"/>
      <c r="D710" s="81">
        <v>0</v>
      </c>
      <c r="E710" s="140">
        <v>0</v>
      </c>
      <c r="F710" s="482">
        <f t="shared" si="368"/>
        <v>0</v>
      </c>
      <c r="G710" s="50">
        <v>192</v>
      </c>
      <c r="H710" s="81">
        <v>0.5</v>
      </c>
      <c r="I710" s="40">
        <f t="shared" si="366"/>
        <v>0.5</v>
      </c>
      <c r="J710" s="40">
        <f t="shared" si="370"/>
        <v>0</v>
      </c>
      <c r="K710" s="140" t="s">
        <v>337</v>
      </c>
      <c r="L710" s="207" t="s">
        <v>47</v>
      </c>
      <c r="M710" s="207">
        <v>7.0000000000000001E-3</v>
      </c>
      <c r="N710" s="114"/>
      <c r="O710" s="115">
        <f t="shared" si="369"/>
        <v>0</v>
      </c>
      <c r="P710" s="114"/>
      <c r="X710" s="50"/>
      <c r="Y710" s="82"/>
    </row>
    <row r="711" spans="1:25">
      <c r="A711" s="115" t="s">
        <v>156</v>
      </c>
      <c r="B711" s="246" t="s">
        <v>2045</v>
      </c>
      <c r="C711" s="44"/>
      <c r="D711" s="50">
        <v>0</v>
      </c>
      <c r="E711" s="155">
        <v>0</v>
      </c>
      <c r="F711" s="482">
        <f t="shared" si="368"/>
        <v>0</v>
      </c>
      <c r="G711" s="155">
        <v>120</v>
      </c>
      <c r="H711" s="7">
        <v>16</v>
      </c>
      <c r="I711" s="40">
        <f t="shared" si="366"/>
        <v>16</v>
      </c>
      <c r="J711" s="3">
        <f t="shared" si="370"/>
        <v>2</v>
      </c>
      <c r="K711" s="155" t="s">
        <v>122</v>
      </c>
      <c r="L711" s="195">
        <v>0.21160000000000001</v>
      </c>
      <c r="M711" s="7">
        <v>6.0150000000000002E-2</v>
      </c>
      <c r="N711" s="114">
        <f>VLOOKUP(K711,'Material Bar Weights'!A:C,3,0)</f>
        <v>21.54</v>
      </c>
      <c r="O711" s="33">
        <f>E711*L711</f>
        <v>0</v>
      </c>
      <c r="P711" s="132">
        <f>O711/N711</f>
        <v>0</v>
      </c>
      <c r="X711" s="50"/>
      <c r="Y711" s="82"/>
    </row>
    <row r="712" spans="1:25">
      <c r="A712" s="115" t="s">
        <v>155</v>
      </c>
      <c r="B712" s="246" t="s">
        <v>2046</v>
      </c>
      <c r="D712" s="81">
        <v>0</v>
      </c>
      <c r="E712" s="81">
        <v>0</v>
      </c>
      <c r="F712" s="81"/>
      <c r="G712" s="81">
        <v>42</v>
      </c>
      <c r="H712" s="81">
        <v>18</v>
      </c>
      <c r="I712" s="40">
        <f t="shared" si="366"/>
        <v>18</v>
      </c>
      <c r="J712" s="40">
        <f t="shared" si="370"/>
        <v>2</v>
      </c>
      <c r="K712" s="272" t="s">
        <v>2045</v>
      </c>
      <c r="L712" s="115" t="s">
        <v>47</v>
      </c>
      <c r="M712" s="115"/>
      <c r="N712" s="114"/>
      <c r="O712" s="115">
        <f t="shared" ref="O712:O717" si="371">IF(L712="NA", E712, E712*L712)</f>
        <v>0</v>
      </c>
      <c r="P712" s="114"/>
      <c r="X712" s="50"/>
      <c r="Y712" s="82"/>
    </row>
    <row r="713" spans="1:25">
      <c r="A713" s="115" t="s">
        <v>1479</v>
      </c>
      <c r="B713" s="246" t="s">
        <v>2047</v>
      </c>
      <c r="C713" s="76"/>
      <c r="D713" s="50">
        <v>0</v>
      </c>
      <c r="E713" s="140">
        <v>0</v>
      </c>
      <c r="F713" s="140"/>
      <c r="G713" s="50">
        <v>25</v>
      </c>
      <c r="H713" s="81">
        <v>0.5</v>
      </c>
      <c r="I713" s="40">
        <f t="shared" si="366"/>
        <v>0.5</v>
      </c>
      <c r="J713" s="40">
        <f t="shared" si="370"/>
        <v>0</v>
      </c>
      <c r="K713" s="272" t="s">
        <v>2046</v>
      </c>
      <c r="L713" s="207" t="s">
        <v>47</v>
      </c>
      <c r="M713" s="207"/>
      <c r="N713" s="114"/>
      <c r="O713" s="115">
        <f t="shared" si="371"/>
        <v>0</v>
      </c>
      <c r="P713" s="114"/>
      <c r="X713" s="50"/>
      <c r="Y713" s="82"/>
    </row>
    <row r="714" spans="1:25">
      <c r="A714" s="115" t="s">
        <v>284</v>
      </c>
      <c r="B714" s="246" t="s">
        <v>2048</v>
      </c>
      <c r="C714" s="76"/>
      <c r="D714" s="81">
        <v>0</v>
      </c>
      <c r="E714" s="140">
        <v>0</v>
      </c>
      <c r="F714" s="140"/>
      <c r="G714" s="50">
        <v>25</v>
      </c>
      <c r="H714" s="81">
        <v>0.5</v>
      </c>
      <c r="I714" s="40">
        <f t="shared" si="366"/>
        <v>0.5</v>
      </c>
      <c r="J714" s="40">
        <f t="shared" si="370"/>
        <v>0</v>
      </c>
      <c r="K714" s="272" t="s">
        <v>2047</v>
      </c>
      <c r="L714" s="207" t="s">
        <v>47</v>
      </c>
      <c r="M714" s="207"/>
      <c r="N714" s="114"/>
      <c r="O714" s="115">
        <f t="shared" si="371"/>
        <v>0</v>
      </c>
      <c r="P714" s="114"/>
      <c r="X714" s="50"/>
      <c r="Y714" s="82"/>
    </row>
    <row r="715" spans="1:25">
      <c r="A715" s="165" t="s">
        <v>156</v>
      </c>
      <c r="B715" s="246" t="s">
        <v>158</v>
      </c>
      <c r="C715" s="44"/>
      <c r="D715" s="50">
        <v>0</v>
      </c>
      <c r="E715" s="155">
        <v>0</v>
      </c>
      <c r="F715" s="482">
        <f>((E715*M715)/35)/4</f>
        <v>0</v>
      </c>
      <c r="G715" s="8">
        <v>96</v>
      </c>
      <c r="H715" s="7">
        <v>16</v>
      </c>
      <c r="I715" s="40">
        <f t="shared" si="366"/>
        <v>16</v>
      </c>
      <c r="J715" s="3">
        <f t="shared" si="370"/>
        <v>2</v>
      </c>
      <c r="K715" s="155" t="s">
        <v>59</v>
      </c>
      <c r="L715" s="155">
        <v>0.2636</v>
      </c>
      <c r="M715" s="7">
        <v>0.13439999999999999</v>
      </c>
      <c r="N715" s="114">
        <f>VLOOKUP(K715,'Material Bar Weights'!A:C,3,0)</f>
        <v>13.56</v>
      </c>
      <c r="O715" s="115">
        <f t="shared" si="371"/>
        <v>0</v>
      </c>
      <c r="P715" s="105">
        <f>O715/N715</f>
        <v>0</v>
      </c>
      <c r="X715" s="50"/>
      <c r="Y715" s="82"/>
    </row>
    <row r="716" spans="1:25">
      <c r="A716" s="165" t="s">
        <v>156</v>
      </c>
      <c r="B716" s="246" t="s">
        <v>159</v>
      </c>
      <c r="C716" s="44"/>
      <c r="D716" s="81">
        <v>0</v>
      </c>
      <c r="E716" s="155">
        <v>0</v>
      </c>
      <c r="F716" s="482">
        <f>((E716*M716)/35)/4</f>
        <v>0</v>
      </c>
      <c r="G716" s="155">
        <v>60</v>
      </c>
      <c r="H716" s="7">
        <v>16</v>
      </c>
      <c r="I716" s="40">
        <f t="shared" si="366"/>
        <v>16</v>
      </c>
      <c r="J716" s="3">
        <f t="shared" si="370"/>
        <v>2</v>
      </c>
      <c r="K716" s="155" t="s">
        <v>128</v>
      </c>
      <c r="L716" s="155">
        <v>0.2636</v>
      </c>
      <c r="M716" s="7">
        <v>0.13439999999999999</v>
      </c>
      <c r="N716" s="114">
        <f>VLOOKUP(K716,'Material Bar Weights'!A:C,3,0)</f>
        <v>13.56</v>
      </c>
      <c r="O716" s="115">
        <f t="shared" si="371"/>
        <v>0</v>
      </c>
      <c r="P716" s="105">
        <f>O716/N716</f>
        <v>0</v>
      </c>
      <c r="X716" s="50"/>
      <c r="Y716" s="82"/>
    </row>
    <row r="717" spans="1:25">
      <c r="A717" s="165" t="s">
        <v>155</v>
      </c>
      <c r="B717" s="246" t="s">
        <v>487</v>
      </c>
      <c r="C717" s="44"/>
      <c r="D717" s="1376">
        <v>0</v>
      </c>
      <c r="E717" s="1381">
        <v>0</v>
      </c>
      <c r="F717" s="456">
        <f>((E717*M717)/35)/4</f>
        <v>0</v>
      </c>
      <c r="G717" s="155">
        <v>244</v>
      </c>
      <c r="H717" s="7">
        <v>16</v>
      </c>
      <c r="I717" s="40">
        <f t="shared" si="366"/>
        <v>16</v>
      </c>
      <c r="J717" s="3">
        <f t="shared" si="370"/>
        <v>2</v>
      </c>
      <c r="K717" s="155" t="s">
        <v>488</v>
      </c>
      <c r="L717" s="155" t="s">
        <v>47</v>
      </c>
      <c r="M717" s="7">
        <v>1.7000000000000001E-2</v>
      </c>
      <c r="N717" s="114"/>
      <c r="O717" s="115">
        <f t="shared" si="371"/>
        <v>0</v>
      </c>
      <c r="P717" s="114"/>
      <c r="X717" s="50"/>
      <c r="Y717" s="82"/>
    </row>
    <row r="718" spans="1:25">
      <c r="A718" s="165" t="s">
        <v>155</v>
      </c>
      <c r="B718" s="1427" t="s">
        <v>5</v>
      </c>
      <c r="C718" s="317" t="s">
        <v>494</v>
      </c>
      <c r="D718" s="81">
        <v>0</v>
      </c>
      <c r="E718" s="318">
        <v>0</v>
      </c>
      <c r="F718" s="318"/>
      <c r="G718" s="318">
        <v>240</v>
      </c>
      <c r="H718" s="443">
        <v>4</v>
      </c>
      <c r="I718" s="40">
        <f t="shared" si="366"/>
        <v>4</v>
      </c>
      <c r="J718" s="3">
        <f t="shared" si="370"/>
        <v>1</v>
      </c>
      <c r="K718" s="318" t="s">
        <v>6</v>
      </c>
      <c r="L718" s="318">
        <v>1</v>
      </c>
      <c r="M718" s="443"/>
      <c r="N718" s="114"/>
      <c r="O718" s="33">
        <f>E718*L718</f>
        <v>0</v>
      </c>
      <c r="P718" s="48"/>
      <c r="X718" s="50"/>
      <c r="Y718" s="82"/>
    </row>
    <row r="719" spans="1:25">
      <c r="A719" s="50" t="s">
        <v>1450</v>
      </c>
      <c r="B719" s="107" t="s">
        <v>2049</v>
      </c>
      <c r="D719" s="50">
        <v>0</v>
      </c>
      <c r="E719" s="81">
        <v>0</v>
      </c>
      <c r="F719" s="483">
        <f>((E719*M719)/35)/4</f>
        <v>0</v>
      </c>
      <c r="G719" s="81">
        <v>2</v>
      </c>
      <c r="H719" s="81">
        <v>5</v>
      </c>
      <c r="I719" s="40">
        <f t="shared" si="366"/>
        <v>5</v>
      </c>
      <c r="J719" s="40">
        <f t="shared" si="370"/>
        <v>1</v>
      </c>
      <c r="K719" s="81" t="s">
        <v>88</v>
      </c>
      <c r="L719" s="1078" t="s">
        <v>47</v>
      </c>
      <c r="M719" s="207">
        <v>1.4065000000000001</v>
      </c>
      <c r="N719" s="114"/>
      <c r="O719" s="115">
        <f t="shared" ref="O719:O737" si="372">IF(L719="NA", E719, E719*L719)</f>
        <v>0</v>
      </c>
      <c r="P719" s="114"/>
      <c r="X719" s="50"/>
      <c r="Y719" s="82"/>
    </row>
    <row r="720" spans="1:25" s="120" customFormat="1">
      <c r="A720" s="50" t="s">
        <v>1450</v>
      </c>
      <c r="B720" s="107" t="s">
        <v>2050</v>
      </c>
      <c r="C720" s="47"/>
      <c r="D720" s="81">
        <v>0</v>
      </c>
      <c r="E720" s="81">
        <v>0</v>
      </c>
      <c r="F720" s="81"/>
      <c r="G720" s="81">
        <v>2</v>
      </c>
      <c r="H720" s="81">
        <v>5</v>
      </c>
      <c r="I720" s="40">
        <f t="shared" si="366"/>
        <v>5</v>
      </c>
      <c r="J720" s="40">
        <f t="shared" si="370"/>
        <v>1</v>
      </c>
      <c r="K720" s="208" t="s">
        <v>2049</v>
      </c>
      <c r="L720" s="115" t="s">
        <v>47</v>
      </c>
      <c r="M720" s="115"/>
      <c r="N720" s="114"/>
      <c r="O720" s="115">
        <f t="shared" si="372"/>
        <v>0</v>
      </c>
      <c r="P720" s="114"/>
      <c r="Q720" s="81"/>
      <c r="R720" s="288"/>
      <c r="S720" s="81"/>
      <c r="T720" s="288"/>
      <c r="U720" s="107"/>
      <c r="W720" s="81"/>
      <c r="X720" s="81"/>
      <c r="Y720" s="160"/>
    </row>
    <row r="721" spans="1:25">
      <c r="A721" s="50" t="s">
        <v>1450</v>
      </c>
      <c r="B721" s="107" t="s">
        <v>2051</v>
      </c>
      <c r="D721" s="50">
        <v>0</v>
      </c>
      <c r="E721" s="81">
        <v>0</v>
      </c>
      <c r="F721" s="81"/>
      <c r="G721" s="81">
        <v>2</v>
      </c>
      <c r="H721" s="81">
        <v>5</v>
      </c>
      <c r="I721" s="40">
        <f t="shared" si="366"/>
        <v>5</v>
      </c>
      <c r="J721" s="40">
        <f t="shared" si="370"/>
        <v>1</v>
      </c>
      <c r="K721" s="208" t="s">
        <v>2050</v>
      </c>
      <c r="L721" s="115" t="s">
        <v>47</v>
      </c>
      <c r="M721" s="115"/>
      <c r="N721" s="114"/>
      <c r="O721" s="115">
        <f t="shared" si="372"/>
        <v>0</v>
      </c>
      <c r="P721" s="114"/>
      <c r="X721" s="50"/>
      <c r="Y721" s="82"/>
    </row>
    <row r="722" spans="1:25">
      <c r="A722" s="171" t="s">
        <v>2419</v>
      </c>
      <c r="B722" s="107" t="s">
        <v>2052</v>
      </c>
      <c r="D722" s="1376">
        <v>0</v>
      </c>
      <c r="E722" s="1376">
        <v>0</v>
      </c>
      <c r="F722" s="483">
        <f>((E722*M722)/35)/4</f>
        <v>0</v>
      </c>
      <c r="G722" s="81">
        <v>4</v>
      </c>
      <c r="H722" s="81">
        <v>4</v>
      </c>
      <c r="I722" s="40">
        <f t="shared" si="366"/>
        <v>4</v>
      </c>
      <c r="J722" s="40">
        <f t="shared" si="370"/>
        <v>1</v>
      </c>
      <c r="K722" s="81" t="s">
        <v>90</v>
      </c>
      <c r="L722" s="207" t="s">
        <v>47</v>
      </c>
      <c r="M722" s="207">
        <v>0.85070000000000001</v>
      </c>
      <c r="N722" s="114"/>
      <c r="O722" s="115">
        <f t="shared" si="372"/>
        <v>0</v>
      </c>
      <c r="P722" s="3"/>
      <c r="X722" s="50"/>
      <c r="Y722" s="82"/>
    </row>
    <row r="723" spans="1:25">
      <c r="A723" s="171" t="s">
        <v>2419</v>
      </c>
      <c r="B723" s="107" t="s">
        <v>2053</v>
      </c>
      <c r="D723" s="50">
        <v>0</v>
      </c>
      <c r="E723" s="81">
        <v>0</v>
      </c>
      <c r="F723" s="81"/>
      <c r="G723" s="81">
        <v>4</v>
      </c>
      <c r="H723" s="81">
        <v>4</v>
      </c>
      <c r="I723" s="40">
        <f t="shared" si="366"/>
        <v>4</v>
      </c>
      <c r="J723" s="121">
        <f>ROUNDUP(I723/7.6,0)</f>
        <v>1</v>
      </c>
      <c r="K723" s="208" t="s">
        <v>2052</v>
      </c>
      <c r="L723" s="171" t="s">
        <v>47</v>
      </c>
      <c r="M723" s="171"/>
      <c r="N723" s="114"/>
      <c r="O723" s="115">
        <f t="shared" si="372"/>
        <v>0</v>
      </c>
      <c r="P723" s="48"/>
      <c r="X723" s="50"/>
      <c r="Y723" s="82"/>
    </row>
    <row r="724" spans="1:25">
      <c r="A724" s="171" t="s">
        <v>2419</v>
      </c>
      <c r="B724" s="107" t="s">
        <v>2054</v>
      </c>
      <c r="D724" s="81">
        <v>0</v>
      </c>
      <c r="E724" s="81">
        <v>0</v>
      </c>
      <c r="F724" s="483">
        <f>((E724*M724)/35)/4</f>
        <v>0</v>
      </c>
      <c r="G724" s="81">
        <v>4</v>
      </c>
      <c r="H724" s="81">
        <v>4</v>
      </c>
      <c r="I724" s="40">
        <f t="shared" si="366"/>
        <v>4</v>
      </c>
      <c r="J724" s="40">
        <f>ROUND(I724/7.5,0)</f>
        <v>1</v>
      </c>
      <c r="K724" s="81" t="s">
        <v>90</v>
      </c>
      <c r="L724" s="156" t="s">
        <v>47</v>
      </c>
      <c r="M724" s="207">
        <v>0.73499999999999999</v>
      </c>
      <c r="N724" s="114"/>
      <c r="O724" s="115">
        <f t="shared" si="372"/>
        <v>0</v>
      </c>
      <c r="P724" s="48"/>
      <c r="X724" s="50"/>
      <c r="Y724" s="82"/>
    </row>
    <row r="725" spans="1:25">
      <c r="A725" s="171" t="s">
        <v>2419</v>
      </c>
      <c r="B725" s="107" t="s">
        <v>2055</v>
      </c>
      <c r="D725" s="50">
        <v>0</v>
      </c>
      <c r="E725" s="81">
        <v>0</v>
      </c>
      <c r="F725" s="81"/>
      <c r="G725" s="81">
        <v>4</v>
      </c>
      <c r="H725" s="81">
        <v>4</v>
      </c>
      <c r="I725" s="40">
        <f t="shared" si="366"/>
        <v>4</v>
      </c>
      <c r="J725" s="121">
        <f>ROUNDUP(I725/7.6,0)</f>
        <v>1</v>
      </c>
      <c r="K725" s="208" t="s">
        <v>2054</v>
      </c>
      <c r="L725" s="171" t="s">
        <v>47</v>
      </c>
      <c r="M725" s="171"/>
      <c r="N725" s="114"/>
      <c r="O725" s="115">
        <f t="shared" si="372"/>
        <v>0</v>
      </c>
      <c r="P725" s="48"/>
      <c r="X725" s="50"/>
      <c r="Y725" s="82"/>
    </row>
    <row r="726" spans="1:25">
      <c r="A726" s="171" t="s">
        <v>2419</v>
      </c>
      <c r="B726" s="107" t="s">
        <v>2056</v>
      </c>
      <c r="D726" s="1376">
        <v>0</v>
      </c>
      <c r="E726" s="1376">
        <v>0</v>
      </c>
      <c r="F726" s="483">
        <f>((E726*M726)/35)/4</f>
        <v>0</v>
      </c>
      <c r="G726" s="146">
        <v>5</v>
      </c>
      <c r="H726" s="81">
        <v>2.5</v>
      </c>
      <c r="I726" s="40">
        <f t="shared" si="366"/>
        <v>2.5</v>
      </c>
      <c r="J726" s="3">
        <f>ROUND(I726/7.5,0)</f>
        <v>0</v>
      </c>
      <c r="K726" s="50" t="s">
        <v>89</v>
      </c>
      <c r="L726" s="147" t="s">
        <v>47</v>
      </c>
      <c r="M726" s="207">
        <v>0.96899999999999997</v>
      </c>
      <c r="N726" s="114"/>
      <c r="O726" s="115">
        <f t="shared" si="372"/>
        <v>0</v>
      </c>
      <c r="P726" s="114"/>
      <c r="X726" s="50"/>
      <c r="Y726" s="82"/>
    </row>
    <row r="727" spans="1:25">
      <c r="A727" s="171" t="s">
        <v>2419</v>
      </c>
      <c r="B727" s="107" t="s">
        <v>2057</v>
      </c>
      <c r="D727" s="50">
        <v>0</v>
      </c>
      <c r="E727" s="50">
        <v>0</v>
      </c>
      <c r="G727" s="153">
        <v>5</v>
      </c>
      <c r="H727" s="81">
        <v>2.5</v>
      </c>
      <c r="I727" s="40">
        <f t="shared" si="366"/>
        <v>2.5</v>
      </c>
      <c r="J727" s="85">
        <f>ROUNDUP(I727/7.6,0)</f>
        <v>1</v>
      </c>
      <c r="K727" s="208" t="s">
        <v>2056</v>
      </c>
      <c r="L727" s="50" t="s">
        <v>47</v>
      </c>
      <c r="M727" s="81"/>
      <c r="N727" s="114"/>
      <c r="O727" s="115">
        <f t="shared" si="372"/>
        <v>0</v>
      </c>
      <c r="P727" s="114"/>
      <c r="X727" s="50"/>
      <c r="Y727" s="82"/>
    </row>
    <row r="728" spans="1:25">
      <c r="A728" s="171" t="s">
        <v>2419</v>
      </c>
      <c r="B728" s="107" t="s">
        <v>2058</v>
      </c>
      <c r="D728" s="1376">
        <v>0</v>
      </c>
      <c r="E728" s="1376">
        <v>0</v>
      </c>
      <c r="F728" s="483">
        <f>((E728*M728)/35)/4</f>
        <v>0</v>
      </c>
      <c r="G728" s="77">
        <v>5</v>
      </c>
      <c r="H728" s="81">
        <v>2.5</v>
      </c>
      <c r="I728" s="40">
        <f t="shared" si="366"/>
        <v>2.5</v>
      </c>
      <c r="J728" s="6">
        <f>ROUND(I728/7.5,0)</f>
        <v>0</v>
      </c>
      <c r="K728" s="50" t="s">
        <v>90</v>
      </c>
      <c r="L728" s="156" t="s">
        <v>47</v>
      </c>
      <c r="M728" s="207">
        <v>0.84660000000000002</v>
      </c>
      <c r="N728" s="114"/>
      <c r="O728" s="115">
        <f t="shared" si="372"/>
        <v>0</v>
      </c>
      <c r="P728" s="114"/>
      <c r="Q728" s="81"/>
      <c r="X728" s="50"/>
      <c r="Y728" s="82"/>
    </row>
    <row r="729" spans="1:25">
      <c r="A729" s="171" t="s">
        <v>2419</v>
      </c>
      <c r="B729" s="107" t="s">
        <v>2059</v>
      </c>
      <c r="D729" s="50">
        <v>0</v>
      </c>
      <c r="E729" s="50">
        <v>0</v>
      </c>
      <c r="G729" s="77">
        <v>5</v>
      </c>
      <c r="H729" s="81">
        <v>1.5</v>
      </c>
      <c r="I729" s="40">
        <f t="shared" si="366"/>
        <v>1.5</v>
      </c>
      <c r="J729" s="85">
        <f>ROUNDUP(I729/7.6,0)</f>
        <v>1</v>
      </c>
      <c r="K729" s="208" t="s">
        <v>2058</v>
      </c>
      <c r="L729" s="50" t="s">
        <v>47</v>
      </c>
      <c r="M729" s="81"/>
      <c r="N729" s="114"/>
      <c r="O729" s="115">
        <f t="shared" si="372"/>
        <v>0</v>
      </c>
      <c r="P729" s="114"/>
      <c r="X729" s="50"/>
      <c r="Y729" s="82"/>
    </row>
    <row r="730" spans="1:25">
      <c r="A730" s="171" t="s">
        <v>2419</v>
      </c>
      <c r="B730" s="107" t="s">
        <v>2060</v>
      </c>
      <c r="D730" s="1376">
        <v>0</v>
      </c>
      <c r="E730" s="1376">
        <v>0</v>
      </c>
      <c r="F730" s="483">
        <f>((E730*M730)/35)/4</f>
        <v>0</v>
      </c>
      <c r="G730" s="153">
        <v>5</v>
      </c>
      <c r="H730" s="81">
        <v>2.5</v>
      </c>
      <c r="I730" s="40">
        <f t="shared" si="366"/>
        <v>2.5</v>
      </c>
      <c r="J730" s="6">
        <f>ROUND(I730/7.5,0)</f>
        <v>0</v>
      </c>
      <c r="K730" s="50" t="s">
        <v>90</v>
      </c>
      <c r="L730" s="147" t="s">
        <v>47</v>
      </c>
      <c r="M730" s="207">
        <v>0.81</v>
      </c>
      <c r="N730" s="114"/>
      <c r="O730" s="115">
        <f t="shared" si="372"/>
        <v>0</v>
      </c>
      <c r="P730" s="48"/>
      <c r="X730" s="50"/>
      <c r="Y730" s="82"/>
    </row>
    <row r="731" spans="1:25">
      <c r="A731" s="171" t="s">
        <v>2419</v>
      </c>
      <c r="B731" s="107" t="s">
        <v>2061</v>
      </c>
      <c r="D731" s="50">
        <v>0</v>
      </c>
      <c r="E731" s="50">
        <v>0</v>
      </c>
      <c r="G731" s="153">
        <v>5</v>
      </c>
      <c r="H731" s="81">
        <v>1.5</v>
      </c>
      <c r="I731" s="40">
        <f t="shared" si="366"/>
        <v>1.5</v>
      </c>
      <c r="J731" s="85">
        <f>ROUNDUP(I731/7.6,0)</f>
        <v>1</v>
      </c>
      <c r="K731" s="208" t="s">
        <v>2060</v>
      </c>
      <c r="L731" s="50" t="s">
        <v>47</v>
      </c>
      <c r="M731" s="81"/>
      <c r="N731" s="114"/>
      <c r="O731" s="115">
        <f t="shared" si="372"/>
        <v>0</v>
      </c>
      <c r="P731" s="48"/>
      <c r="X731" s="50"/>
      <c r="Y731" s="82"/>
    </row>
    <row r="732" spans="1:25">
      <c r="A732" s="171" t="s">
        <v>2419</v>
      </c>
      <c r="B732" s="107" t="s">
        <v>2062</v>
      </c>
      <c r="D732" s="1376">
        <v>0</v>
      </c>
      <c r="E732" s="1376">
        <v>0</v>
      </c>
      <c r="F732" s="483">
        <f>((E732*M732)/35)/4</f>
        <v>0</v>
      </c>
      <c r="G732" s="146">
        <v>5</v>
      </c>
      <c r="H732" s="81">
        <v>3</v>
      </c>
      <c r="I732" s="40">
        <f t="shared" si="366"/>
        <v>3</v>
      </c>
      <c r="J732" s="3">
        <f>ROUND(I732/7.5,0)</f>
        <v>0</v>
      </c>
      <c r="K732" s="50" t="s">
        <v>89</v>
      </c>
      <c r="L732" s="147" t="s">
        <v>47</v>
      </c>
      <c r="M732" s="207">
        <v>0.93</v>
      </c>
      <c r="N732" s="114"/>
      <c r="O732" s="115">
        <f t="shared" si="372"/>
        <v>0</v>
      </c>
      <c r="P732" s="114"/>
      <c r="X732" s="50"/>
      <c r="Y732" s="82"/>
    </row>
    <row r="733" spans="1:25">
      <c r="A733" s="171" t="s">
        <v>2419</v>
      </c>
      <c r="B733" s="107" t="s">
        <v>2063</v>
      </c>
      <c r="D733" s="50">
        <v>0</v>
      </c>
      <c r="E733" s="81">
        <v>0</v>
      </c>
      <c r="F733" s="81"/>
      <c r="G733" s="153">
        <v>5</v>
      </c>
      <c r="H733" s="81">
        <v>1.5</v>
      </c>
      <c r="I733" s="40">
        <f t="shared" si="366"/>
        <v>1.5</v>
      </c>
      <c r="J733" s="85">
        <f>ROUNDUP(I733/7.6,0)</f>
        <v>1</v>
      </c>
      <c r="K733" s="208" t="s">
        <v>2062</v>
      </c>
      <c r="L733" s="50" t="s">
        <v>47</v>
      </c>
      <c r="M733" s="81"/>
      <c r="N733" s="114"/>
      <c r="O733" s="115">
        <f t="shared" si="372"/>
        <v>0</v>
      </c>
      <c r="P733" s="114"/>
      <c r="X733" s="50"/>
      <c r="Y733" s="82"/>
    </row>
    <row r="734" spans="1:25">
      <c r="A734" s="115" t="s">
        <v>156</v>
      </c>
      <c r="B734" s="107" t="s">
        <v>200</v>
      </c>
      <c r="D734" s="1376">
        <v>0</v>
      </c>
      <c r="E734" s="1376">
        <v>0</v>
      </c>
      <c r="F734" s="346">
        <f>((E734*M734)/35)/4</f>
        <v>0</v>
      </c>
      <c r="G734" s="146">
        <v>15</v>
      </c>
      <c r="H734" s="81">
        <v>16</v>
      </c>
      <c r="I734" s="40">
        <f t="shared" si="366"/>
        <v>16</v>
      </c>
      <c r="J734" s="40">
        <f t="shared" ref="J734:J770" si="373">ROUND(I734/7.5,0)</f>
        <v>2</v>
      </c>
      <c r="K734" s="81" t="s">
        <v>185</v>
      </c>
      <c r="L734" s="273">
        <v>0.36799999999999999</v>
      </c>
      <c r="M734" s="273">
        <v>0.27829999999999999</v>
      </c>
      <c r="N734" s="114">
        <f>VLOOKUP(K734,'Material Bar Weights'!A:C,3,0)</f>
        <v>12.9</v>
      </c>
      <c r="O734" s="115">
        <f t="shared" si="372"/>
        <v>0</v>
      </c>
      <c r="P734" s="105">
        <f>O734/N734</f>
        <v>0</v>
      </c>
      <c r="X734" s="50"/>
      <c r="Y734" s="82"/>
    </row>
    <row r="735" spans="1:25">
      <c r="A735" s="115" t="s">
        <v>654</v>
      </c>
      <c r="B735" s="107" t="s">
        <v>3808</v>
      </c>
      <c r="C735" s="47" t="s">
        <v>1989</v>
      </c>
      <c r="D735" s="50">
        <v>0</v>
      </c>
      <c r="E735" s="81">
        <v>0</v>
      </c>
      <c r="F735" s="346">
        <f>((E735*M735)/35)/4</f>
        <v>0</v>
      </c>
      <c r="G735" s="81">
        <v>30</v>
      </c>
      <c r="H735" s="81">
        <v>8</v>
      </c>
      <c r="I735" s="40">
        <f t="shared" ref="I735:I736" si="374">E735/G735+H735</f>
        <v>8</v>
      </c>
      <c r="J735" s="3">
        <f t="shared" ref="J735:J736" si="375">ROUND(I735/7.5,0)</f>
        <v>1</v>
      </c>
      <c r="K735" s="50" t="s">
        <v>117</v>
      </c>
      <c r="L735" s="50">
        <v>2.1999999999999999E-2</v>
      </c>
      <c r="M735" s="50">
        <v>2.1999999999999999E-2</v>
      </c>
      <c r="N735" s="114">
        <f>VLOOKUP(K735,'Material Bar Weights'!A:C,3,0)</f>
        <v>3.23</v>
      </c>
      <c r="O735" s="115">
        <f t="shared" ref="O735" si="376">IF(L735="NA", E735, E735*L735)</f>
        <v>0</v>
      </c>
      <c r="P735" s="105">
        <f>O735/N735</f>
        <v>0</v>
      </c>
      <c r="X735" s="50"/>
      <c r="Y735" s="82"/>
    </row>
    <row r="736" spans="1:25">
      <c r="A736" s="115" t="s">
        <v>654</v>
      </c>
      <c r="B736" s="246" t="s">
        <v>3809</v>
      </c>
      <c r="C736" s="44" t="s">
        <v>1989</v>
      </c>
      <c r="D736" s="50">
        <v>0</v>
      </c>
      <c r="E736" s="155">
        <v>0</v>
      </c>
      <c r="F736" s="346">
        <f>((E736*M736)/35)/4</f>
        <v>0</v>
      </c>
      <c r="G736" s="7">
        <v>30</v>
      </c>
      <c r="H736" s="7">
        <v>8</v>
      </c>
      <c r="I736" s="40">
        <f t="shared" si="374"/>
        <v>8</v>
      </c>
      <c r="J736" s="3">
        <f t="shared" si="375"/>
        <v>1</v>
      </c>
      <c r="K736" s="155" t="s">
        <v>117</v>
      </c>
      <c r="L736" s="155">
        <v>1.6400000000000001E-2</v>
      </c>
      <c r="M736" s="155">
        <v>1.6400000000000001E-2</v>
      </c>
      <c r="N736" s="114">
        <f>VLOOKUP(K736,'Material Bar Weights'!A:C,3,0)</f>
        <v>3.23</v>
      </c>
      <c r="O736" s="33">
        <f>E736*L736</f>
        <v>0</v>
      </c>
      <c r="P736" s="132">
        <f>O736/N736</f>
        <v>0</v>
      </c>
      <c r="X736" s="50"/>
      <c r="Y736" s="82"/>
    </row>
    <row r="737" spans="1:28">
      <c r="A737" s="115" t="s">
        <v>156</v>
      </c>
      <c r="B737" s="107" t="s">
        <v>2064</v>
      </c>
      <c r="C737" s="47" t="s">
        <v>2377</v>
      </c>
      <c r="D737" s="50">
        <v>0</v>
      </c>
      <c r="E737" s="81">
        <v>0</v>
      </c>
      <c r="F737" s="346">
        <f>((E737*M737)/35)/4</f>
        <v>0</v>
      </c>
      <c r="G737" s="146">
        <v>32</v>
      </c>
      <c r="H737" s="81">
        <v>8</v>
      </c>
      <c r="I737" s="40">
        <f t="shared" si="366"/>
        <v>8</v>
      </c>
      <c r="J737" s="3">
        <f t="shared" si="373"/>
        <v>1</v>
      </c>
      <c r="K737" s="50" t="s">
        <v>117</v>
      </c>
      <c r="L737" s="50">
        <v>2.1999999999999999E-2</v>
      </c>
      <c r="M737" s="50">
        <v>2.1999999999999999E-2</v>
      </c>
      <c r="N737" s="114">
        <f>VLOOKUP(K737,'Material Bar Weights'!A:C,3,0)</f>
        <v>3.23</v>
      </c>
      <c r="O737" s="115">
        <f t="shared" si="372"/>
        <v>0</v>
      </c>
      <c r="P737" s="105">
        <f>O737/N737</f>
        <v>0</v>
      </c>
      <c r="X737" s="50"/>
      <c r="Y737" s="82"/>
    </row>
    <row r="738" spans="1:28">
      <c r="A738" s="115" t="s">
        <v>407</v>
      </c>
      <c r="B738" s="107" t="s">
        <v>2065</v>
      </c>
      <c r="C738" s="47" t="s">
        <v>2377</v>
      </c>
      <c r="D738" s="81">
        <v>0</v>
      </c>
      <c r="E738" s="140">
        <v>0</v>
      </c>
      <c r="F738" s="140"/>
      <c r="G738" s="81">
        <v>182</v>
      </c>
      <c r="H738" s="81">
        <v>1</v>
      </c>
      <c r="I738" s="40">
        <f t="shared" si="366"/>
        <v>1</v>
      </c>
      <c r="J738" s="6">
        <f t="shared" si="373"/>
        <v>0</v>
      </c>
      <c r="K738" s="208" t="s">
        <v>2064</v>
      </c>
      <c r="L738" s="140" t="s">
        <v>47</v>
      </c>
      <c r="M738" s="77"/>
      <c r="N738" s="114"/>
      <c r="O738" s="242">
        <f>E738</f>
        <v>0</v>
      </c>
      <c r="P738" s="241"/>
      <c r="X738" s="50"/>
      <c r="Y738" s="82"/>
    </row>
    <row r="739" spans="1:28">
      <c r="A739" s="115" t="s">
        <v>156</v>
      </c>
      <c r="B739" s="246" t="s">
        <v>2066</v>
      </c>
      <c r="C739" s="44" t="s">
        <v>1992</v>
      </c>
      <c r="D739" s="50">
        <v>0</v>
      </c>
      <c r="E739" s="155">
        <v>0</v>
      </c>
      <c r="F739" s="346">
        <f>((E739*M739)/35)/4</f>
        <v>0</v>
      </c>
      <c r="G739" s="155">
        <v>40</v>
      </c>
      <c r="H739" s="7">
        <v>16</v>
      </c>
      <c r="I739" s="40">
        <f t="shared" si="366"/>
        <v>16</v>
      </c>
      <c r="J739" s="3">
        <f t="shared" si="373"/>
        <v>2</v>
      </c>
      <c r="K739" s="155" t="s">
        <v>117</v>
      </c>
      <c r="L739" s="155">
        <v>1.6400000000000001E-2</v>
      </c>
      <c r="M739" s="155">
        <v>1.6400000000000001E-2</v>
      </c>
      <c r="N739" s="114">
        <f>VLOOKUP(K739,'Material Bar Weights'!A:C,3,0)</f>
        <v>3.23</v>
      </c>
      <c r="O739" s="33">
        <f>E739*L739</f>
        <v>0</v>
      </c>
      <c r="P739" s="132">
        <f>O739/N739</f>
        <v>0</v>
      </c>
      <c r="X739" s="50"/>
      <c r="Y739" s="82"/>
    </row>
    <row r="740" spans="1:28">
      <c r="A740" s="115" t="s">
        <v>407</v>
      </c>
      <c r="B740" s="246" t="s">
        <v>2067</v>
      </c>
      <c r="C740" s="47" t="s">
        <v>1992</v>
      </c>
      <c r="D740" s="81">
        <v>0</v>
      </c>
      <c r="E740" s="140">
        <v>0</v>
      </c>
      <c r="F740" s="140"/>
      <c r="G740" s="146">
        <v>108</v>
      </c>
      <c r="H740" s="81">
        <v>0.4</v>
      </c>
      <c r="I740" s="40">
        <f t="shared" si="366"/>
        <v>0.4</v>
      </c>
      <c r="J740" s="6">
        <f t="shared" si="373"/>
        <v>0</v>
      </c>
      <c r="K740" s="272" t="s">
        <v>2066</v>
      </c>
      <c r="L740" s="140" t="s">
        <v>47</v>
      </c>
      <c r="M740" s="77"/>
      <c r="N740" s="114"/>
      <c r="O740" s="242">
        <f>E740</f>
        <v>0</v>
      </c>
      <c r="P740" s="241"/>
      <c r="X740" s="50"/>
      <c r="Y740" s="82"/>
    </row>
    <row r="741" spans="1:28">
      <c r="A741" s="165" t="s">
        <v>1438</v>
      </c>
      <c r="B741" s="107" t="s">
        <v>111</v>
      </c>
      <c r="D741" s="50">
        <v>0</v>
      </c>
      <c r="E741" s="81">
        <v>0</v>
      </c>
      <c r="F741" s="33">
        <f t="shared" ref="F741:F742" si="377">((E741*M741)/35)/4</f>
        <v>0</v>
      </c>
      <c r="G741" s="146">
        <v>18</v>
      </c>
      <c r="H741" s="81">
        <v>1</v>
      </c>
      <c r="I741" s="40">
        <f t="shared" si="366"/>
        <v>1</v>
      </c>
      <c r="J741" s="40">
        <f t="shared" si="373"/>
        <v>0</v>
      </c>
      <c r="K741" s="81" t="s">
        <v>114</v>
      </c>
      <c r="L741" s="273" t="s">
        <v>47</v>
      </c>
      <c r="M741" s="273">
        <v>0.13231999999999999</v>
      </c>
      <c r="N741" s="114"/>
      <c r="O741" s="115">
        <f t="shared" ref="O741:O775" si="378">IF(L741="NA", E741, E741*L741)</f>
        <v>0</v>
      </c>
      <c r="P741" s="114"/>
      <c r="U741" s="107"/>
      <c r="X741" s="50"/>
      <c r="Y741" s="82"/>
    </row>
    <row r="742" spans="1:28">
      <c r="A742" s="165" t="s">
        <v>1438</v>
      </c>
      <c r="B742" s="107" t="s">
        <v>112</v>
      </c>
      <c r="D742" s="81">
        <v>0</v>
      </c>
      <c r="E742" s="81">
        <v>0</v>
      </c>
      <c r="F742" s="33">
        <f t="shared" si="377"/>
        <v>0</v>
      </c>
      <c r="G742" s="146">
        <v>16</v>
      </c>
      <c r="H742" s="81">
        <v>2</v>
      </c>
      <c r="I742" s="40">
        <f t="shared" si="366"/>
        <v>2</v>
      </c>
      <c r="J742" s="40">
        <f t="shared" si="373"/>
        <v>0</v>
      </c>
      <c r="K742" s="81" t="s">
        <v>114</v>
      </c>
      <c r="L742" s="273" t="s">
        <v>47</v>
      </c>
      <c r="M742" s="273">
        <v>0.13231999999999999</v>
      </c>
      <c r="N742" s="114"/>
      <c r="O742" s="115">
        <f t="shared" si="378"/>
        <v>0</v>
      </c>
      <c r="P742" s="114"/>
      <c r="X742" s="81"/>
      <c r="Y742" s="160"/>
    </row>
    <row r="743" spans="1:28">
      <c r="A743" s="115" t="s">
        <v>156</v>
      </c>
      <c r="B743" s="107" t="s">
        <v>2068</v>
      </c>
      <c r="C743" s="47" t="s">
        <v>1992</v>
      </c>
      <c r="D743" s="50">
        <v>0</v>
      </c>
      <c r="E743" s="81">
        <v>0</v>
      </c>
      <c r="F743" s="346">
        <f>((E743*M743)/35)/4</f>
        <v>0</v>
      </c>
      <c r="G743" s="146">
        <v>171</v>
      </c>
      <c r="H743" s="81">
        <v>16</v>
      </c>
      <c r="I743" s="40">
        <f t="shared" si="366"/>
        <v>16</v>
      </c>
      <c r="J743" s="40">
        <f t="shared" si="373"/>
        <v>2</v>
      </c>
      <c r="K743" s="81" t="s">
        <v>55</v>
      </c>
      <c r="L743" s="171">
        <v>0.32769999999999999</v>
      </c>
      <c r="M743" s="171">
        <v>0.13192000000000001</v>
      </c>
      <c r="N743" s="114">
        <f>VLOOKUP(K743,'Material Bar Weights'!A:C,3,0)</f>
        <v>18.100000000000001</v>
      </c>
      <c r="O743" s="115">
        <f t="shared" si="378"/>
        <v>0</v>
      </c>
      <c r="P743" s="105">
        <f>O743/N743</f>
        <v>0</v>
      </c>
      <c r="U743" s="107"/>
      <c r="X743" s="81"/>
      <c r="Y743" s="160"/>
    </row>
    <row r="744" spans="1:28">
      <c r="A744" s="115" t="s">
        <v>156</v>
      </c>
      <c r="B744" s="107" t="s">
        <v>2069</v>
      </c>
      <c r="C744" s="47" t="s">
        <v>1992</v>
      </c>
      <c r="D744" s="81">
        <v>0</v>
      </c>
      <c r="E744" s="81">
        <v>0</v>
      </c>
      <c r="F744" s="81"/>
      <c r="G744" s="146">
        <v>171</v>
      </c>
      <c r="H744" s="81">
        <v>16</v>
      </c>
      <c r="I744" s="40">
        <f t="shared" si="366"/>
        <v>16</v>
      </c>
      <c r="J744" s="40">
        <f t="shared" si="373"/>
        <v>2</v>
      </c>
      <c r="K744" s="208" t="s">
        <v>2068</v>
      </c>
      <c r="L744" s="171" t="s">
        <v>47</v>
      </c>
      <c r="M744" s="171"/>
      <c r="N744" s="114"/>
      <c r="O744" s="115">
        <f t="shared" si="378"/>
        <v>0</v>
      </c>
      <c r="P744" s="114"/>
      <c r="X744" s="81"/>
      <c r="Y744" s="160"/>
    </row>
    <row r="745" spans="1:28">
      <c r="A745" s="115" t="s">
        <v>2587</v>
      </c>
      <c r="B745" s="246" t="s">
        <v>514</v>
      </c>
      <c r="C745" s="44"/>
      <c r="D745" s="50">
        <v>0</v>
      </c>
      <c r="E745" s="155">
        <v>0</v>
      </c>
      <c r="F745" s="33">
        <f t="shared" ref="F745:F753" si="379">((E745*M745)/35)/4</f>
        <v>0</v>
      </c>
      <c r="G745" s="155">
        <v>57</v>
      </c>
      <c r="H745" s="7">
        <v>16</v>
      </c>
      <c r="I745" s="40">
        <f t="shared" si="366"/>
        <v>16</v>
      </c>
      <c r="J745" s="3">
        <f t="shared" si="373"/>
        <v>2</v>
      </c>
      <c r="K745" s="155" t="s">
        <v>119</v>
      </c>
      <c r="L745" s="155" t="s">
        <v>47</v>
      </c>
      <c r="M745" s="7">
        <v>9.8500000000000004E-2</v>
      </c>
      <c r="N745" s="114"/>
      <c r="O745" s="115">
        <f t="shared" si="378"/>
        <v>0</v>
      </c>
      <c r="X745" s="81"/>
      <c r="Y745" s="160"/>
    </row>
    <row r="746" spans="1:28">
      <c r="A746" s="115" t="s">
        <v>3895</v>
      </c>
      <c r="B746" s="246" t="s">
        <v>517</v>
      </c>
      <c r="C746" s="44"/>
      <c r="D746" s="81">
        <v>0</v>
      </c>
      <c r="E746" s="155">
        <v>0</v>
      </c>
      <c r="F746" s="33">
        <f t="shared" si="379"/>
        <v>0</v>
      </c>
      <c r="G746" s="155">
        <v>57</v>
      </c>
      <c r="H746" s="7">
        <v>16</v>
      </c>
      <c r="I746" s="40">
        <f t="shared" si="366"/>
        <v>16</v>
      </c>
      <c r="J746" s="3">
        <f t="shared" si="373"/>
        <v>2</v>
      </c>
      <c r="K746" s="155" t="s">
        <v>119</v>
      </c>
      <c r="L746" s="115" t="s">
        <v>47</v>
      </c>
      <c r="M746" s="7">
        <v>9.8500000000000004E-2</v>
      </c>
      <c r="N746" s="114"/>
      <c r="O746" s="115">
        <f t="shared" si="378"/>
        <v>0</v>
      </c>
      <c r="X746" s="81"/>
      <c r="Y746" s="160"/>
    </row>
    <row r="747" spans="1:28">
      <c r="A747" s="115" t="s">
        <v>2587</v>
      </c>
      <c r="B747" s="246" t="s">
        <v>516</v>
      </c>
      <c r="C747" s="44"/>
      <c r="D747" s="50">
        <v>0</v>
      </c>
      <c r="E747" s="155">
        <v>0</v>
      </c>
      <c r="F747" s="33">
        <f t="shared" si="379"/>
        <v>0</v>
      </c>
      <c r="G747" s="155">
        <v>57</v>
      </c>
      <c r="H747" s="7">
        <v>16</v>
      </c>
      <c r="I747" s="40">
        <f t="shared" si="366"/>
        <v>16</v>
      </c>
      <c r="J747" s="3">
        <f t="shared" si="373"/>
        <v>2</v>
      </c>
      <c r="K747" s="155" t="s">
        <v>515</v>
      </c>
      <c r="L747" s="115" t="s">
        <v>47</v>
      </c>
      <c r="M747" s="7">
        <v>9.8500000000000004E-2</v>
      </c>
      <c r="N747" s="114"/>
      <c r="O747" s="115">
        <f t="shared" si="378"/>
        <v>0</v>
      </c>
      <c r="X747" s="81"/>
      <c r="Y747" s="160"/>
    </row>
    <row r="748" spans="1:28">
      <c r="A748" s="115" t="s">
        <v>2587</v>
      </c>
      <c r="B748" s="246" t="s">
        <v>518</v>
      </c>
      <c r="C748" s="44"/>
      <c r="D748" s="81">
        <v>0</v>
      </c>
      <c r="E748" s="155">
        <v>0</v>
      </c>
      <c r="F748" s="33">
        <f t="shared" si="379"/>
        <v>0</v>
      </c>
      <c r="G748" s="8">
        <v>57</v>
      </c>
      <c r="H748" s="7">
        <v>16</v>
      </c>
      <c r="I748" s="40">
        <f t="shared" si="366"/>
        <v>16</v>
      </c>
      <c r="J748" s="3">
        <f t="shared" si="373"/>
        <v>2</v>
      </c>
      <c r="K748" s="155" t="s">
        <v>119</v>
      </c>
      <c r="L748" s="115" t="s">
        <v>47</v>
      </c>
      <c r="M748" s="7">
        <v>9.8500000000000004E-2</v>
      </c>
      <c r="N748" s="114"/>
      <c r="O748" s="115">
        <f t="shared" si="378"/>
        <v>0</v>
      </c>
      <c r="R748" s="319"/>
    </row>
    <row r="749" spans="1:28">
      <c r="A749" s="115" t="s">
        <v>2587</v>
      </c>
      <c r="B749" s="107" t="s">
        <v>118</v>
      </c>
      <c r="D749" s="50">
        <v>0</v>
      </c>
      <c r="E749" s="81">
        <v>0</v>
      </c>
      <c r="F749" s="33">
        <f t="shared" si="379"/>
        <v>0</v>
      </c>
      <c r="G749" s="81">
        <v>57</v>
      </c>
      <c r="H749" s="81">
        <v>4</v>
      </c>
      <c r="I749" s="40">
        <f t="shared" si="366"/>
        <v>4</v>
      </c>
      <c r="J749" s="40">
        <f t="shared" si="373"/>
        <v>1</v>
      </c>
      <c r="K749" s="81" t="s">
        <v>119</v>
      </c>
      <c r="L749" s="115" t="s">
        <v>47</v>
      </c>
      <c r="M749" s="7">
        <v>9.8500000000000004E-2</v>
      </c>
      <c r="N749" s="114"/>
      <c r="O749" s="115">
        <f t="shared" si="378"/>
        <v>0</v>
      </c>
      <c r="P749" s="114"/>
      <c r="R749" s="321"/>
      <c r="S749" s="178"/>
      <c r="T749" s="320"/>
      <c r="U749" s="212"/>
      <c r="V749" s="175"/>
      <c r="W749" s="6"/>
      <c r="X749" s="6"/>
      <c r="Y749" s="175"/>
      <c r="Z749" s="91"/>
      <c r="AA749" s="98"/>
      <c r="AB749" s="91">
        <f>IF(Z749="NA", T749, T749*Z749)</f>
        <v>0</v>
      </c>
    </row>
    <row r="750" spans="1:28">
      <c r="A750" s="115" t="s">
        <v>2587</v>
      </c>
      <c r="B750" s="246" t="s">
        <v>522</v>
      </c>
      <c r="C750" s="44"/>
      <c r="D750" s="81">
        <v>0</v>
      </c>
      <c r="E750" s="155">
        <v>0</v>
      </c>
      <c r="F750" s="33">
        <f t="shared" si="379"/>
        <v>0</v>
      </c>
      <c r="G750" s="81">
        <v>57</v>
      </c>
      <c r="H750" s="7">
        <v>16</v>
      </c>
      <c r="I750" s="40">
        <f t="shared" si="366"/>
        <v>16</v>
      </c>
      <c r="J750" s="3">
        <f t="shared" si="373"/>
        <v>2</v>
      </c>
      <c r="K750" s="155" t="s">
        <v>119</v>
      </c>
      <c r="L750" s="115" t="s">
        <v>47</v>
      </c>
      <c r="M750" s="7">
        <v>9.8500000000000004E-2</v>
      </c>
      <c r="N750" s="114"/>
      <c r="O750" s="115">
        <f t="shared" si="378"/>
        <v>0</v>
      </c>
      <c r="P750" s="114"/>
      <c r="R750" s="319"/>
      <c r="S750" s="136"/>
      <c r="V750" s="85"/>
      <c r="W750" s="6"/>
      <c r="X750" s="6"/>
      <c r="Y750" s="85"/>
      <c r="Z750" s="91"/>
      <c r="AA750" s="98"/>
      <c r="AB750" s="91">
        <f>IF(Z750="NA", T750, T750*Z750)</f>
        <v>0</v>
      </c>
    </row>
    <row r="751" spans="1:28">
      <c r="A751" s="115" t="s">
        <v>2587</v>
      </c>
      <c r="B751" s="246" t="s">
        <v>521</v>
      </c>
      <c r="C751" s="44"/>
      <c r="D751" s="50">
        <v>0</v>
      </c>
      <c r="E751" s="155">
        <v>0</v>
      </c>
      <c r="F751" s="33">
        <f t="shared" si="379"/>
        <v>0</v>
      </c>
      <c r="G751" s="81">
        <v>57</v>
      </c>
      <c r="H751" s="7">
        <v>16</v>
      </c>
      <c r="I751" s="40">
        <f t="shared" si="366"/>
        <v>16</v>
      </c>
      <c r="J751" s="3">
        <f t="shared" si="373"/>
        <v>2</v>
      </c>
      <c r="K751" s="155" t="s">
        <v>515</v>
      </c>
      <c r="L751" s="115" t="s">
        <v>47</v>
      </c>
      <c r="M751" s="7">
        <v>9.8500000000000004E-2</v>
      </c>
      <c r="N751" s="114"/>
      <c r="O751" s="115">
        <f t="shared" si="378"/>
        <v>0</v>
      </c>
      <c r="P751" s="114"/>
      <c r="S751" s="178"/>
      <c r="T751" s="320"/>
      <c r="V751" s="175"/>
      <c r="W751" s="6"/>
      <c r="X751" s="6"/>
      <c r="Y751" s="175"/>
      <c r="Z751" s="91"/>
      <c r="AA751" s="98"/>
      <c r="AB751" s="91">
        <f>IF(Z751="NA", T751, T751*Z751)</f>
        <v>0</v>
      </c>
    </row>
    <row r="752" spans="1:28">
      <c r="A752" s="115" t="s">
        <v>2587</v>
      </c>
      <c r="B752" s="246" t="s">
        <v>520</v>
      </c>
      <c r="C752" s="44"/>
      <c r="D752" s="81">
        <v>0</v>
      </c>
      <c r="E752" s="155">
        <v>0</v>
      </c>
      <c r="F752" s="33">
        <f t="shared" si="379"/>
        <v>0</v>
      </c>
      <c r="G752" s="81">
        <v>57</v>
      </c>
      <c r="H752" s="7">
        <v>16</v>
      </c>
      <c r="I752" s="40">
        <f t="shared" si="366"/>
        <v>16</v>
      </c>
      <c r="J752" s="3">
        <f t="shared" si="373"/>
        <v>2</v>
      </c>
      <c r="K752" s="155" t="s">
        <v>515</v>
      </c>
      <c r="L752" s="115" t="s">
        <v>47</v>
      </c>
      <c r="M752" s="7">
        <v>9.8500000000000004E-2</v>
      </c>
      <c r="N752" s="114"/>
      <c r="O752" s="115">
        <f t="shared" si="378"/>
        <v>0</v>
      </c>
      <c r="P752" s="114"/>
    </row>
    <row r="753" spans="1:25">
      <c r="A753" s="115" t="s">
        <v>2587</v>
      </c>
      <c r="B753" s="246" t="s">
        <v>519</v>
      </c>
      <c r="C753" s="44"/>
      <c r="D753" s="50">
        <v>0</v>
      </c>
      <c r="E753" s="155">
        <v>0</v>
      </c>
      <c r="F753" s="33">
        <f t="shared" si="379"/>
        <v>0</v>
      </c>
      <c r="G753" s="81">
        <v>57</v>
      </c>
      <c r="H753" s="7">
        <v>16</v>
      </c>
      <c r="I753" s="40">
        <f t="shared" si="366"/>
        <v>16</v>
      </c>
      <c r="J753" s="3">
        <f t="shared" si="373"/>
        <v>2</v>
      </c>
      <c r="K753" s="155" t="s">
        <v>515</v>
      </c>
      <c r="L753" s="115" t="s">
        <v>47</v>
      </c>
      <c r="M753" s="7">
        <v>9.8500000000000004E-2</v>
      </c>
      <c r="N753" s="114"/>
      <c r="O753" s="115">
        <f t="shared" si="378"/>
        <v>0</v>
      </c>
      <c r="P753" s="114"/>
      <c r="X753" s="50"/>
      <c r="Y753" s="82"/>
    </row>
    <row r="754" spans="1:25">
      <c r="A754" s="115" t="s">
        <v>293</v>
      </c>
      <c r="B754" s="107" t="s">
        <v>119</v>
      </c>
      <c r="C754" s="47" t="s">
        <v>1992</v>
      </c>
      <c r="D754" s="1505">
        <v>0</v>
      </c>
      <c r="E754" s="1505">
        <v>0</v>
      </c>
      <c r="F754" s="33">
        <f t="shared" ref="F754:F757" si="380">((E754*M754)/35)/4</f>
        <v>0</v>
      </c>
      <c r="G754" s="81">
        <v>10</v>
      </c>
      <c r="H754" s="81">
        <v>16</v>
      </c>
      <c r="I754" s="40">
        <f t="shared" si="366"/>
        <v>16</v>
      </c>
      <c r="J754" s="40">
        <f t="shared" ref="J754" si="381">ROUND(I754/7.5,0)</f>
        <v>2</v>
      </c>
      <c r="K754" s="81" t="s">
        <v>2185</v>
      </c>
      <c r="L754" s="273">
        <v>0.12759999999999999</v>
      </c>
      <c r="M754" s="273">
        <v>9.8500000000000004E-2</v>
      </c>
      <c r="N754" s="114">
        <f>VLOOKUP(K754,'Material Bar Weights'!A:C,3,0)</f>
        <v>16.7</v>
      </c>
      <c r="O754" s="115">
        <f t="shared" ref="O754" si="382">IF(L754="NA", E754, E754*L754)</f>
        <v>0</v>
      </c>
      <c r="P754" s="105">
        <f t="shared" ref="P754" si="383">O754/N754</f>
        <v>0</v>
      </c>
      <c r="X754" s="50"/>
      <c r="Y754" s="82"/>
    </row>
    <row r="755" spans="1:25">
      <c r="A755" s="115" t="s">
        <v>156</v>
      </c>
      <c r="B755" s="107" t="s">
        <v>119</v>
      </c>
      <c r="C755" s="47" t="s">
        <v>735</v>
      </c>
      <c r="D755" s="81">
        <v>0</v>
      </c>
      <c r="E755" s="81">
        <v>0</v>
      </c>
      <c r="F755" s="33">
        <f t="shared" ref="F755:F756" si="384">((E755*M755)/35)/4</f>
        <v>0</v>
      </c>
      <c r="G755" s="81">
        <v>12</v>
      </c>
      <c r="H755" s="81">
        <v>8</v>
      </c>
      <c r="I755" s="40">
        <f t="shared" ref="I755:I756" si="385">E755/G755+H755</f>
        <v>8</v>
      </c>
      <c r="J755" s="40">
        <f t="shared" ref="J755:J756" si="386">ROUND(I755/7.5,0)</f>
        <v>1</v>
      </c>
      <c r="K755" s="81" t="s">
        <v>2185</v>
      </c>
      <c r="L755" s="273">
        <v>0.12759999999999999</v>
      </c>
      <c r="M755" s="273">
        <v>9.8500000000000004E-2</v>
      </c>
      <c r="N755" s="114">
        <f>VLOOKUP(K755,'Material Bar Weights'!A:C,3,0)</f>
        <v>16.7</v>
      </c>
      <c r="O755" s="115">
        <f t="shared" ref="O755:O756" si="387">IF(L755="NA", E755, E755*L755)</f>
        <v>0</v>
      </c>
      <c r="P755" s="105">
        <f t="shared" ref="P755:P756" si="388">O755/N755</f>
        <v>0</v>
      </c>
      <c r="X755" s="50"/>
      <c r="Y755" s="82"/>
    </row>
    <row r="756" spans="1:25">
      <c r="A756" s="115" t="s">
        <v>156</v>
      </c>
      <c r="B756" s="107" t="s">
        <v>515</v>
      </c>
      <c r="C756" s="47" t="s">
        <v>735</v>
      </c>
      <c r="D756" s="1505">
        <v>0</v>
      </c>
      <c r="E756" s="1505">
        <v>0</v>
      </c>
      <c r="F756" s="33">
        <f t="shared" si="384"/>
        <v>0</v>
      </c>
      <c r="G756" s="81">
        <v>12</v>
      </c>
      <c r="H756" s="81">
        <v>8</v>
      </c>
      <c r="I756" s="40">
        <f t="shared" si="385"/>
        <v>8</v>
      </c>
      <c r="J756" s="40">
        <f t="shared" si="386"/>
        <v>1</v>
      </c>
      <c r="K756" s="81" t="s">
        <v>1811</v>
      </c>
      <c r="L756" s="273">
        <v>0.24340000000000001</v>
      </c>
      <c r="M756" s="273">
        <v>0.152</v>
      </c>
      <c r="N756" s="114">
        <f>VLOOKUP(K756,'Material Bar Weights'!A:C,3,0)</f>
        <v>27.89</v>
      </c>
      <c r="O756" s="115">
        <f t="shared" si="387"/>
        <v>0</v>
      </c>
      <c r="P756" s="105">
        <f t="shared" si="388"/>
        <v>0</v>
      </c>
      <c r="X756" s="50"/>
      <c r="Y756" s="82"/>
    </row>
    <row r="757" spans="1:25">
      <c r="A757" s="115" t="s">
        <v>156</v>
      </c>
      <c r="B757" s="107" t="s">
        <v>171</v>
      </c>
      <c r="C757" s="47" t="s">
        <v>1992</v>
      </c>
      <c r="D757" s="81">
        <v>0</v>
      </c>
      <c r="E757" s="81">
        <v>0</v>
      </c>
      <c r="F757" s="33">
        <f t="shared" si="380"/>
        <v>0</v>
      </c>
      <c r="G757" s="81">
        <v>90</v>
      </c>
      <c r="H757" s="81">
        <v>16</v>
      </c>
      <c r="I757" s="40">
        <f t="shared" si="366"/>
        <v>16</v>
      </c>
      <c r="J757" s="40">
        <f t="shared" si="373"/>
        <v>2</v>
      </c>
      <c r="K757" s="81" t="s">
        <v>57</v>
      </c>
      <c r="L757" s="273">
        <v>0.47539999999999999</v>
      </c>
      <c r="M757" s="273">
        <v>0.1804</v>
      </c>
      <c r="N757" s="114">
        <f>VLOOKUP(K757,'Material Bar Weights'!A:C,3,0)</f>
        <v>26.58</v>
      </c>
      <c r="O757" s="115">
        <f t="shared" si="378"/>
        <v>0</v>
      </c>
      <c r="P757" s="105">
        <f t="shared" ref="P757:P773" si="389">O757/N757</f>
        <v>0</v>
      </c>
      <c r="X757" s="50"/>
      <c r="Y757" s="82"/>
    </row>
    <row r="758" spans="1:25">
      <c r="A758" s="50" t="s">
        <v>1450</v>
      </c>
      <c r="B758" s="107" t="s">
        <v>172</v>
      </c>
      <c r="C758" s="47" t="s">
        <v>1992</v>
      </c>
      <c r="D758" s="50">
        <v>0</v>
      </c>
      <c r="E758" s="81">
        <v>0</v>
      </c>
      <c r="F758" s="81">
        <f t="shared" ref="F758:F772" si="390">((E758*M758)/35)/4</f>
        <v>0</v>
      </c>
      <c r="G758" s="146">
        <v>4</v>
      </c>
      <c r="H758" s="81">
        <v>4</v>
      </c>
      <c r="I758" s="40">
        <f t="shared" si="366"/>
        <v>4</v>
      </c>
      <c r="J758" s="40">
        <f t="shared" si="373"/>
        <v>1</v>
      </c>
      <c r="K758" s="81" t="s">
        <v>173</v>
      </c>
      <c r="L758" s="273">
        <v>0.47539999999999999</v>
      </c>
      <c r="M758" s="273">
        <v>0.17549999999999999</v>
      </c>
      <c r="N758" s="114">
        <f>VLOOKUP(K758,'Material Bar Weights'!A:C,3,0)</f>
        <v>26.58</v>
      </c>
      <c r="O758" s="115">
        <f t="shared" si="378"/>
        <v>0</v>
      </c>
      <c r="P758" s="105">
        <f t="shared" si="389"/>
        <v>0</v>
      </c>
      <c r="X758" s="50"/>
      <c r="Y758" s="82"/>
    </row>
    <row r="759" spans="1:25">
      <c r="A759" s="115" t="s">
        <v>156</v>
      </c>
      <c r="B759" s="257" t="s">
        <v>53</v>
      </c>
      <c r="C759" s="47" t="s">
        <v>1992</v>
      </c>
      <c r="D759" s="81">
        <v>0</v>
      </c>
      <c r="E759" s="175">
        <v>0</v>
      </c>
      <c r="F759" s="175">
        <f t="shared" si="390"/>
        <v>0</v>
      </c>
      <c r="G759" s="175">
        <v>82</v>
      </c>
      <c r="H759" s="157">
        <v>16</v>
      </c>
      <c r="I759" s="40">
        <f t="shared" si="366"/>
        <v>16</v>
      </c>
      <c r="J759" s="6">
        <f t="shared" si="373"/>
        <v>2</v>
      </c>
      <c r="K759" s="175" t="s">
        <v>54</v>
      </c>
      <c r="L759" s="175">
        <v>0.127</v>
      </c>
      <c r="M759" s="157">
        <v>5.808E-2</v>
      </c>
      <c r="N759" s="114">
        <f>VLOOKUP(K759,'Material Bar Weights'!A:C,3,0)</f>
        <v>8.68</v>
      </c>
      <c r="O759" s="115">
        <f t="shared" si="378"/>
        <v>0</v>
      </c>
      <c r="P759" s="105">
        <f t="shared" si="389"/>
        <v>0</v>
      </c>
      <c r="X759" s="50"/>
      <c r="Y759" s="82"/>
    </row>
    <row r="760" spans="1:25">
      <c r="A760" s="165" t="s">
        <v>156</v>
      </c>
      <c r="B760" s="246" t="s">
        <v>151</v>
      </c>
      <c r="C760" s="47" t="s">
        <v>1992</v>
      </c>
      <c r="D760" s="50">
        <v>0</v>
      </c>
      <c r="E760" s="155">
        <v>0</v>
      </c>
      <c r="F760" s="155">
        <f t="shared" si="390"/>
        <v>0</v>
      </c>
      <c r="G760" s="8">
        <v>82</v>
      </c>
      <c r="H760" s="7">
        <v>16</v>
      </c>
      <c r="I760" s="40">
        <f t="shared" si="366"/>
        <v>16</v>
      </c>
      <c r="J760" s="3">
        <f t="shared" si="373"/>
        <v>2</v>
      </c>
      <c r="K760" s="155" t="s">
        <v>152</v>
      </c>
      <c r="L760" s="195">
        <v>0.127</v>
      </c>
      <c r="M760" s="7">
        <v>5.808E-2</v>
      </c>
      <c r="N760" s="114">
        <f>VLOOKUP(K760,'Material Bar Weights'!A:C,3,0)</f>
        <v>8.68</v>
      </c>
      <c r="O760" s="115">
        <f t="shared" si="378"/>
        <v>0</v>
      </c>
      <c r="P760" s="105">
        <f t="shared" si="389"/>
        <v>0</v>
      </c>
      <c r="X760" s="50"/>
      <c r="Y760" s="82"/>
    </row>
    <row r="761" spans="1:25">
      <c r="A761" s="50" t="s">
        <v>1450</v>
      </c>
      <c r="B761" s="246" t="s">
        <v>35</v>
      </c>
      <c r="C761" s="256"/>
      <c r="D761" s="81">
        <v>0</v>
      </c>
      <c r="E761" s="155">
        <v>0</v>
      </c>
      <c r="F761" s="456">
        <f t="shared" si="390"/>
        <v>0</v>
      </c>
      <c r="G761" s="8">
        <v>8</v>
      </c>
      <c r="H761" s="7">
        <v>8</v>
      </c>
      <c r="I761" s="40">
        <f t="shared" si="366"/>
        <v>8</v>
      </c>
      <c r="J761" s="3">
        <f t="shared" si="373"/>
        <v>1</v>
      </c>
      <c r="K761" s="7" t="s">
        <v>36</v>
      </c>
      <c r="L761" s="195">
        <v>0.47620000000000001</v>
      </c>
      <c r="M761" s="7">
        <v>0.31009999999999999</v>
      </c>
      <c r="N761" s="114">
        <f>VLOOKUP(K761,'Material Bar Weights'!A:C,3,0)</f>
        <v>25.29</v>
      </c>
      <c r="O761" s="115">
        <f t="shared" si="378"/>
        <v>0</v>
      </c>
      <c r="P761" s="105">
        <f t="shared" si="389"/>
        <v>0</v>
      </c>
      <c r="X761" s="50"/>
      <c r="Y761" s="82"/>
    </row>
    <row r="762" spans="1:25">
      <c r="A762" s="85" t="s">
        <v>1279</v>
      </c>
      <c r="B762" s="46" t="s">
        <v>1335</v>
      </c>
      <c r="C762" s="81"/>
      <c r="D762" s="50">
        <v>0</v>
      </c>
      <c r="E762" s="50">
        <v>0</v>
      </c>
      <c r="F762" s="401">
        <f t="shared" si="390"/>
        <v>0</v>
      </c>
      <c r="G762" s="85">
        <v>14</v>
      </c>
      <c r="H762" s="103">
        <v>2</v>
      </c>
      <c r="I762" s="40">
        <f t="shared" ref="I762:I825" si="391">E762/G762+H762</f>
        <v>2</v>
      </c>
      <c r="J762" s="6">
        <f t="shared" si="373"/>
        <v>0</v>
      </c>
      <c r="K762" s="85" t="s">
        <v>900</v>
      </c>
      <c r="L762" s="85">
        <v>1.8156000000000001</v>
      </c>
      <c r="M762" s="103">
        <v>0.70199999999999996</v>
      </c>
      <c r="N762" s="114">
        <f>VLOOKUP(K762,'Material Bar Weights'!A:C,3,0)</f>
        <v>106.33</v>
      </c>
      <c r="O762" s="165">
        <f t="shared" si="378"/>
        <v>0</v>
      </c>
      <c r="P762" s="105">
        <f t="shared" si="389"/>
        <v>0</v>
      </c>
      <c r="R762" s="286"/>
      <c r="X762" s="50"/>
      <c r="Y762" s="82"/>
    </row>
    <row r="763" spans="1:25">
      <c r="A763" s="85" t="s">
        <v>1279</v>
      </c>
      <c r="B763" s="46" t="s">
        <v>1336</v>
      </c>
      <c r="C763" s="81"/>
      <c r="D763" s="81">
        <v>0</v>
      </c>
      <c r="E763" s="50">
        <v>0</v>
      </c>
      <c r="F763" s="401">
        <f t="shared" si="390"/>
        <v>0</v>
      </c>
      <c r="G763" s="85">
        <v>14</v>
      </c>
      <c r="H763" s="103">
        <v>2</v>
      </c>
      <c r="I763" s="40">
        <f t="shared" si="391"/>
        <v>2</v>
      </c>
      <c r="J763" s="6">
        <f t="shared" si="373"/>
        <v>0</v>
      </c>
      <c r="K763" s="85" t="s">
        <v>900</v>
      </c>
      <c r="L763" s="85">
        <v>1.8156000000000001</v>
      </c>
      <c r="M763" s="103">
        <v>0.68</v>
      </c>
      <c r="N763" s="114">
        <f>VLOOKUP(K763,'Material Bar Weights'!A:C,3,0)</f>
        <v>106.33</v>
      </c>
      <c r="O763" s="165">
        <f t="shared" si="378"/>
        <v>0</v>
      </c>
      <c r="P763" s="105">
        <f t="shared" si="389"/>
        <v>0</v>
      </c>
      <c r="R763" s="286"/>
      <c r="S763" s="287"/>
      <c r="V763" s="180"/>
      <c r="W763" s="180"/>
      <c r="X763" s="50"/>
      <c r="Y763" s="82"/>
    </row>
    <row r="764" spans="1:25">
      <c r="A764" s="85" t="s">
        <v>1279</v>
      </c>
      <c r="B764" s="46" t="s">
        <v>1337</v>
      </c>
      <c r="C764" s="81"/>
      <c r="D764" s="50">
        <v>0</v>
      </c>
      <c r="E764" s="50">
        <v>0</v>
      </c>
      <c r="F764" s="401">
        <f t="shared" si="390"/>
        <v>0</v>
      </c>
      <c r="G764" s="85">
        <v>14</v>
      </c>
      <c r="H764" s="103">
        <v>2</v>
      </c>
      <c r="I764" s="40">
        <f t="shared" si="391"/>
        <v>2</v>
      </c>
      <c r="J764" s="6">
        <f t="shared" si="373"/>
        <v>0</v>
      </c>
      <c r="K764" s="85" t="s">
        <v>900</v>
      </c>
      <c r="L764" s="85">
        <v>1.8156000000000001</v>
      </c>
      <c r="M764" s="103">
        <v>0.66800000000000004</v>
      </c>
      <c r="N764" s="114">
        <f>VLOOKUP(K764,'Material Bar Weights'!A:C,3,0)</f>
        <v>106.33</v>
      </c>
      <c r="O764" s="165">
        <f t="shared" si="378"/>
        <v>0</v>
      </c>
      <c r="P764" s="105">
        <f t="shared" si="389"/>
        <v>0</v>
      </c>
      <c r="R764" s="286"/>
      <c r="S764" s="287"/>
      <c r="V764" s="180"/>
      <c r="W764" s="180"/>
      <c r="X764" s="50"/>
      <c r="Y764" s="82"/>
    </row>
    <row r="765" spans="1:25">
      <c r="A765" s="85" t="s">
        <v>1279</v>
      </c>
      <c r="B765" s="46" t="s">
        <v>1338</v>
      </c>
      <c r="C765" s="81"/>
      <c r="D765" s="81">
        <v>0</v>
      </c>
      <c r="E765" s="50">
        <v>0</v>
      </c>
      <c r="F765" s="401">
        <f t="shared" si="390"/>
        <v>0</v>
      </c>
      <c r="G765" s="85">
        <v>14</v>
      </c>
      <c r="H765" s="103">
        <v>2</v>
      </c>
      <c r="I765" s="40">
        <f t="shared" si="391"/>
        <v>2</v>
      </c>
      <c r="J765" s="6">
        <f t="shared" si="373"/>
        <v>0</v>
      </c>
      <c r="K765" s="85" t="s">
        <v>900</v>
      </c>
      <c r="L765" s="85">
        <v>1.8156000000000001</v>
      </c>
      <c r="M765" s="103">
        <v>0.66600000000000004</v>
      </c>
      <c r="N765" s="114">
        <f>VLOOKUP(K765,'Material Bar Weights'!A:C,3,0)</f>
        <v>106.33</v>
      </c>
      <c r="O765" s="165">
        <f t="shared" si="378"/>
        <v>0</v>
      </c>
      <c r="P765" s="105">
        <f t="shared" si="389"/>
        <v>0</v>
      </c>
      <c r="R765" s="286"/>
      <c r="S765" s="287"/>
      <c r="V765" s="180"/>
      <c r="W765" s="180"/>
    </row>
    <row r="766" spans="1:25">
      <c r="A766" s="140" t="s">
        <v>946</v>
      </c>
      <c r="B766" s="107" t="s">
        <v>942</v>
      </c>
      <c r="D766" s="50">
        <v>0</v>
      </c>
      <c r="E766" s="50">
        <v>0</v>
      </c>
      <c r="F766" s="456">
        <f t="shared" si="390"/>
        <v>0</v>
      </c>
      <c r="G766" s="146">
        <v>36</v>
      </c>
      <c r="H766" s="81">
        <v>2</v>
      </c>
      <c r="I766" s="40">
        <f t="shared" si="391"/>
        <v>2</v>
      </c>
      <c r="J766" s="6">
        <f t="shared" si="373"/>
        <v>0</v>
      </c>
      <c r="K766" s="50" t="s">
        <v>900</v>
      </c>
      <c r="L766" s="152">
        <v>1.8156000000000001</v>
      </c>
      <c r="M766" s="81">
        <v>0.82099999999999995</v>
      </c>
      <c r="N766" s="114">
        <f>VLOOKUP(K766,'Material Bar Weights'!A:C,3,0)</f>
        <v>106.33</v>
      </c>
      <c r="O766" s="115">
        <f t="shared" si="378"/>
        <v>0</v>
      </c>
      <c r="P766" s="105">
        <f t="shared" si="389"/>
        <v>0</v>
      </c>
      <c r="R766" s="286"/>
      <c r="S766" s="287"/>
      <c r="V766" s="180"/>
      <c r="W766" s="180"/>
      <c r="X766" s="50"/>
      <c r="Y766" s="82"/>
    </row>
    <row r="767" spans="1:25">
      <c r="A767" s="85" t="s">
        <v>1279</v>
      </c>
      <c r="B767" s="46" t="s">
        <v>1358</v>
      </c>
      <c r="C767" s="81"/>
      <c r="D767" s="81">
        <v>0</v>
      </c>
      <c r="E767" s="50">
        <v>0</v>
      </c>
      <c r="F767" s="50">
        <f t="shared" si="390"/>
        <v>0</v>
      </c>
      <c r="G767" s="85">
        <v>14</v>
      </c>
      <c r="H767" s="103">
        <v>2</v>
      </c>
      <c r="I767" s="40">
        <f t="shared" si="391"/>
        <v>2</v>
      </c>
      <c r="J767" s="6">
        <f t="shared" si="373"/>
        <v>0</v>
      </c>
      <c r="K767" s="85" t="s">
        <v>949</v>
      </c>
      <c r="L767" s="85">
        <v>4.0679999999999996</v>
      </c>
      <c r="M767" s="103">
        <v>0.93</v>
      </c>
      <c r="N767" s="114">
        <f>VLOOKUP(K767,'Material Bar Weights'!A:C,3,0)</f>
        <v>195.85</v>
      </c>
      <c r="O767" s="165">
        <f t="shared" si="378"/>
        <v>0</v>
      </c>
      <c r="P767" s="105">
        <f t="shared" si="389"/>
        <v>0</v>
      </c>
      <c r="R767" s="286"/>
      <c r="S767" s="287"/>
      <c r="V767" s="180"/>
      <c r="W767" s="180"/>
      <c r="X767" s="50"/>
      <c r="Y767" s="82"/>
    </row>
    <row r="768" spans="1:25">
      <c r="A768" s="85" t="s">
        <v>1279</v>
      </c>
      <c r="B768" s="46" t="s">
        <v>1359</v>
      </c>
      <c r="C768" s="81"/>
      <c r="D768" s="50">
        <v>0</v>
      </c>
      <c r="E768" s="50">
        <v>0</v>
      </c>
      <c r="F768" s="50">
        <f t="shared" si="390"/>
        <v>0</v>
      </c>
      <c r="G768" s="85">
        <v>14</v>
      </c>
      <c r="H768" s="103">
        <v>2</v>
      </c>
      <c r="I768" s="40">
        <f t="shared" si="391"/>
        <v>2</v>
      </c>
      <c r="J768" s="6">
        <f t="shared" si="373"/>
        <v>0</v>
      </c>
      <c r="K768" s="85" t="s">
        <v>949</v>
      </c>
      <c r="L768" s="85">
        <v>4.0679999999999996</v>
      </c>
      <c r="M768" s="103">
        <v>0.89</v>
      </c>
      <c r="N768" s="114">
        <f>VLOOKUP(K768,'Material Bar Weights'!A:C,3,0)</f>
        <v>195.85</v>
      </c>
      <c r="O768" s="165">
        <f t="shared" si="378"/>
        <v>0</v>
      </c>
      <c r="P768" s="105">
        <f t="shared" si="389"/>
        <v>0</v>
      </c>
      <c r="R768" s="286"/>
      <c r="S768" s="287"/>
      <c r="V768" s="180"/>
      <c r="W768" s="180"/>
      <c r="X768" s="50"/>
      <c r="Y768" s="82"/>
    </row>
    <row r="769" spans="1:32">
      <c r="A769" s="85" t="s">
        <v>1279</v>
      </c>
      <c r="B769" s="46" t="s">
        <v>1360</v>
      </c>
      <c r="C769" s="81"/>
      <c r="D769" s="81">
        <v>0</v>
      </c>
      <c r="E769" s="50">
        <v>0</v>
      </c>
      <c r="F769" s="50">
        <f t="shared" si="390"/>
        <v>0</v>
      </c>
      <c r="G769" s="85">
        <v>14</v>
      </c>
      <c r="H769" s="103">
        <v>2</v>
      </c>
      <c r="I769" s="40">
        <f t="shared" si="391"/>
        <v>2</v>
      </c>
      <c r="J769" s="6">
        <f t="shared" si="373"/>
        <v>0</v>
      </c>
      <c r="K769" s="85" t="s">
        <v>949</v>
      </c>
      <c r="L769" s="85">
        <v>4.0679999999999996</v>
      </c>
      <c r="M769" s="103">
        <v>1.06</v>
      </c>
      <c r="N769" s="114">
        <f>VLOOKUP(K769,'Material Bar Weights'!A:C,3,0)</f>
        <v>195.85</v>
      </c>
      <c r="O769" s="165">
        <f t="shared" si="378"/>
        <v>0</v>
      </c>
      <c r="P769" s="105">
        <f t="shared" si="389"/>
        <v>0</v>
      </c>
      <c r="R769" s="290"/>
      <c r="S769" s="287"/>
      <c r="V769" s="180"/>
      <c r="W769" s="180"/>
    </row>
    <row r="770" spans="1:32">
      <c r="A770" s="85" t="s">
        <v>1279</v>
      </c>
      <c r="B770" s="46" t="s">
        <v>1361</v>
      </c>
      <c r="C770" s="81"/>
      <c r="D770" s="50">
        <v>0</v>
      </c>
      <c r="E770" s="50">
        <v>0</v>
      </c>
      <c r="F770" s="50">
        <f t="shared" si="390"/>
        <v>0</v>
      </c>
      <c r="G770" s="85">
        <v>14</v>
      </c>
      <c r="H770" s="103">
        <v>2</v>
      </c>
      <c r="I770" s="40">
        <f t="shared" si="391"/>
        <v>2</v>
      </c>
      <c r="J770" s="6">
        <f t="shared" si="373"/>
        <v>0</v>
      </c>
      <c r="K770" s="85" t="s">
        <v>949</v>
      </c>
      <c r="L770" s="85">
        <v>4.0679999999999996</v>
      </c>
      <c r="M770" s="103">
        <v>1.05</v>
      </c>
      <c r="N770" s="114">
        <f>VLOOKUP(K770,'Material Bar Weights'!A:C,3,0)</f>
        <v>195.85</v>
      </c>
      <c r="O770" s="165">
        <f t="shared" si="378"/>
        <v>0</v>
      </c>
      <c r="P770" s="105">
        <f t="shared" si="389"/>
        <v>0</v>
      </c>
      <c r="R770" s="286"/>
      <c r="S770" s="291"/>
      <c r="T770" s="288"/>
      <c r="V770" s="180"/>
      <c r="W770" s="180"/>
    </row>
    <row r="771" spans="1:32">
      <c r="A771" s="85" t="s">
        <v>1279</v>
      </c>
      <c r="B771" s="46" t="s">
        <v>1362</v>
      </c>
      <c r="C771" s="81"/>
      <c r="D771" s="81">
        <v>0</v>
      </c>
      <c r="E771" s="50">
        <v>0</v>
      </c>
      <c r="F771" s="50">
        <f t="shared" si="390"/>
        <v>0</v>
      </c>
      <c r="G771" s="85">
        <v>14</v>
      </c>
      <c r="H771" s="103">
        <v>2</v>
      </c>
      <c r="I771" s="40">
        <f t="shared" si="391"/>
        <v>2</v>
      </c>
      <c r="J771" s="6">
        <f t="shared" ref="J771:J811" si="392">ROUND(I771/7.5,0)</f>
        <v>0</v>
      </c>
      <c r="K771" s="85" t="s">
        <v>949</v>
      </c>
      <c r="L771" s="85">
        <v>4.0679999999999996</v>
      </c>
      <c r="M771" s="103">
        <v>0.95099999999999996</v>
      </c>
      <c r="N771" s="114">
        <f>VLOOKUP(K771,'Material Bar Weights'!A:C,3,0)</f>
        <v>195.85</v>
      </c>
      <c r="O771" s="165">
        <f t="shared" si="378"/>
        <v>0</v>
      </c>
      <c r="P771" s="105">
        <f t="shared" si="389"/>
        <v>0</v>
      </c>
      <c r="R771" s="286"/>
      <c r="S771" s="287"/>
      <c r="V771" s="180"/>
      <c r="W771" s="180"/>
      <c r="X771" s="50"/>
      <c r="Y771" s="82"/>
    </row>
    <row r="772" spans="1:32">
      <c r="A772" s="85" t="s">
        <v>1279</v>
      </c>
      <c r="B772" s="46" t="s">
        <v>1363</v>
      </c>
      <c r="C772" s="81"/>
      <c r="D772" s="50">
        <v>0</v>
      </c>
      <c r="E772" s="50">
        <v>0</v>
      </c>
      <c r="F772" s="50">
        <f t="shared" si="390"/>
        <v>0</v>
      </c>
      <c r="G772" s="85">
        <v>14</v>
      </c>
      <c r="H772" s="103">
        <v>2</v>
      </c>
      <c r="I772" s="40">
        <f t="shared" si="391"/>
        <v>2</v>
      </c>
      <c r="J772" s="6">
        <f t="shared" si="392"/>
        <v>0</v>
      </c>
      <c r="K772" s="85" t="s">
        <v>949</v>
      </c>
      <c r="L772" s="85">
        <v>4.0679999999999996</v>
      </c>
      <c r="M772" s="103">
        <v>0.92659999999999998</v>
      </c>
      <c r="N772" s="114">
        <f>VLOOKUP(K772,'Material Bar Weights'!A:C,3,0)</f>
        <v>195.85</v>
      </c>
      <c r="O772" s="165">
        <f t="shared" si="378"/>
        <v>0</v>
      </c>
      <c r="P772" s="105">
        <f t="shared" si="389"/>
        <v>0</v>
      </c>
      <c r="R772" s="286"/>
      <c r="S772" s="287"/>
      <c r="V772" s="180"/>
      <c r="W772" s="180"/>
      <c r="X772" s="50"/>
      <c r="Y772" s="82"/>
    </row>
    <row r="773" spans="1:32">
      <c r="A773" s="50" t="s">
        <v>703</v>
      </c>
      <c r="B773" s="107" t="s">
        <v>915</v>
      </c>
      <c r="D773" s="1505">
        <v>0</v>
      </c>
      <c r="E773" s="1505">
        <v>0</v>
      </c>
      <c r="F773" s="460">
        <f t="shared" ref="F773:F799" si="393">((E773*M773)/35)/4</f>
        <v>0</v>
      </c>
      <c r="G773" s="1351">
        <v>20</v>
      </c>
      <c r="H773" s="81">
        <v>3</v>
      </c>
      <c r="I773" s="40">
        <f t="shared" si="391"/>
        <v>3</v>
      </c>
      <c r="J773" s="6">
        <f t="shared" si="392"/>
        <v>0</v>
      </c>
      <c r="K773" s="50" t="s">
        <v>949</v>
      </c>
      <c r="L773" s="152">
        <v>4.0679999999999996</v>
      </c>
      <c r="M773" s="81">
        <v>1.1604000000000001</v>
      </c>
      <c r="N773" s="114">
        <f>VLOOKUP(K773,'Material Bar Weights'!A:C,3,0)</f>
        <v>195.85</v>
      </c>
      <c r="O773" s="115">
        <f t="shared" si="378"/>
        <v>0</v>
      </c>
      <c r="P773" s="105">
        <f t="shared" si="389"/>
        <v>0</v>
      </c>
      <c r="R773" s="286"/>
      <c r="S773" s="287"/>
      <c r="V773" s="180"/>
      <c r="W773" s="180"/>
      <c r="X773" s="50"/>
      <c r="Y773" s="82"/>
    </row>
    <row r="774" spans="1:32">
      <c r="A774" s="165" t="s">
        <v>1425</v>
      </c>
      <c r="B774" s="588" t="s">
        <v>1471</v>
      </c>
      <c r="C774" s="18"/>
      <c r="D774" s="50">
        <v>0</v>
      </c>
      <c r="E774" s="175">
        <v>0</v>
      </c>
      <c r="F774" s="401">
        <f t="shared" si="393"/>
        <v>0</v>
      </c>
      <c r="G774" s="86">
        <v>10</v>
      </c>
      <c r="H774" s="177">
        <v>4</v>
      </c>
      <c r="I774" s="40">
        <f t="shared" si="391"/>
        <v>4</v>
      </c>
      <c r="J774" s="6">
        <f t="shared" si="392"/>
        <v>1</v>
      </c>
      <c r="K774" s="89" t="s">
        <v>1460</v>
      </c>
      <c r="L774" s="89" t="s">
        <v>47</v>
      </c>
      <c r="M774" s="177">
        <v>2.145</v>
      </c>
      <c r="N774" s="114"/>
      <c r="O774" s="115">
        <f t="shared" si="378"/>
        <v>0</v>
      </c>
      <c r="P774" s="114"/>
      <c r="R774" s="286"/>
      <c r="S774" s="287"/>
      <c r="V774" s="180"/>
      <c r="W774" s="180"/>
      <c r="X774" s="50"/>
      <c r="Y774" s="82"/>
    </row>
    <row r="775" spans="1:32">
      <c r="A775" s="115" t="s">
        <v>1425</v>
      </c>
      <c r="B775" s="588" t="s">
        <v>1673</v>
      </c>
      <c r="C775" s="217"/>
      <c r="D775" s="81">
        <v>0</v>
      </c>
      <c r="E775" s="157">
        <v>0</v>
      </c>
      <c r="F775" s="346">
        <f t="shared" si="393"/>
        <v>0</v>
      </c>
      <c r="G775" s="157">
        <v>10</v>
      </c>
      <c r="H775" s="177">
        <v>4</v>
      </c>
      <c r="I775" s="40">
        <f t="shared" si="391"/>
        <v>4</v>
      </c>
      <c r="J775" s="40">
        <f t="shared" si="392"/>
        <v>1</v>
      </c>
      <c r="K775" s="177" t="s">
        <v>1460</v>
      </c>
      <c r="L775" s="177" t="s">
        <v>47</v>
      </c>
      <c r="M775" s="177">
        <v>2.145</v>
      </c>
      <c r="N775" s="114"/>
      <c r="O775" s="115">
        <f t="shared" si="378"/>
        <v>0</v>
      </c>
      <c r="P775" s="114"/>
      <c r="R775" s="286"/>
      <c r="S775" s="287"/>
      <c r="V775" s="180"/>
      <c r="W775" s="180"/>
      <c r="X775" s="50"/>
      <c r="Y775" s="82"/>
    </row>
    <row r="776" spans="1:32">
      <c r="A776" s="115" t="s">
        <v>1425</v>
      </c>
      <c r="B776" s="588" t="s">
        <v>1674</v>
      </c>
      <c r="C776" s="217"/>
      <c r="D776" s="50">
        <v>0</v>
      </c>
      <c r="E776" s="157">
        <v>0</v>
      </c>
      <c r="F776" s="346">
        <f t="shared" si="393"/>
        <v>0</v>
      </c>
      <c r="G776" s="157">
        <v>10</v>
      </c>
      <c r="H776" s="177">
        <v>4</v>
      </c>
      <c r="I776" s="40">
        <f t="shared" si="391"/>
        <v>4</v>
      </c>
      <c r="J776" s="40">
        <f t="shared" si="392"/>
        <v>1</v>
      </c>
      <c r="K776" s="177" t="s">
        <v>1460</v>
      </c>
      <c r="L776" s="177" t="s">
        <v>47</v>
      </c>
      <c r="M776" s="177">
        <v>2.145</v>
      </c>
      <c r="N776" s="114"/>
      <c r="O776" s="115">
        <f t="shared" ref="O776:O816" si="394">IF(L776="NA", E776, E776*L776)</f>
        <v>0</v>
      </c>
      <c r="P776" s="114"/>
      <c r="R776" s="286"/>
      <c r="S776" s="287"/>
      <c r="V776" s="180"/>
      <c r="W776" s="180"/>
      <c r="X776" s="50"/>
      <c r="Y776" s="82"/>
    </row>
    <row r="777" spans="1:32">
      <c r="A777" s="165" t="s">
        <v>1425</v>
      </c>
      <c r="B777" s="427" t="s">
        <v>1456</v>
      </c>
      <c r="C777" s="294"/>
      <c r="D777" s="81">
        <v>0</v>
      </c>
      <c r="E777" s="7">
        <v>0</v>
      </c>
      <c r="F777" s="476">
        <f t="shared" si="393"/>
        <v>0</v>
      </c>
      <c r="G777" s="7">
        <v>12</v>
      </c>
      <c r="H777" s="110">
        <v>4</v>
      </c>
      <c r="I777" s="40">
        <f t="shared" si="391"/>
        <v>4</v>
      </c>
      <c r="J777" s="3">
        <f t="shared" si="392"/>
        <v>1</v>
      </c>
      <c r="K777" s="110" t="s">
        <v>1460</v>
      </c>
      <c r="L777" s="110" t="s">
        <v>47</v>
      </c>
      <c r="M777" s="110">
        <v>2.145</v>
      </c>
      <c r="N777" s="114"/>
      <c r="O777" s="115">
        <f t="shared" si="394"/>
        <v>0</v>
      </c>
      <c r="P777" s="114"/>
      <c r="R777" s="286"/>
      <c r="S777" s="287"/>
      <c r="V777" s="180"/>
      <c r="W777" s="180"/>
      <c r="X777" s="50"/>
      <c r="Y777" s="82"/>
    </row>
    <row r="778" spans="1:32">
      <c r="A778" s="165" t="s">
        <v>1425</v>
      </c>
      <c r="B778" s="588" t="s">
        <v>1458</v>
      </c>
      <c r="C778" s="18"/>
      <c r="D778" s="50">
        <v>0</v>
      </c>
      <c r="E778" s="175">
        <v>0</v>
      </c>
      <c r="F778" s="401">
        <f t="shared" si="393"/>
        <v>0</v>
      </c>
      <c r="G778" s="157">
        <v>8</v>
      </c>
      <c r="H778" s="177">
        <v>4</v>
      </c>
      <c r="I778" s="40">
        <f t="shared" si="391"/>
        <v>4</v>
      </c>
      <c r="J778" s="6">
        <f t="shared" si="392"/>
        <v>1</v>
      </c>
      <c r="K778" s="89" t="s">
        <v>1460</v>
      </c>
      <c r="L778" s="89" t="s">
        <v>47</v>
      </c>
      <c r="M778" s="177">
        <v>2.145</v>
      </c>
      <c r="N778" s="114"/>
      <c r="O778" s="115">
        <f t="shared" si="394"/>
        <v>0</v>
      </c>
      <c r="P778" s="114"/>
      <c r="R778" s="48"/>
      <c r="S778" s="48"/>
      <c r="T778" s="48"/>
    </row>
    <row r="779" spans="1:32">
      <c r="A779" s="165" t="s">
        <v>1425</v>
      </c>
      <c r="B779" s="588" t="s">
        <v>1486</v>
      </c>
      <c r="C779" s="18"/>
      <c r="D779" s="81">
        <v>0</v>
      </c>
      <c r="E779" s="175">
        <v>0</v>
      </c>
      <c r="F779" s="401">
        <f t="shared" si="393"/>
        <v>0</v>
      </c>
      <c r="G779" s="157">
        <v>8</v>
      </c>
      <c r="H779" s="177">
        <v>4</v>
      </c>
      <c r="I779" s="40">
        <f t="shared" si="391"/>
        <v>4</v>
      </c>
      <c r="J779" s="6">
        <f t="shared" si="392"/>
        <v>1</v>
      </c>
      <c r="K779" s="89" t="s">
        <v>1460</v>
      </c>
      <c r="L779" s="89" t="s">
        <v>47</v>
      </c>
      <c r="M779" s="177">
        <v>2.145</v>
      </c>
      <c r="N779" s="114"/>
      <c r="O779" s="115">
        <f t="shared" si="394"/>
        <v>0</v>
      </c>
      <c r="P779" s="114"/>
      <c r="R779" s="48"/>
      <c r="S779" s="48"/>
      <c r="T779" s="48"/>
    </row>
    <row r="780" spans="1:32">
      <c r="A780" s="165" t="s">
        <v>1425</v>
      </c>
      <c r="B780" s="427" t="s">
        <v>1486</v>
      </c>
      <c r="C780" s="294"/>
      <c r="D780" s="50">
        <v>0</v>
      </c>
      <c r="E780" s="7">
        <v>0</v>
      </c>
      <c r="F780" s="476">
        <f t="shared" si="393"/>
        <v>0</v>
      </c>
      <c r="G780" s="7">
        <v>12</v>
      </c>
      <c r="H780" s="110">
        <v>4</v>
      </c>
      <c r="I780" s="40">
        <f t="shared" si="391"/>
        <v>4</v>
      </c>
      <c r="J780" s="3">
        <f t="shared" si="392"/>
        <v>1</v>
      </c>
      <c r="K780" s="110" t="s">
        <v>1460</v>
      </c>
      <c r="L780" s="110" t="s">
        <v>47</v>
      </c>
      <c r="M780" s="110">
        <v>2.145</v>
      </c>
      <c r="N780" s="114"/>
      <c r="O780" s="115">
        <f t="shared" si="394"/>
        <v>0</v>
      </c>
      <c r="P780" s="114"/>
      <c r="R780" s="48"/>
      <c r="S780" s="48"/>
      <c r="T780" s="48"/>
      <c r="AF780" s="120"/>
    </row>
    <row r="781" spans="1:32">
      <c r="A781" s="165" t="s">
        <v>1425</v>
      </c>
      <c r="B781" s="588" t="s">
        <v>1470</v>
      </c>
      <c r="C781" s="18"/>
      <c r="D781" s="81">
        <v>0</v>
      </c>
      <c r="E781" s="175">
        <v>0</v>
      </c>
      <c r="F781" s="401">
        <f t="shared" si="393"/>
        <v>0</v>
      </c>
      <c r="G781" s="157">
        <v>8</v>
      </c>
      <c r="H781" s="177">
        <v>4</v>
      </c>
      <c r="I781" s="40">
        <f t="shared" si="391"/>
        <v>4</v>
      </c>
      <c r="J781" s="6">
        <f t="shared" si="392"/>
        <v>1</v>
      </c>
      <c r="K781" s="89" t="s">
        <v>1460</v>
      </c>
      <c r="L781" s="89" t="s">
        <v>47</v>
      </c>
      <c r="M781" s="177">
        <v>2.145</v>
      </c>
      <c r="N781" s="114"/>
      <c r="O781" s="115">
        <f t="shared" si="394"/>
        <v>0</v>
      </c>
      <c r="P781" s="114"/>
      <c r="R781" s="48"/>
      <c r="S781" s="48"/>
      <c r="T781" s="48"/>
    </row>
    <row r="782" spans="1:32">
      <c r="A782" s="165" t="s">
        <v>1425</v>
      </c>
      <c r="B782" s="588" t="s">
        <v>1459</v>
      </c>
      <c r="C782" s="18"/>
      <c r="D782" s="50">
        <v>0</v>
      </c>
      <c r="E782" s="175">
        <v>0</v>
      </c>
      <c r="F782" s="401">
        <f t="shared" si="393"/>
        <v>0</v>
      </c>
      <c r="G782" s="157">
        <v>8</v>
      </c>
      <c r="H782" s="177">
        <v>4</v>
      </c>
      <c r="I782" s="40">
        <f t="shared" si="391"/>
        <v>4</v>
      </c>
      <c r="J782" s="6">
        <f t="shared" si="392"/>
        <v>1</v>
      </c>
      <c r="K782" s="89" t="s">
        <v>1460</v>
      </c>
      <c r="L782" s="89" t="s">
        <v>47</v>
      </c>
      <c r="M782" s="177">
        <v>2.145</v>
      </c>
      <c r="N782" s="114"/>
      <c r="O782" s="115">
        <f t="shared" si="394"/>
        <v>0</v>
      </c>
      <c r="P782" s="114"/>
      <c r="R782" s="48"/>
      <c r="S782" s="48"/>
      <c r="T782" s="48"/>
    </row>
    <row r="783" spans="1:32">
      <c r="A783" s="165" t="s">
        <v>1425</v>
      </c>
      <c r="B783" s="588" t="s">
        <v>2397</v>
      </c>
      <c r="C783" s="18"/>
      <c r="D783" s="50">
        <v>0</v>
      </c>
      <c r="E783" s="175">
        <v>0</v>
      </c>
      <c r="F783" s="401">
        <f t="shared" ref="F783" si="395">((E783*M783)/35)/4</f>
        <v>0</v>
      </c>
      <c r="G783" s="157">
        <v>8</v>
      </c>
      <c r="H783" s="177">
        <v>4</v>
      </c>
      <c r="I783" s="40">
        <f t="shared" si="391"/>
        <v>4</v>
      </c>
      <c r="J783" s="6">
        <f t="shared" ref="J783" si="396">ROUND(I783/7.5,0)</f>
        <v>1</v>
      </c>
      <c r="K783" s="89" t="s">
        <v>1460</v>
      </c>
      <c r="L783" s="89" t="s">
        <v>47</v>
      </c>
      <c r="M783" s="177">
        <v>2.145</v>
      </c>
      <c r="N783" s="114"/>
      <c r="O783" s="115">
        <f t="shared" ref="O783" si="397">IF(L783="NA", E783, E783*L783)</f>
        <v>0</v>
      </c>
      <c r="P783" s="114"/>
      <c r="R783" s="48"/>
      <c r="S783" s="48"/>
      <c r="T783" s="48"/>
    </row>
    <row r="784" spans="1:32">
      <c r="A784" s="165" t="s">
        <v>1425</v>
      </c>
      <c r="B784" s="588" t="s">
        <v>1463</v>
      </c>
      <c r="C784" s="18"/>
      <c r="D784" s="81">
        <v>0</v>
      </c>
      <c r="E784" s="175">
        <v>0</v>
      </c>
      <c r="F784" s="401">
        <f t="shared" si="393"/>
        <v>0</v>
      </c>
      <c r="G784" s="86">
        <v>9</v>
      </c>
      <c r="H784" s="177">
        <v>1.5</v>
      </c>
      <c r="I784" s="40">
        <f t="shared" si="391"/>
        <v>1.5</v>
      </c>
      <c r="J784" s="6">
        <f t="shared" si="392"/>
        <v>0</v>
      </c>
      <c r="K784" s="89" t="s">
        <v>1460</v>
      </c>
      <c r="L784" s="89" t="s">
        <v>47</v>
      </c>
      <c r="M784" s="177">
        <v>2.145</v>
      </c>
      <c r="N784" s="114"/>
      <c r="O784" s="115">
        <f t="shared" si="394"/>
        <v>0</v>
      </c>
      <c r="P784" s="114"/>
      <c r="R784" s="286"/>
      <c r="S784" s="287"/>
      <c r="V784" s="180"/>
      <c r="W784" s="180"/>
    </row>
    <row r="785" spans="1:25">
      <c r="A785" s="165" t="s">
        <v>1425</v>
      </c>
      <c r="B785" s="588" t="s">
        <v>2500</v>
      </c>
      <c r="C785" s="18"/>
      <c r="D785" s="81">
        <v>0</v>
      </c>
      <c r="E785" s="175">
        <v>0</v>
      </c>
      <c r="F785" s="401">
        <f>((E785*M785)/35)/4</f>
        <v>0</v>
      </c>
      <c r="G785" s="86">
        <v>7</v>
      </c>
      <c r="H785" s="177">
        <v>1.5</v>
      </c>
      <c r="I785" s="40">
        <f t="shared" si="391"/>
        <v>1.5</v>
      </c>
      <c r="J785" s="6">
        <f>ROUND(I785/7.5,0)</f>
        <v>0</v>
      </c>
      <c r="K785" s="89" t="s">
        <v>1460</v>
      </c>
      <c r="L785" s="89" t="s">
        <v>47</v>
      </c>
      <c r="M785" s="177">
        <v>2.145</v>
      </c>
      <c r="N785" s="114"/>
      <c r="O785" s="115">
        <f>IF(L785="NA", E785, E785*L785)</f>
        <v>0</v>
      </c>
      <c r="P785" s="114"/>
      <c r="R785" s="286"/>
      <c r="S785" s="287"/>
      <c r="V785" s="180"/>
      <c r="W785" s="180"/>
    </row>
    <row r="786" spans="1:25">
      <c r="A786" s="165" t="s">
        <v>1425</v>
      </c>
      <c r="B786" s="588" t="s">
        <v>2355</v>
      </c>
      <c r="C786" s="18"/>
      <c r="D786" s="81">
        <v>0</v>
      </c>
      <c r="E786" s="175">
        <v>0</v>
      </c>
      <c r="F786" s="401">
        <f t="shared" si="393"/>
        <v>0</v>
      </c>
      <c r="G786" s="157">
        <v>9</v>
      </c>
      <c r="H786" s="177">
        <v>1.5</v>
      </c>
      <c r="I786" s="40">
        <f t="shared" si="391"/>
        <v>1.5</v>
      </c>
      <c r="J786" s="6">
        <f>ROUND(I786/7.5,0)</f>
        <v>0</v>
      </c>
      <c r="K786" s="89" t="s">
        <v>1460</v>
      </c>
      <c r="L786" s="89" t="s">
        <v>47</v>
      </c>
      <c r="M786" s="177">
        <v>2.145</v>
      </c>
      <c r="N786" s="114"/>
      <c r="O786" s="115">
        <f>IF(L786="NA", E786, E786*L786)</f>
        <v>0</v>
      </c>
      <c r="P786" s="114"/>
      <c r="R786" s="286"/>
      <c r="S786" s="287"/>
      <c r="V786" s="180"/>
      <c r="W786" s="180"/>
    </row>
    <row r="787" spans="1:25">
      <c r="A787" s="165" t="s">
        <v>1425</v>
      </c>
      <c r="B787" s="588" t="s">
        <v>1596</v>
      </c>
      <c r="C787" s="18"/>
      <c r="D787" s="50">
        <v>0</v>
      </c>
      <c r="E787" s="175">
        <v>0</v>
      </c>
      <c r="F787" s="401">
        <f t="shared" si="393"/>
        <v>0</v>
      </c>
      <c r="G787" s="157">
        <v>8</v>
      </c>
      <c r="H787" s="177">
        <v>4</v>
      </c>
      <c r="I787" s="40">
        <f t="shared" si="391"/>
        <v>4</v>
      </c>
      <c r="J787" s="6">
        <f t="shared" si="392"/>
        <v>1</v>
      </c>
      <c r="K787" s="89" t="s">
        <v>1460</v>
      </c>
      <c r="L787" s="89" t="s">
        <v>47</v>
      </c>
      <c r="M787" s="177">
        <v>2.145</v>
      </c>
      <c r="N787" s="114"/>
      <c r="O787" s="115">
        <f t="shared" si="394"/>
        <v>0</v>
      </c>
      <c r="P787" s="114"/>
      <c r="R787" s="286"/>
      <c r="S787" s="287"/>
      <c r="V787" s="180"/>
      <c r="W787" s="180"/>
    </row>
    <row r="788" spans="1:25">
      <c r="A788" s="165" t="s">
        <v>1425</v>
      </c>
      <c r="B788" s="588" t="s">
        <v>2499</v>
      </c>
      <c r="C788" s="18"/>
      <c r="D788" s="50">
        <v>0</v>
      </c>
      <c r="E788" s="175">
        <v>0</v>
      </c>
      <c r="F788" s="401">
        <f>((E788*M788)/35)/4</f>
        <v>0</v>
      </c>
      <c r="G788" s="86">
        <v>6</v>
      </c>
      <c r="H788" s="177">
        <v>4</v>
      </c>
      <c r="I788" s="40">
        <f t="shared" si="391"/>
        <v>4</v>
      </c>
      <c r="J788" s="6">
        <f>ROUND(I788/7.5,0)</f>
        <v>1</v>
      </c>
      <c r="K788" s="89" t="s">
        <v>1460</v>
      </c>
      <c r="L788" s="89" t="s">
        <v>47</v>
      </c>
      <c r="M788" s="177">
        <v>2.145</v>
      </c>
      <c r="N788" s="114"/>
      <c r="O788" s="115">
        <f>IF(L788="NA", E788, E788*L788)</f>
        <v>0</v>
      </c>
      <c r="P788" s="114"/>
      <c r="R788" s="286"/>
      <c r="S788" s="287"/>
      <c r="V788" s="180"/>
      <c r="W788" s="180"/>
    </row>
    <row r="789" spans="1:25">
      <c r="A789" s="165" t="s">
        <v>1425</v>
      </c>
      <c r="B789" s="588" t="s">
        <v>1495</v>
      </c>
      <c r="C789" s="18"/>
      <c r="D789" s="81">
        <v>0</v>
      </c>
      <c r="E789" s="175">
        <v>0</v>
      </c>
      <c r="F789" s="401">
        <f t="shared" si="393"/>
        <v>0</v>
      </c>
      <c r="G789" s="157">
        <v>8</v>
      </c>
      <c r="H789" s="177">
        <v>4</v>
      </c>
      <c r="I789" s="40">
        <f t="shared" si="391"/>
        <v>4</v>
      </c>
      <c r="J789" s="6">
        <f t="shared" si="392"/>
        <v>1</v>
      </c>
      <c r="K789" s="89" t="s">
        <v>1460</v>
      </c>
      <c r="L789" s="89" t="s">
        <v>47</v>
      </c>
      <c r="M789" s="177">
        <v>2.145</v>
      </c>
      <c r="N789" s="114"/>
      <c r="O789" s="115">
        <f t="shared" si="394"/>
        <v>0</v>
      </c>
      <c r="P789" s="114"/>
      <c r="R789" s="286"/>
      <c r="S789" s="287"/>
      <c r="V789" s="180"/>
      <c r="W789" s="180"/>
      <c r="X789" s="50"/>
      <c r="Y789" s="82"/>
    </row>
    <row r="790" spans="1:25">
      <c r="A790" s="50" t="s">
        <v>703</v>
      </c>
      <c r="B790" s="107" t="s">
        <v>918</v>
      </c>
      <c r="D790" s="50">
        <v>0</v>
      </c>
      <c r="E790" s="50">
        <v>0</v>
      </c>
      <c r="F790" s="401">
        <f t="shared" si="393"/>
        <v>0</v>
      </c>
      <c r="G790" s="146">
        <v>20</v>
      </c>
      <c r="H790" s="81">
        <v>2</v>
      </c>
      <c r="I790" s="40">
        <f t="shared" si="391"/>
        <v>2</v>
      </c>
      <c r="J790" s="6">
        <f t="shared" si="392"/>
        <v>0</v>
      </c>
      <c r="K790" s="50" t="s">
        <v>952</v>
      </c>
      <c r="L790" s="50">
        <v>8.0380000000000003</v>
      </c>
      <c r="M790" s="177">
        <v>2.145</v>
      </c>
      <c r="N790" s="114">
        <f>VLOOKUP(K790,'Material Bar Weights'!A:C,3,0)</f>
        <v>312.49</v>
      </c>
      <c r="O790" s="115">
        <f t="shared" si="394"/>
        <v>0</v>
      </c>
      <c r="P790" s="105">
        <f>O790/N790</f>
        <v>0</v>
      </c>
      <c r="R790" s="286"/>
      <c r="S790" s="287"/>
      <c r="V790" s="180"/>
      <c r="W790" s="180"/>
      <c r="X790" s="50"/>
      <c r="Y790" s="82"/>
    </row>
    <row r="791" spans="1:25">
      <c r="A791" s="85" t="s">
        <v>1279</v>
      </c>
      <c r="B791" s="46" t="s">
        <v>1351</v>
      </c>
      <c r="C791" s="81"/>
      <c r="D791" s="81">
        <v>0</v>
      </c>
      <c r="E791" s="50">
        <v>0</v>
      </c>
      <c r="F791" s="401">
        <f t="shared" si="393"/>
        <v>0</v>
      </c>
      <c r="G791" s="85">
        <v>14</v>
      </c>
      <c r="H791" s="103">
        <v>2</v>
      </c>
      <c r="I791" s="40">
        <f t="shared" si="391"/>
        <v>2</v>
      </c>
      <c r="J791" s="6">
        <f t="shared" si="392"/>
        <v>0</v>
      </c>
      <c r="K791" s="85" t="s">
        <v>903</v>
      </c>
      <c r="L791" s="85">
        <v>6.1121999999999996</v>
      </c>
      <c r="M791" s="103">
        <v>3.1</v>
      </c>
      <c r="N791" s="114">
        <f>VLOOKUP(K791,'Material Bar Weights'!A:C,3,0)</f>
        <v>175.8</v>
      </c>
      <c r="O791" s="165">
        <f t="shared" si="394"/>
        <v>0</v>
      </c>
      <c r="P791" s="105">
        <f>O791/N791</f>
        <v>0</v>
      </c>
      <c r="R791" s="286"/>
      <c r="S791" s="287"/>
      <c r="V791" s="180"/>
      <c r="W791" s="180"/>
      <c r="X791" s="50"/>
      <c r="Y791" s="82"/>
    </row>
    <row r="792" spans="1:25">
      <c r="A792" s="85" t="s">
        <v>1279</v>
      </c>
      <c r="B792" s="46" t="s">
        <v>1352</v>
      </c>
      <c r="C792" s="81"/>
      <c r="D792" s="50">
        <v>0</v>
      </c>
      <c r="E792" s="50">
        <v>0</v>
      </c>
      <c r="F792" s="401">
        <f t="shared" si="393"/>
        <v>0</v>
      </c>
      <c r="G792" s="85">
        <v>14</v>
      </c>
      <c r="H792" s="103">
        <v>2</v>
      </c>
      <c r="I792" s="40">
        <f t="shared" si="391"/>
        <v>2</v>
      </c>
      <c r="J792" s="6">
        <f t="shared" si="392"/>
        <v>0</v>
      </c>
      <c r="K792" s="85" t="s">
        <v>2447</v>
      </c>
      <c r="L792" s="85">
        <v>6.1121999999999996</v>
      </c>
      <c r="M792" s="103">
        <v>3.1</v>
      </c>
      <c r="N792" s="114"/>
      <c r="O792" s="165">
        <f t="shared" si="394"/>
        <v>0</v>
      </c>
      <c r="P792" s="114"/>
      <c r="R792" s="286"/>
      <c r="S792" s="287"/>
      <c r="V792" s="180"/>
      <c r="W792" s="180"/>
      <c r="X792" s="50"/>
      <c r="Y792" s="82"/>
    </row>
    <row r="793" spans="1:25">
      <c r="A793" s="91" t="s">
        <v>1425</v>
      </c>
      <c r="B793" s="46" t="s">
        <v>2446</v>
      </c>
      <c r="C793" s="81"/>
      <c r="D793" s="50">
        <v>0</v>
      </c>
      <c r="E793" s="50">
        <v>0</v>
      </c>
      <c r="F793" s="401">
        <f t="shared" si="393"/>
        <v>0</v>
      </c>
      <c r="G793" s="85">
        <v>14</v>
      </c>
      <c r="H793" s="103">
        <v>2</v>
      </c>
      <c r="I793" s="40">
        <f t="shared" si="391"/>
        <v>2</v>
      </c>
      <c r="J793" s="6">
        <f>ROUND(I793/7.5,0)</f>
        <v>0</v>
      </c>
      <c r="K793" s="85" t="s">
        <v>1353</v>
      </c>
      <c r="L793" s="85" t="s">
        <v>47</v>
      </c>
      <c r="M793" s="103">
        <v>3.1</v>
      </c>
      <c r="N793" s="114"/>
      <c r="O793" s="165">
        <f>IF(L793="NA", E793, E793*L793)</f>
        <v>0</v>
      </c>
      <c r="P793" s="114"/>
      <c r="R793" s="286"/>
      <c r="S793" s="287"/>
      <c r="V793" s="180"/>
      <c r="W793" s="180"/>
      <c r="X793" s="50"/>
      <c r="Y793" s="82"/>
    </row>
    <row r="794" spans="1:25">
      <c r="A794" s="85" t="s">
        <v>1279</v>
      </c>
      <c r="B794" s="46" t="s">
        <v>1353</v>
      </c>
      <c r="C794" s="81"/>
      <c r="D794" s="81">
        <v>0</v>
      </c>
      <c r="E794" s="50">
        <v>0</v>
      </c>
      <c r="F794" s="401">
        <f t="shared" si="393"/>
        <v>0</v>
      </c>
      <c r="G794" s="85">
        <v>14</v>
      </c>
      <c r="H794" s="103">
        <v>2</v>
      </c>
      <c r="I794" s="40">
        <f t="shared" si="391"/>
        <v>2</v>
      </c>
      <c r="J794" s="6">
        <f t="shared" si="392"/>
        <v>0</v>
      </c>
      <c r="K794" s="85" t="s">
        <v>903</v>
      </c>
      <c r="L794" s="85">
        <v>6.1121999999999996</v>
      </c>
      <c r="M794" s="103">
        <v>3.1</v>
      </c>
      <c r="N794" s="114">
        <f>VLOOKUP(K794,'Material Bar Weights'!A:C,3,0)</f>
        <v>175.8</v>
      </c>
      <c r="O794" s="165">
        <f t="shared" si="394"/>
        <v>0</v>
      </c>
      <c r="P794" s="105">
        <f>O794/N794</f>
        <v>0</v>
      </c>
      <c r="R794" s="286"/>
      <c r="S794" s="287"/>
      <c r="V794" s="180"/>
      <c r="W794" s="180"/>
      <c r="X794" s="50"/>
      <c r="Y794" s="82"/>
    </row>
    <row r="795" spans="1:25">
      <c r="A795" s="165" t="s">
        <v>1425</v>
      </c>
      <c r="B795" s="46" t="s">
        <v>1353</v>
      </c>
      <c r="C795" s="81"/>
      <c r="D795" s="50">
        <v>0</v>
      </c>
      <c r="E795" s="50">
        <v>0</v>
      </c>
      <c r="F795" s="401">
        <f t="shared" si="393"/>
        <v>0</v>
      </c>
      <c r="G795" s="85">
        <v>14</v>
      </c>
      <c r="H795" s="103">
        <v>2</v>
      </c>
      <c r="I795" s="40">
        <f t="shared" si="391"/>
        <v>2</v>
      </c>
      <c r="J795" s="6">
        <f t="shared" si="392"/>
        <v>0</v>
      </c>
      <c r="K795" s="85" t="s">
        <v>884</v>
      </c>
      <c r="L795" s="85" t="s">
        <v>47</v>
      </c>
      <c r="M795" s="103">
        <v>3.1</v>
      </c>
      <c r="N795" s="114"/>
      <c r="O795" s="165">
        <f t="shared" si="394"/>
        <v>0</v>
      </c>
      <c r="P795" s="133"/>
      <c r="R795" s="286"/>
      <c r="S795" s="287"/>
      <c r="V795" s="180"/>
      <c r="W795" s="180"/>
      <c r="X795" s="50"/>
      <c r="Y795" s="82"/>
    </row>
    <row r="796" spans="1:25">
      <c r="A796" s="165" t="s">
        <v>1425</v>
      </c>
      <c r="B796" s="46" t="s">
        <v>2115</v>
      </c>
      <c r="C796" s="81"/>
      <c r="D796" s="81">
        <v>0</v>
      </c>
      <c r="E796" s="50">
        <v>0</v>
      </c>
      <c r="F796" s="401">
        <f t="shared" si="393"/>
        <v>0</v>
      </c>
      <c r="G796" s="85">
        <v>14</v>
      </c>
      <c r="H796" s="103">
        <v>2</v>
      </c>
      <c r="I796" s="40">
        <f t="shared" si="391"/>
        <v>2</v>
      </c>
      <c r="J796" s="6">
        <f t="shared" ref="J796" si="398">ROUND(I796/7.5,0)</f>
        <v>0</v>
      </c>
      <c r="K796" s="85" t="s">
        <v>1353</v>
      </c>
      <c r="L796" s="85" t="s">
        <v>47</v>
      </c>
      <c r="M796" s="103">
        <v>3.1</v>
      </c>
      <c r="N796" s="114"/>
      <c r="O796" s="165">
        <f t="shared" ref="O796" si="399">IF(L796="NA", E796, E796*L796)</f>
        <v>0</v>
      </c>
      <c r="P796" s="133"/>
      <c r="R796" s="286"/>
      <c r="S796" s="287"/>
      <c r="V796" s="180"/>
      <c r="W796" s="180"/>
      <c r="X796" s="50"/>
      <c r="Y796" s="82"/>
    </row>
    <row r="797" spans="1:25">
      <c r="A797" s="165" t="s">
        <v>1425</v>
      </c>
      <c r="B797" s="46" t="s">
        <v>1688</v>
      </c>
      <c r="C797" s="81"/>
      <c r="D797" s="50">
        <v>0</v>
      </c>
      <c r="E797" s="50">
        <v>0</v>
      </c>
      <c r="F797" s="401">
        <f t="shared" si="393"/>
        <v>0</v>
      </c>
      <c r="G797" s="142">
        <v>32</v>
      </c>
      <c r="H797" s="103">
        <v>2</v>
      </c>
      <c r="I797" s="40">
        <f t="shared" si="391"/>
        <v>2</v>
      </c>
      <c r="J797" s="6">
        <f t="shared" si="392"/>
        <v>0</v>
      </c>
      <c r="K797" s="85" t="s">
        <v>1353</v>
      </c>
      <c r="L797" s="85" t="s">
        <v>47</v>
      </c>
      <c r="M797" s="103">
        <v>3.1</v>
      </c>
      <c r="N797" s="114"/>
      <c r="O797" s="165">
        <f t="shared" si="394"/>
        <v>0</v>
      </c>
      <c r="P797" s="133"/>
      <c r="R797" s="286"/>
      <c r="S797" s="287"/>
      <c r="V797" s="180"/>
      <c r="W797" s="180"/>
      <c r="X797" s="50"/>
      <c r="Y797" s="82"/>
    </row>
    <row r="798" spans="1:25">
      <c r="A798" s="85" t="s">
        <v>1279</v>
      </c>
      <c r="B798" s="46" t="s">
        <v>1354</v>
      </c>
      <c r="C798" s="81"/>
      <c r="D798" s="81">
        <v>0</v>
      </c>
      <c r="E798" s="50">
        <v>0</v>
      </c>
      <c r="F798" s="401">
        <f t="shared" si="393"/>
        <v>0</v>
      </c>
      <c r="G798" s="85">
        <v>14</v>
      </c>
      <c r="H798" s="103">
        <v>2</v>
      </c>
      <c r="I798" s="40">
        <f t="shared" si="391"/>
        <v>2</v>
      </c>
      <c r="J798" s="6">
        <f t="shared" si="392"/>
        <v>0</v>
      </c>
      <c r="K798" s="85" t="s">
        <v>903</v>
      </c>
      <c r="L798" s="85">
        <v>6.1121999999999996</v>
      </c>
      <c r="M798" s="103">
        <v>3.1</v>
      </c>
      <c r="N798" s="114">
        <f>VLOOKUP(K798,'Material Bar Weights'!A:C,3,0)</f>
        <v>175.8</v>
      </c>
      <c r="O798" s="165">
        <f t="shared" si="394"/>
        <v>0</v>
      </c>
      <c r="P798" s="105">
        <f t="shared" ref="P798:P818" si="400">O798/N798</f>
        <v>0</v>
      </c>
      <c r="R798" s="286"/>
      <c r="S798" s="287"/>
      <c r="V798" s="180"/>
      <c r="W798" s="180"/>
      <c r="X798" s="50"/>
      <c r="Y798" s="82"/>
    </row>
    <row r="799" spans="1:25">
      <c r="A799" s="50" t="s">
        <v>893</v>
      </c>
      <c r="B799" s="107" t="s">
        <v>884</v>
      </c>
      <c r="D799" s="50">
        <v>0</v>
      </c>
      <c r="E799" s="50">
        <v>0</v>
      </c>
      <c r="F799" s="401">
        <f t="shared" si="393"/>
        <v>0</v>
      </c>
      <c r="G799" s="146">
        <v>18</v>
      </c>
      <c r="H799" s="81">
        <v>1.5</v>
      </c>
      <c r="I799" s="40">
        <f t="shared" si="391"/>
        <v>1.5</v>
      </c>
      <c r="J799" s="6">
        <f t="shared" si="392"/>
        <v>0</v>
      </c>
      <c r="K799" s="50" t="s">
        <v>903</v>
      </c>
      <c r="L799" s="152">
        <v>6.1121999999999996</v>
      </c>
      <c r="M799" s="81">
        <v>3.1</v>
      </c>
      <c r="N799" s="114">
        <f>VLOOKUP(K799,'Material Bar Weights'!A:C,3,0)</f>
        <v>175.8</v>
      </c>
      <c r="O799" s="115">
        <f t="shared" si="394"/>
        <v>0</v>
      </c>
      <c r="P799" s="105">
        <f t="shared" si="400"/>
        <v>0</v>
      </c>
      <c r="R799" s="286"/>
      <c r="S799" s="287"/>
      <c r="V799" s="180"/>
      <c r="W799" s="180"/>
      <c r="X799" s="50"/>
      <c r="Y799" s="82"/>
    </row>
    <row r="800" spans="1:25">
      <c r="A800" s="50" t="s">
        <v>703</v>
      </c>
      <c r="B800" s="107" t="s">
        <v>914</v>
      </c>
      <c r="C800" s="47" t="s">
        <v>1989</v>
      </c>
      <c r="D800" s="81">
        <v>0</v>
      </c>
      <c r="E800" s="50">
        <v>0</v>
      </c>
      <c r="F800" s="50">
        <f t="shared" ref="F800:F805" si="401">((E800*M800)/35)/4</f>
        <v>0</v>
      </c>
      <c r="G800" s="146">
        <v>23</v>
      </c>
      <c r="H800" s="81">
        <v>1</v>
      </c>
      <c r="I800" s="40">
        <f t="shared" si="391"/>
        <v>1</v>
      </c>
      <c r="J800" s="6">
        <f t="shared" si="392"/>
        <v>0</v>
      </c>
      <c r="K800" s="50" t="s">
        <v>949</v>
      </c>
      <c r="L800" s="50">
        <v>3.9409999999999998</v>
      </c>
      <c r="M800" s="81">
        <v>1.3720000000000001</v>
      </c>
      <c r="N800" s="114">
        <f>VLOOKUP(K800,'Material Bar Weights'!A:C,3,0)</f>
        <v>195.85</v>
      </c>
      <c r="O800" s="115">
        <f t="shared" si="394"/>
        <v>0</v>
      </c>
      <c r="P800" s="105">
        <f t="shared" si="400"/>
        <v>0</v>
      </c>
      <c r="R800" s="286"/>
      <c r="S800" s="287"/>
      <c r="V800" s="180"/>
      <c r="W800" s="180"/>
      <c r="X800" s="50"/>
      <c r="Y800" s="82"/>
    </row>
    <row r="801" spans="1:25">
      <c r="A801" s="165" t="s">
        <v>1425</v>
      </c>
      <c r="B801" s="285" t="s">
        <v>2273</v>
      </c>
      <c r="C801" s="455"/>
      <c r="D801" s="81">
        <v>0</v>
      </c>
      <c r="E801" s="175">
        <v>0</v>
      </c>
      <c r="F801" s="401">
        <f t="shared" si="401"/>
        <v>0</v>
      </c>
      <c r="G801" s="157">
        <v>8</v>
      </c>
      <c r="H801" s="177">
        <v>4</v>
      </c>
      <c r="I801" s="40">
        <f t="shared" si="391"/>
        <v>4</v>
      </c>
      <c r="J801" s="6">
        <f>ROUND(I801/7.5,0)</f>
        <v>1</v>
      </c>
      <c r="K801" s="89" t="s">
        <v>923</v>
      </c>
      <c r="L801" s="89" t="s">
        <v>47</v>
      </c>
      <c r="M801" s="177">
        <v>1.3720000000000001</v>
      </c>
      <c r="N801" s="114"/>
      <c r="O801" s="115"/>
      <c r="P801" s="114"/>
      <c r="R801" s="286"/>
      <c r="S801" s="287"/>
      <c r="V801" s="180"/>
      <c r="W801" s="180"/>
      <c r="X801" s="50"/>
      <c r="Y801" s="82"/>
    </row>
    <row r="802" spans="1:25">
      <c r="A802" s="165" t="s">
        <v>1425</v>
      </c>
      <c r="B802" s="285" t="s">
        <v>2372</v>
      </c>
      <c r="C802" s="455"/>
      <c r="D802" s="81">
        <v>0</v>
      </c>
      <c r="E802" s="175">
        <v>0</v>
      </c>
      <c r="F802" s="401">
        <f t="shared" si="401"/>
        <v>0</v>
      </c>
      <c r="G802" s="157">
        <v>8</v>
      </c>
      <c r="H802" s="177">
        <v>4</v>
      </c>
      <c r="I802" s="40">
        <f t="shared" si="391"/>
        <v>4</v>
      </c>
      <c r="J802" s="6">
        <f>ROUND(I802/7.5,0)</f>
        <v>1</v>
      </c>
      <c r="K802" s="89" t="s">
        <v>923</v>
      </c>
      <c r="L802" s="89" t="s">
        <v>47</v>
      </c>
      <c r="M802" s="177">
        <v>1.3720000000000001</v>
      </c>
      <c r="N802" s="114"/>
      <c r="O802" s="115"/>
      <c r="P802" s="114"/>
      <c r="R802" s="286"/>
      <c r="S802" s="287"/>
      <c r="V802" s="180"/>
      <c r="W802" s="180"/>
      <c r="X802" s="50"/>
      <c r="Y802" s="82"/>
    </row>
    <row r="803" spans="1:25">
      <c r="A803" s="50" t="s">
        <v>946</v>
      </c>
      <c r="B803" s="107" t="s">
        <v>914</v>
      </c>
      <c r="C803" s="47" t="s">
        <v>1992</v>
      </c>
      <c r="D803" s="50">
        <v>0</v>
      </c>
      <c r="E803" s="50">
        <v>0</v>
      </c>
      <c r="F803" s="401">
        <f t="shared" si="401"/>
        <v>0</v>
      </c>
      <c r="G803" s="146">
        <v>23</v>
      </c>
      <c r="H803" s="81">
        <v>1</v>
      </c>
      <c r="I803" s="40">
        <f t="shared" si="391"/>
        <v>1</v>
      </c>
      <c r="J803" s="6">
        <f t="shared" si="392"/>
        <v>0</v>
      </c>
      <c r="K803" s="50" t="s">
        <v>949</v>
      </c>
      <c r="L803" s="50">
        <v>3.9409999999999998</v>
      </c>
      <c r="M803" s="177">
        <v>1.3720000000000001</v>
      </c>
      <c r="N803" s="114">
        <f>VLOOKUP(K803,'Material Bar Weights'!A:C,3,0)</f>
        <v>195.85</v>
      </c>
      <c r="O803" s="115">
        <f t="shared" si="394"/>
        <v>0</v>
      </c>
      <c r="P803" s="105">
        <f t="shared" si="400"/>
        <v>0</v>
      </c>
      <c r="R803" s="286"/>
      <c r="S803" s="287"/>
      <c r="V803" s="180"/>
      <c r="W803" s="180"/>
      <c r="X803" s="50"/>
      <c r="Y803" s="82"/>
    </row>
    <row r="804" spans="1:25">
      <c r="A804" s="50" t="s">
        <v>703</v>
      </c>
      <c r="B804" s="107" t="s">
        <v>923</v>
      </c>
      <c r="D804" s="81">
        <v>0</v>
      </c>
      <c r="E804" s="50">
        <v>0</v>
      </c>
      <c r="F804" s="401">
        <f t="shared" si="401"/>
        <v>0</v>
      </c>
      <c r="G804" s="146">
        <v>27</v>
      </c>
      <c r="H804" s="81">
        <v>3</v>
      </c>
      <c r="I804" s="40">
        <f t="shared" si="391"/>
        <v>3</v>
      </c>
      <c r="J804" s="6">
        <f t="shared" si="392"/>
        <v>0</v>
      </c>
      <c r="K804" s="50" t="s">
        <v>952</v>
      </c>
      <c r="L804" s="152">
        <v>8.0890000000000004</v>
      </c>
      <c r="M804" s="81">
        <v>2.2389999999999999</v>
      </c>
      <c r="N804" s="114">
        <f>VLOOKUP(K804,'Material Bar Weights'!A:C,3,0)</f>
        <v>312.49</v>
      </c>
      <c r="O804" s="115">
        <f t="shared" si="394"/>
        <v>0</v>
      </c>
      <c r="P804" s="105">
        <f t="shared" si="400"/>
        <v>0</v>
      </c>
      <c r="S804" s="287"/>
      <c r="V804" s="180"/>
      <c r="W804" s="180"/>
      <c r="X804" s="50"/>
      <c r="Y804" s="82"/>
    </row>
    <row r="805" spans="1:25">
      <c r="A805" s="140" t="s">
        <v>946</v>
      </c>
      <c r="B805" s="107" t="s">
        <v>934</v>
      </c>
      <c r="D805" s="50">
        <v>0</v>
      </c>
      <c r="E805" s="50">
        <v>0</v>
      </c>
      <c r="F805" s="50">
        <f t="shared" si="401"/>
        <v>0</v>
      </c>
      <c r="G805" s="81">
        <v>54</v>
      </c>
      <c r="H805" s="81">
        <v>1</v>
      </c>
      <c r="I805" s="40">
        <f t="shared" si="391"/>
        <v>1</v>
      </c>
      <c r="J805" s="6">
        <f t="shared" si="392"/>
        <v>0</v>
      </c>
      <c r="K805" s="50" t="s">
        <v>948</v>
      </c>
      <c r="L805" s="152">
        <v>1.4035</v>
      </c>
      <c r="M805" s="81">
        <v>9.8000000000000004E-2</v>
      </c>
      <c r="N805" s="114">
        <f>VLOOKUP(K805,'Material Bar Weights'!A:C,3,0)</f>
        <v>71.75</v>
      </c>
      <c r="O805" s="115">
        <f t="shared" si="394"/>
        <v>0</v>
      </c>
      <c r="P805" s="105">
        <f t="shared" si="400"/>
        <v>0</v>
      </c>
      <c r="X805" s="140"/>
      <c r="Y805" s="323"/>
    </row>
    <row r="806" spans="1:25">
      <c r="A806" s="50" t="s">
        <v>893</v>
      </c>
      <c r="B806" s="107" t="s">
        <v>875</v>
      </c>
      <c r="C806" s="47" t="s">
        <v>1989</v>
      </c>
      <c r="D806" s="81">
        <v>0</v>
      </c>
      <c r="E806" s="50">
        <v>0</v>
      </c>
      <c r="F806" s="401">
        <f t="shared" ref="F806:F816" si="402">((E806*M806)/35)/4</f>
        <v>0</v>
      </c>
      <c r="G806" s="81">
        <v>42</v>
      </c>
      <c r="H806" s="81">
        <v>1</v>
      </c>
      <c r="I806" s="40">
        <f t="shared" si="391"/>
        <v>1</v>
      </c>
      <c r="J806" s="6">
        <f t="shared" si="392"/>
        <v>0</v>
      </c>
      <c r="K806" s="50" t="s">
        <v>900</v>
      </c>
      <c r="L806" s="152">
        <v>1.6788000000000001</v>
      </c>
      <c r="M806" s="81">
        <v>0.81200000000000006</v>
      </c>
      <c r="N806" s="114">
        <f>VLOOKUP(K806,'Material Bar Weights'!A:C,3,0)</f>
        <v>106.33</v>
      </c>
      <c r="O806" s="115">
        <f t="shared" si="394"/>
        <v>0</v>
      </c>
      <c r="P806" s="105">
        <f t="shared" si="400"/>
        <v>0</v>
      </c>
      <c r="X806" s="140"/>
      <c r="Y806" s="323"/>
    </row>
    <row r="807" spans="1:25">
      <c r="A807" s="50" t="s">
        <v>946</v>
      </c>
      <c r="B807" s="107" t="s">
        <v>875</v>
      </c>
      <c r="C807" s="47" t="s">
        <v>1992</v>
      </c>
      <c r="D807" s="50">
        <v>0</v>
      </c>
      <c r="E807" s="50">
        <v>0</v>
      </c>
      <c r="F807" s="401">
        <f t="shared" si="402"/>
        <v>0</v>
      </c>
      <c r="G807" s="81">
        <v>42</v>
      </c>
      <c r="H807" s="81">
        <v>1</v>
      </c>
      <c r="I807" s="40">
        <f t="shared" si="391"/>
        <v>1</v>
      </c>
      <c r="J807" s="6">
        <f t="shared" si="392"/>
        <v>0</v>
      </c>
      <c r="K807" s="50" t="s">
        <v>900</v>
      </c>
      <c r="L807" s="152">
        <v>1.6788000000000001</v>
      </c>
      <c r="M807" s="81">
        <v>0.81200000000000006</v>
      </c>
      <c r="N807" s="114">
        <f>VLOOKUP(K807,'Material Bar Weights'!A:C,3,0)</f>
        <v>106.33</v>
      </c>
      <c r="O807" s="115">
        <f t="shared" si="394"/>
        <v>0</v>
      </c>
      <c r="P807" s="105">
        <f t="shared" si="400"/>
        <v>0</v>
      </c>
      <c r="X807" s="140"/>
      <c r="Y807" s="323"/>
    </row>
    <row r="808" spans="1:25">
      <c r="A808" s="50" t="s">
        <v>893</v>
      </c>
      <c r="B808" s="107" t="s">
        <v>880</v>
      </c>
      <c r="D808" s="1376">
        <v>0</v>
      </c>
      <c r="E808" s="1376">
        <v>0</v>
      </c>
      <c r="F808" s="401">
        <f t="shared" si="402"/>
        <v>0</v>
      </c>
      <c r="G808" s="146">
        <v>34</v>
      </c>
      <c r="H808" s="81">
        <v>1</v>
      </c>
      <c r="I808" s="40">
        <f t="shared" si="391"/>
        <v>1</v>
      </c>
      <c r="J808" s="6">
        <f t="shared" si="392"/>
        <v>0</v>
      </c>
      <c r="K808" s="50" t="s">
        <v>901</v>
      </c>
      <c r="L808" s="152">
        <v>2.3540000000000001</v>
      </c>
      <c r="M808" s="81">
        <v>0.90849999999999997</v>
      </c>
      <c r="N808" s="114">
        <f>VLOOKUP(K808,'Material Bar Weights'!A:C,3,0)</f>
        <v>138.88</v>
      </c>
      <c r="O808" s="115">
        <f t="shared" si="394"/>
        <v>0</v>
      </c>
      <c r="P808" s="105">
        <f t="shared" si="400"/>
        <v>0</v>
      </c>
      <c r="R808" s="286"/>
      <c r="X808" s="140"/>
      <c r="Y808" s="323"/>
    </row>
    <row r="809" spans="1:25">
      <c r="A809" s="50" t="s">
        <v>893</v>
      </c>
      <c r="B809" s="107" t="s">
        <v>888</v>
      </c>
      <c r="C809" s="47" t="s">
        <v>1989</v>
      </c>
      <c r="D809" s="50">
        <v>0</v>
      </c>
      <c r="E809" s="50">
        <v>0</v>
      </c>
      <c r="F809" s="401">
        <f t="shared" si="402"/>
        <v>0</v>
      </c>
      <c r="G809" s="146">
        <v>19</v>
      </c>
      <c r="H809" s="81">
        <v>1</v>
      </c>
      <c r="I809" s="40">
        <f t="shared" si="391"/>
        <v>1</v>
      </c>
      <c r="J809" s="6">
        <f t="shared" si="392"/>
        <v>0</v>
      </c>
      <c r="K809" s="50" t="s">
        <v>903</v>
      </c>
      <c r="L809" s="152">
        <v>3.6511</v>
      </c>
      <c r="M809" s="81">
        <v>1.3640000000000001</v>
      </c>
      <c r="N809" s="114">
        <f>VLOOKUP(K809,'Material Bar Weights'!A:C,3,0)</f>
        <v>175.8</v>
      </c>
      <c r="O809" s="115">
        <f t="shared" si="394"/>
        <v>0</v>
      </c>
      <c r="P809" s="105">
        <f t="shared" si="400"/>
        <v>0</v>
      </c>
      <c r="Q809" s="48"/>
      <c r="R809" s="286"/>
      <c r="S809" s="287"/>
      <c r="V809" s="180"/>
      <c r="W809" s="180"/>
      <c r="X809" s="50"/>
      <c r="Y809" s="82"/>
    </row>
    <row r="810" spans="1:25">
      <c r="A810" s="50" t="s">
        <v>946</v>
      </c>
      <c r="B810" s="107" t="s">
        <v>888</v>
      </c>
      <c r="C810" s="47" t="s">
        <v>1992</v>
      </c>
      <c r="D810" s="81">
        <v>0</v>
      </c>
      <c r="E810" s="50">
        <v>0</v>
      </c>
      <c r="F810" s="401">
        <f t="shared" si="402"/>
        <v>0</v>
      </c>
      <c r="G810" s="146">
        <v>19</v>
      </c>
      <c r="H810" s="81">
        <v>1</v>
      </c>
      <c r="I810" s="40">
        <f t="shared" si="391"/>
        <v>1</v>
      </c>
      <c r="J810" s="6">
        <f t="shared" si="392"/>
        <v>0</v>
      </c>
      <c r="K810" s="50" t="s">
        <v>903</v>
      </c>
      <c r="L810" s="134">
        <v>3.6511</v>
      </c>
      <c r="M810" s="81">
        <v>1.3640000000000001</v>
      </c>
      <c r="N810" s="114">
        <f>VLOOKUP(K810,'Material Bar Weights'!A:C,3,0)</f>
        <v>175.8</v>
      </c>
      <c r="O810" s="115">
        <f t="shared" si="394"/>
        <v>0</v>
      </c>
      <c r="P810" s="105">
        <f t="shared" si="400"/>
        <v>0</v>
      </c>
      <c r="R810" s="286"/>
      <c r="S810" s="287"/>
      <c r="V810" s="180"/>
      <c r="W810" s="180"/>
      <c r="X810" s="50"/>
      <c r="Y810" s="82"/>
    </row>
    <row r="811" spans="1:25">
      <c r="A811" s="50" t="s">
        <v>703</v>
      </c>
      <c r="B811" s="107" t="s">
        <v>925</v>
      </c>
      <c r="D811" s="50">
        <v>0</v>
      </c>
      <c r="E811" s="50">
        <v>0</v>
      </c>
      <c r="F811" s="460">
        <f t="shared" si="402"/>
        <v>0</v>
      </c>
      <c r="G811" s="146">
        <v>13</v>
      </c>
      <c r="H811" s="81">
        <v>1</v>
      </c>
      <c r="I811" s="40">
        <f t="shared" si="391"/>
        <v>1</v>
      </c>
      <c r="J811" s="6">
        <f t="shared" si="392"/>
        <v>0</v>
      </c>
      <c r="K811" s="50" t="s">
        <v>953</v>
      </c>
      <c r="L811" s="152">
        <v>12.350099999999999</v>
      </c>
      <c r="M811" s="81">
        <v>3.6</v>
      </c>
      <c r="N811" s="114">
        <f>VLOOKUP(K811,'Material Bar Weights'!A:C,3,0)</f>
        <v>425.33</v>
      </c>
      <c r="O811" s="115">
        <f t="shared" si="394"/>
        <v>0</v>
      </c>
      <c r="P811" s="105">
        <f t="shared" si="400"/>
        <v>0</v>
      </c>
      <c r="R811" s="286"/>
      <c r="S811" s="287"/>
      <c r="V811" s="180"/>
      <c r="W811" s="180"/>
      <c r="X811" s="50"/>
      <c r="Y811" s="82"/>
    </row>
    <row r="812" spans="1:25" ht="14.4">
      <c r="A812" s="50" t="s">
        <v>703</v>
      </c>
      <c r="B812" s="107" t="s">
        <v>930</v>
      </c>
      <c r="D812" s="81">
        <v>0</v>
      </c>
      <c r="E812" s="50">
        <v>0</v>
      </c>
      <c r="F812" s="460">
        <f t="shared" si="402"/>
        <v>0</v>
      </c>
      <c r="G812" s="81">
        <v>13</v>
      </c>
      <c r="H812" s="81">
        <v>1</v>
      </c>
      <c r="I812" s="40">
        <f t="shared" si="391"/>
        <v>1</v>
      </c>
      <c r="J812" s="6">
        <f t="shared" ref="J812:J853" si="403">ROUND(I812/7.5,0)</f>
        <v>0</v>
      </c>
      <c r="K812" s="50" t="s">
        <v>954</v>
      </c>
      <c r="L812" s="402">
        <v>16.291699999999999</v>
      </c>
      <c r="M812" s="177">
        <v>5.38</v>
      </c>
      <c r="N812" s="114">
        <f>VLOOKUP(K812,'Material Bar Weights'!A:C,3,0)</f>
        <v>555.53</v>
      </c>
      <c r="O812" s="115">
        <f t="shared" si="394"/>
        <v>0</v>
      </c>
      <c r="P812" s="105">
        <f t="shared" si="400"/>
        <v>0</v>
      </c>
      <c r="R812" s="286"/>
      <c r="S812" s="287"/>
      <c r="V812" s="180"/>
      <c r="W812" s="180"/>
    </row>
    <row r="813" spans="1:25">
      <c r="A813" s="50" t="s">
        <v>703</v>
      </c>
      <c r="B813" s="107" t="s">
        <v>920</v>
      </c>
      <c r="D813" s="50">
        <v>0</v>
      </c>
      <c r="E813" s="50">
        <v>0</v>
      </c>
      <c r="F813" s="504">
        <f t="shared" si="402"/>
        <v>0</v>
      </c>
      <c r="G813" s="146">
        <v>16</v>
      </c>
      <c r="H813" s="81">
        <v>2</v>
      </c>
      <c r="I813" s="40">
        <f t="shared" si="391"/>
        <v>2</v>
      </c>
      <c r="J813" s="6">
        <f t="shared" si="403"/>
        <v>0</v>
      </c>
      <c r="K813" s="50" t="s">
        <v>952</v>
      </c>
      <c r="L813" s="152">
        <v>7.9105999999999996</v>
      </c>
      <c r="M813" s="81">
        <v>2.8046000000000002</v>
      </c>
      <c r="N813" s="114">
        <f>VLOOKUP(K813,'Material Bar Weights'!A:C,3,0)</f>
        <v>312.49</v>
      </c>
      <c r="O813" s="115">
        <f t="shared" si="394"/>
        <v>0</v>
      </c>
      <c r="P813" s="105">
        <f t="shared" si="400"/>
        <v>0</v>
      </c>
      <c r="R813" s="286"/>
      <c r="S813" s="287"/>
      <c r="V813" s="180"/>
      <c r="W813" s="180"/>
      <c r="X813" s="50"/>
      <c r="Y813" s="82"/>
    </row>
    <row r="814" spans="1:25">
      <c r="A814" s="50" t="s">
        <v>703</v>
      </c>
      <c r="B814" s="107" t="s">
        <v>1107</v>
      </c>
      <c r="D814" s="81">
        <v>0</v>
      </c>
      <c r="E814" s="50">
        <v>0</v>
      </c>
      <c r="F814" s="401">
        <f t="shared" si="402"/>
        <v>0</v>
      </c>
      <c r="G814" s="146">
        <v>18</v>
      </c>
      <c r="H814" s="81">
        <v>1</v>
      </c>
      <c r="I814" s="40">
        <f t="shared" si="391"/>
        <v>1</v>
      </c>
      <c r="J814" s="6">
        <f t="shared" si="403"/>
        <v>0</v>
      </c>
      <c r="K814" s="50" t="s">
        <v>950</v>
      </c>
      <c r="L814" s="166">
        <v>6.4866999999999999</v>
      </c>
      <c r="M814" s="103">
        <v>3.1</v>
      </c>
      <c r="N814" s="114">
        <f>VLOOKUP(K814,'Material Bar Weights'!A:C,3,0)</f>
        <v>262.58</v>
      </c>
      <c r="O814" s="115">
        <f t="shared" si="394"/>
        <v>0</v>
      </c>
      <c r="P814" s="105">
        <f t="shared" si="400"/>
        <v>0</v>
      </c>
      <c r="R814" s="286"/>
      <c r="S814" s="287"/>
      <c r="U814" s="260" t="s">
        <v>1108</v>
      </c>
      <c r="V814" s="180"/>
      <c r="W814" s="180"/>
      <c r="X814" s="50"/>
      <c r="Y814" s="82"/>
    </row>
    <row r="815" spans="1:25">
      <c r="A815" s="50" t="s">
        <v>893</v>
      </c>
      <c r="B815" s="107" t="s">
        <v>869</v>
      </c>
      <c r="D815" s="50">
        <v>0</v>
      </c>
      <c r="E815" s="50">
        <v>0</v>
      </c>
      <c r="F815" s="504">
        <f t="shared" si="402"/>
        <v>0</v>
      </c>
      <c r="G815" s="146">
        <v>36</v>
      </c>
      <c r="H815" s="81">
        <v>3</v>
      </c>
      <c r="I815" s="40">
        <f t="shared" si="391"/>
        <v>3</v>
      </c>
      <c r="J815" s="6">
        <f t="shared" si="403"/>
        <v>0</v>
      </c>
      <c r="K815" s="50" t="s">
        <v>899</v>
      </c>
      <c r="L815" s="50">
        <v>1.5529999999999999</v>
      </c>
      <c r="M815" s="81">
        <v>7.3999999999999996E-2</v>
      </c>
      <c r="N815" s="114">
        <f>VLOOKUP(K815,'Material Bar Weights'!A:C,3,0)</f>
        <v>91.68</v>
      </c>
      <c r="O815" s="115">
        <f t="shared" si="394"/>
        <v>0</v>
      </c>
      <c r="P815" s="105">
        <f t="shared" si="400"/>
        <v>0</v>
      </c>
      <c r="R815" s="286"/>
      <c r="S815" s="287"/>
      <c r="V815" s="180"/>
      <c r="W815" s="180"/>
    </row>
    <row r="816" spans="1:25">
      <c r="A816" s="50" t="s">
        <v>893</v>
      </c>
      <c r="B816" s="107" t="s">
        <v>881</v>
      </c>
      <c r="D816" s="81">
        <v>0</v>
      </c>
      <c r="E816" s="50">
        <v>0</v>
      </c>
      <c r="F816" s="504">
        <f t="shared" si="402"/>
        <v>0</v>
      </c>
      <c r="G816" s="146">
        <v>29</v>
      </c>
      <c r="H816" s="81">
        <v>1</v>
      </c>
      <c r="I816" s="40">
        <f t="shared" si="391"/>
        <v>1</v>
      </c>
      <c r="J816" s="6">
        <f t="shared" si="403"/>
        <v>0</v>
      </c>
      <c r="K816" s="50" t="s">
        <v>901</v>
      </c>
      <c r="L816" s="152">
        <v>2.4487000000000001</v>
      </c>
      <c r="M816" s="81">
        <v>1.3463000000000001</v>
      </c>
      <c r="N816" s="114">
        <f>VLOOKUP(K816,'Material Bar Weights'!A:C,3,0)</f>
        <v>138.88</v>
      </c>
      <c r="O816" s="115">
        <f t="shared" si="394"/>
        <v>0</v>
      </c>
      <c r="P816" s="105">
        <f t="shared" si="400"/>
        <v>0</v>
      </c>
      <c r="R816" s="286"/>
      <c r="S816" s="287"/>
      <c r="V816" s="180"/>
      <c r="W816" s="180"/>
      <c r="X816" s="50"/>
      <c r="Y816" s="82"/>
    </row>
    <row r="817" spans="1:33">
      <c r="A817" s="50" t="s">
        <v>893</v>
      </c>
      <c r="B817" s="107" t="s">
        <v>889</v>
      </c>
      <c r="D817" s="50">
        <v>0</v>
      </c>
      <c r="E817" s="50">
        <v>0</v>
      </c>
      <c r="F817" s="50">
        <f>((E817*M817)/35)/4</f>
        <v>0</v>
      </c>
      <c r="G817" s="81">
        <v>24</v>
      </c>
      <c r="H817" s="81">
        <v>1</v>
      </c>
      <c r="I817" s="40">
        <f t="shared" si="391"/>
        <v>1</v>
      </c>
      <c r="J817" s="6">
        <f t="shared" si="403"/>
        <v>0</v>
      </c>
      <c r="K817" s="50" t="s">
        <v>903</v>
      </c>
      <c r="L817" s="50">
        <v>3.21</v>
      </c>
      <c r="M817" s="81">
        <v>0.99</v>
      </c>
      <c r="N817" s="114">
        <f>VLOOKUP(K817,'Material Bar Weights'!A:C,3,0)</f>
        <v>175.8</v>
      </c>
      <c r="O817" s="115">
        <f t="shared" ref="O817:O862" si="404">IF(L817="NA", E817, E817*L817)</f>
        <v>0</v>
      </c>
      <c r="P817" s="105">
        <f t="shared" si="400"/>
        <v>0</v>
      </c>
      <c r="Q817" s="48"/>
      <c r="R817" s="286"/>
      <c r="S817" s="287"/>
      <c r="V817" s="180"/>
      <c r="W817" s="180"/>
      <c r="X817" s="50"/>
      <c r="Y817" s="82"/>
    </row>
    <row r="818" spans="1:33">
      <c r="A818" s="50" t="s">
        <v>893</v>
      </c>
      <c r="B818" s="107" t="s">
        <v>870</v>
      </c>
      <c r="D818" s="81">
        <v>0</v>
      </c>
      <c r="E818" s="50">
        <v>0</v>
      </c>
      <c r="F818" s="50">
        <f>((E818*M818)/35)/4</f>
        <v>0</v>
      </c>
      <c r="G818" s="81">
        <v>36</v>
      </c>
      <c r="H818" s="81">
        <v>1</v>
      </c>
      <c r="I818" s="40">
        <f t="shared" si="391"/>
        <v>1</v>
      </c>
      <c r="J818" s="6">
        <f t="shared" si="403"/>
        <v>0</v>
      </c>
      <c r="K818" s="50" t="s">
        <v>899</v>
      </c>
      <c r="L818" s="50">
        <v>1.321</v>
      </c>
      <c r="M818" s="81">
        <v>0.83799999999999997</v>
      </c>
      <c r="N818" s="114">
        <f>VLOOKUP(K818,'Material Bar Weights'!A:C,3,0)</f>
        <v>91.68</v>
      </c>
      <c r="O818" s="115">
        <f t="shared" si="404"/>
        <v>0</v>
      </c>
      <c r="P818" s="105">
        <f t="shared" si="400"/>
        <v>0</v>
      </c>
      <c r="Q818" s="48"/>
      <c r="R818" s="286"/>
      <c r="S818" s="287"/>
      <c r="U818" s="50"/>
      <c r="V818" s="180"/>
      <c r="W818" s="180"/>
    </row>
    <row r="819" spans="1:33">
      <c r="A819" s="115" t="s">
        <v>2668</v>
      </c>
      <c r="B819" s="588" t="s">
        <v>2015</v>
      </c>
      <c r="C819" s="324"/>
      <c r="D819" s="50">
        <v>0</v>
      </c>
      <c r="E819" s="175">
        <v>0</v>
      </c>
      <c r="F819" s="33">
        <f t="shared" ref="F819:F825" si="405">((E819*M819)/35)/4</f>
        <v>0</v>
      </c>
      <c r="G819" s="86">
        <v>8</v>
      </c>
      <c r="H819" s="177">
        <v>0.5</v>
      </c>
      <c r="I819" s="40">
        <f t="shared" si="391"/>
        <v>0.5</v>
      </c>
      <c r="J819" s="6">
        <f t="shared" si="403"/>
        <v>0</v>
      </c>
      <c r="K819" s="89" t="s">
        <v>1981</v>
      </c>
      <c r="L819" s="89" t="s">
        <v>47</v>
      </c>
      <c r="M819" s="177">
        <v>1.95</v>
      </c>
      <c r="N819" s="114"/>
      <c r="O819" s="115">
        <f t="shared" si="404"/>
        <v>0</v>
      </c>
      <c r="P819" s="114"/>
      <c r="R819" s="286"/>
      <c r="S819" s="287"/>
      <c r="T819" s="48"/>
    </row>
    <row r="820" spans="1:33">
      <c r="A820" s="115" t="s">
        <v>2668</v>
      </c>
      <c r="B820" s="588" t="s">
        <v>2197</v>
      </c>
      <c r="C820" s="324"/>
      <c r="D820" s="81">
        <v>0</v>
      </c>
      <c r="E820" s="175">
        <v>0</v>
      </c>
      <c r="F820" s="33">
        <f t="shared" si="405"/>
        <v>0</v>
      </c>
      <c r="G820" s="86">
        <v>8</v>
      </c>
      <c r="H820" s="177">
        <v>0.5</v>
      </c>
      <c r="I820" s="40">
        <f t="shared" si="391"/>
        <v>0.5</v>
      </c>
      <c r="J820" s="6">
        <f t="shared" ref="J820" si="406">ROUND(I820/7.5,0)</f>
        <v>0</v>
      </c>
      <c r="K820" s="89" t="s">
        <v>1981</v>
      </c>
      <c r="L820" s="89" t="s">
        <v>47</v>
      </c>
      <c r="M820" s="177">
        <v>1.95</v>
      </c>
      <c r="N820" s="114"/>
      <c r="O820" s="115">
        <f t="shared" ref="O820" si="407">IF(L820="NA", E820, E820*L820)</f>
        <v>0</v>
      </c>
      <c r="P820" s="114"/>
      <c r="R820" s="286"/>
      <c r="S820" s="287"/>
      <c r="T820" s="48"/>
    </row>
    <row r="821" spans="1:33">
      <c r="A821" s="115" t="s">
        <v>2668</v>
      </c>
      <c r="B821" s="588" t="s">
        <v>1697</v>
      </c>
      <c r="C821" s="324"/>
      <c r="D821" s="81">
        <v>0</v>
      </c>
      <c r="E821" s="175">
        <v>0</v>
      </c>
      <c r="F821" s="33">
        <f t="shared" si="405"/>
        <v>0</v>
      </c>
      <c r="G821" s="86">
        <v>8</v>
      </c>
      <c r="H821" s="177">
        <v>0.5</v>
      </c>
      <c r="I821" s="40">
        <f t="shared" si="391"/>
        <v>0.5</v>
      </c>
      <c r="J821" s="6">
        <f t="shared" si="403"/>
        <v>0</v>
      </c>
      <c r="K821" s="89" t="s">
        <v>1981</v>
      </c>
      <c r="L821" s="89" t="s">
        <v>47</v>
      </c>
      <c r="M821" s="177">
        <v>1.95</v>
      </c>
      <c r="N821" s="114"/>
      <c r="O821" s="115">
        <f t="shared" si="404"/>
        <v>0</v>
      </c>
      <c r="P821" s="114"/>
      <c r="R821" s="286"/>
      <c r="S821" s="287"/>
      <c r="T821" s="48"/>
    </row>
    <row r="822" spans="1:33">
      <c r="A822" s="115" t="s">
        <v>2668</v>
      </c>
      <c r="B822" s="588" t="s">
        <v>1698</v>
      </c>
      <c r="C822" s="324"/>
      <c r="D822" s="50">
        <v>0</v>
      </c>
      <c r="E822" s="175">
        <v>0</v>
      </c>
      <c r="F822" s="33">
        <f t="shared" si="405"/>
        <v>0</v>
      </c>
      <c r="G822" s="86">
        <v>8</v>
      </c>
      <c r="H822" s="177">
        <v>1</v>
      </c>
      <c r="I822" s="40">
        <f t="shared" si="391"/>
        <v>1</v>
      </c>
      <c r="J822" s="6">
        <f t="shared" si="403"/>
        <v>0</v>
      </c>
      <c r="K822" s="89" t="s">
        <v>1981</v>
      </c>
      <c r="L822" s="89" t="s">
        <v>47</v>
      </c>
      <c r="M822" s="177">
        <v>1.95</v>
      </c>
      <c r="N822" s="114"/>
      <c r="O822" s="115">
        <f t="shared" si="404"/>
        <v>0</v>
      </c>
      <c r="P822" s="114"/>
      <c r="R822" s="286"/>
      <c r="S822" s="287"/>
      <c r="T822" s="48"/>
    </row>
    <row r="823" spans="1:33">
      <c r="A823" s="115" t="s">
        <v>2668</v>
      </c>
      <c r="B823" s="588" t="s">
        <v>1660</v>
      </c>
      <c r="C823" s="324"/>
      <c r="D823" s="81">
        <v>0</v>
      </c>
      <c r="E823" s="175">
        <v>0</v>
      </c>
      <c r="F823" s="33">
        <f t="shared" si="405"/>
        <v>0</v>
      </c>
      <c r="G823" s="157">
        <v>8</v>
      </c>
      <c r="H823" s="177">
        <v>4</v>
      </c>
      <c r="I823" s="40">
        <f t="shared" si="391"/>
        <v>4</v>
      </c>
      <c r="J823" s="6">
        <f t="shared" si="403"/>
        <v>1</v>
      </c>
      <c r="K823" s="89" t="s">
        <v>1981</v>
      </c>
      <c r="L823" s="89" t="s">
        <v>47</v>
      </c>
      <c r="M823" s="177">
        <v>1.95</v>
      </c>
      <c r="N823" s="114"/>
      <c r="O823" s="115">
        <f t="shared" si="404"/>
        <v>0</v>
      </c>
      <c r="P823" s="114"/>
      <c r="R823" s="286"/>
      <c r="S823" s="287"/>
      <c r="V823" s="180"/>
      <c r="W823" s="180"/>
      <c r="X823" s="50"/>
      <c r="Y823" s="82"/>
    </row>
    <row r="824" spans="1:33">
      <c r="A824" s="115" t="s">
        <v>2668</v>
      </c>
      <c r="B824" s="588" t="s">
        <v>1699</v>
      </c>
      <c r="C824" s="324"/>
      <c r="D824" s="50">
        <v>0</v>
      </c>
      <c r="E824" s="175">
        <v>0</v>
      </c>
      <c r="F824" s="33">
        <f t="shared" si="405"/>
        <v>0</v>
      </c>
      <c r="G824" s="86">
        <v>6</v>
      </c>
      <c r="H824" s="177">
        <v>0.5</v>
      </c>
      <c r="I824" s="40">
        <f t="shared" si="391"/>
        <v>0.5</v>
      </c>
      <c r="J824" s="6">
        <f t="shared" si="403"/>
        <v>0</v>
      </c>
      <c r="K824" s="89" t="s">
        <v>1981</v>
      </c>
      <c r="L824" s="89" t="s">
        <v>47</v>
      </c>
      <c r="M824" s="177">
        <v>1.95</v>
      </c>
      <c r="N824" s="114"/>
      <c r="O824" s="115">
        <f t="shared" si="404"/>
        <v>0</v>
      </c>
      <c r="P824" s="114"/>
      <c r="R824" s="286"/>
      <c r="S824" s="287"/>
      <c r="V824" s="180"/>
      <c r="W824" s="180"/>
    </row>
    <row r="825" spans="1:33">
      <c r="A825" s="50" t="s">
        <v>703</v>
      </c>
      <c r="B825" s="107" t="s">
        <v>921</v>
      </c>
      <c r="C825" s="42" t="s">
        <v>2070</v>
      </c>
      <c r="D825" s="81">
        <v>0</v>
      </c>
      <c r="E825" s="50">
        <v>0</v>
      </c>
      <c r="F825" s="33">
        <f t="shared" si="405"/>
        <v>0</v>
      </c>
      <c r="G825" s="146">
        <v>18</v>
      </c>
      <c r="H825" s="81">
        <v>1</v>
      </c>
      <c r="I825" s="40">
        <f t="shared" si="391"/>
        <v>1</v>
      </c>
      <c r="J825" s="6">
        <f t="shared" si="403"/>
        <v>0</v>
      </c>
      <c r="K825" s="50" t="s">
        <v>952</v>
      </c>
      <c r="L825" s="50">
        <v>8.0074000000000005</v>
      </c>
      <c r="M825" s="177">
        <v>1.95</v>
      </c>
      <c r="N825" s="114">
        <f>VLOOKUP(K825,'Material Bar Weights'!A:C,3,0)</f>
        <v>312.49</v>
      </c>
      <c r="O825" s="115">
        <f t="shared" si="404"/>
        <v>0</v>
      </c>
      <c r="P825" s="105">
        <f>O825/N825</f>
        <v>0</v>
      </c>
      <c r="R825" s="48"/>
      <c r="S825" s="48"/>
      <c r="T825" s="48"/>
      <c r="AD825" s="114"/>
      <c r="AE825" s="115" t="e">
        <f>IF(#REF!="NA",#REF!,#REF! *#REF!)</f>
        <v>#REF!</v>
      </c>
    </row>
    <row r="826" spans="1:33">
      <c r="A826" s="115" t="s">
        <v>2668</v>
      </c>
      <c r="B826" s="588" t="s">
        <v>1986</v>
      </c>
      <c r="C826" s="325"/>
      <c r="D826" s="50">
        <v>0</v>
      </c>
      <c r="E826" s="157">
        <v>0</v>
      </c>
      <c r="F826" s="157">
        <f>((E826*M826)/35)/4</f>
        <v>0</v>
      </c>
      <c r="G826" s="86">
        <v>7</v>
      </c>
      <c r="H826" s="177">
        <v>1</v>
      </c>
      <c r="I826" s="40">
        <f t="shared" ref="I826:I893" si="408">E826/G826+H826</f>
        <v>1</v>
      </c>
      <c r="J826" s="40">
        <f t="shared" si="403"/>
        <v>0</v>
      </c>
      <c r="K826" s="177" t="s">
        <v>917</v>
      </c>
      <c r="L826" s="177" t="s">
        <v>47</v>
      </c>
      <c r="M826" s="177">
        <v>4.53</v>
      </c>
      <c r="N826" s="114"/>
      <c r="O826" s="115">
        <f t="shared" si="404"/>
        <v>0</v>
      </c>
      <c r="P826" s="48"/>
      <c r="Q826" s="48"/>
      <c r="R826" s="48"/>
      <c r="S826" s="48"/>
      <c r="T826" s="48"/>
      <c r="AD826" s="114"/>
      <c r="AE826" s="115" t="e">
        <f>IF(#REF!="NA",#REF!,#REF! *#REF!)</f>
        <v>#REF!</v>
      </c>
    </row>
    <row r="827" spans="1:33">
      <c r="A827" s="115" t="s">
        <v>2668</v>
      </c>
      <c r="B827" s="588" t="s">
        <v>1987</v>
      </c>
      <c r="C827" s="325"/>
      <c r="D827" s="81">
        <v>0</v>
      </c>
      <c r="E827" s="157">
        <v>0</v>
      </c>
      <c r="F827" s="157">
        <f>((E827*M827)/35)/4</f>
        <v>0</v>
      </c>
      <c r="G827" s="86">
        <v>7</v>
      </c>
      <c r="H827" s="177">
        <v>1</v>
      </c>
      <c r="I827" s="40">
        <f t="shared" si="408"/>
        <v>1</v>
      </c>
      <c r="J827" s="40">
        <f t="shared" si="403"/>
        <v>0</v>
      </c>
      <c r="K827" s="177" t="s">
        <v>1986</v>
      </c>
      <c r="L827" s="177" t="s">
        <v>47</v>
      </c>
      <c r="M827" s="177">
        <v>4.53</v>
      </c>
      <c r="N827" s="114"/>
      <c r="O827" s="115">
        <f t="shared" si="404"/>
        <v>0</v>
      </c>
      <c r="P827" s="114"/>
      <c r="Q827" s="48"/>
      <c r="R827" s="286"/>
    </row>
    <row r="828" spans="1:33">
      <c r="A828" s="115" t="s">
        <v>2668</v>
      </c>
      <c r="B828" s="588" t="s">
        <v>2444</v>
      </c>
      <c r="C828" s="325"/>
      <c r="D828" s="81">
        <v>0</v>
      </c>
      <c r="E828" s="157">
        <v>0</v>
      </c>
      <c r="F828" s="157">
        <f>((E828*M828)/35)/4</f>
        <v>0</v>
      </c>
      <c r="G828" s="86">
        <v>7</v>
      </c>
      <c r="H828" s="177">
        <v>1</v>
      </c>
      <c r="I828" s="40">
        <f t="shared" si="408"/>
        <v>1</v>
      </c>
      <c r="J828" s="40">
        <f>ROUND(I828/7.5,0)</f>
        <v>0</v>
      </c>
      <c r="K828" s="177" t="s">
        <v>2443</v>
      </c>
      <c r="L828" s="177" t="s">
        <v>47</v>
      </c>
      <c r="M828" s="177">
        <v>4.53</v>
      </c>
      <c r="N828" s="114"/>
      <c r="O828" s="115">
        <f>IF(L828="NA", E828, E828*L828)</f>
        <v>0</v>
      </c>
      <c r="P828" s="114"/>
      <c r="Q828" s="48"/>
      <c r="R828" s="286"/>
      <c r="AG828" s="114"/>
    </row>
    <row r="829" spans="1:33">
      <c r="A829" s="50" t="s">
        <v>703</v>
      </c>
      <c r="B829" s="107" t="s">
        <v>917</v>
      </c>
      <c r="D829" s="50">
        <v>0</v>
      </c>
      <c r="E829" s="50">
        <v>0</v>
      </c>
      <c r="F829" s="33">
        <f t="shared" ref="F829" si="409">((E829*M829)/35)/4</f>
        <v>0</v>
      </c>
      <c r="G829" s="146">
        <v>15</v>
      </c>
      <c r="H829" s="81">
        <v>2</v>
      </c>
      <c r="I829" s="40">
        <f t="shared" si="408"/>
        <v>2</v>
      </c>
      <c r="J829" s="6">
        <f t="shared" si="403"/>
        <v>0</v>
      </c>
      <c r="K829" s="50" t="s">
        <v>950</v>
      </c>
      <c r="L829" s="152">
        <v>8.9601000000000006</v>
      </c>
      <c r="M829" s="81">
        <v>4.8600000000000003</v>
      </c>
      <c r="N829" s="114">
        <f>VLOOKUP(K829,'Material Bar Weights'!A:C,3,0)</f>
        <v>262.58</v>
      </c>
      <c r="O829" s="115">
        <f t="shared" si="404"/>
        <v>0</v>
      </c>
      <c r="P829" s="105">
        <f>O829/N829</f>
        <v>0</v>
      </c>
      <c r="Q829" s="48"/>
      <c r="R829" s="286"/>
    </row>
    <row r="830" spans="1:33">
      <c r="A830" s="115" t="s">
        <v>2668</v>
      </c>
      <c r="B830" s="588" t="s">
        <v>1985</v>
      </c>
      <c r="C830" s="325"/>
      <c r="D830" s="81">
        <v>0</v>
      </c>
      <c r="E830" s="157">
        <v>0</v>
      </c>
      <c r="F830" s="33">
        <f t="shared" ref="F830:F844" si="410">((E830*M830)/35)/4</f>
        <v>0</v>
      </c>
      <c r="G830" s="157">
        <v>6</v>
      </c>
      <c r="H830" s="177">
        <v>1</v>
      </c>
      <c r="I830" s="40">
        <f t="shared" si="408"/>
        <v>1</v>
      </c>
      <c r="J830" s="40">
        <f t="shared" si="403"/>
        <v>0</v>
      </c>
      <c r="K830" s="177" t="s">
        <v>1659</v>
      </c>
      <c r="L830" s="177" t="s">
        <v>47</v>
      </c>
      <c r="M830" s="177">
        <v>2.79</v>
      </c>
      <c r="N830" s="114"/>
      <c r="O830" s="115">
        <f t="shared" si="404"/>
        <v>0</v>
      </c>
      <c r="P830" s="114"/>
      <c r="Q830" s="48"/>
      <c r="R830" s="286"/>
    </row>
    <row r="831" spans="1:33">
      <c r="A831" s="115" t="s">
        <v>2668</v>
      </c>
      <c r="B831" s="588" t="s">
        <v>2192</v>
      </c>
      <c r="C831" s="325"/>
      <c r="D831" s="50">
        <v>0</v>
      </c>
      <c r="E831" s="157">
        <v>0</v>
      </c>
      <c r="F831" s="33">
        <f t="shared" si="410"/>
        <v>0</v>
      </c>
      <c r="G831" s="157">
        <v>6</v>
      </c>
      <c r="H831" s="177">
        <v>1</v>
      </c>
      <c r="I831" s="40">
        <f t="shared" si="408"/>
        <v>1</v>
      </c>
      <c r="J831" s="40">
        <f t="shared" ref="J831" si="411">ROUND(I831/7.5,0)</f>
        <v>0</v>
      </c>
      <c r="K831" s="177" t="s">
        <v>1659</v>
      </c>
      <c r="L831" s="177" t="s">
        <v>47</v>
      </c>
      <c r="M831" s="177">
        <v>2.79</v>
      </c>
      <c r="N831" s="114"/>
      <c r="O831" s="115">
        <f t="shared" ref="O831" si="412">IF(L831="NA", E831, E831*L831)</f>
        <v>0</v>
      </c>
      <c r="P831" s="114"/>
      <c r="Q831" s="48"/>
      <c r="R831" s="286"/>
      <c r="S831" s="287"/>
      <c r="V831" s="180"/>
      <c r="W831" s="180"/>
    </row>
    <row r="832" spans="1:33">
      <c r="A832" s="115" t="s">
        <v>2668</v>
      </c>
      <c r="B832" s="588" t="s">
        <v>1980</v>
      </c>
      <c r="C832" s="325"/>
      <c r="D832" s="50">
        <v>0</v>
      </c>
      <c r="E832" s="157">
        <v>0</v>
      </c>
      <c r="F832" s="33">
        <f t="shared" si="410"/>
        <v>0</v>
      </c>
      <c r="G832" s="157">
        <v>6</v>
      </c>
      <c r="H832" s="177">
        <v>1</v>
      </c>
      <c r="I832" s="40">
        <f t="shared" si="408"/>
        <v>1</v>
      </c>
      <c r="J832" s="40">
        <f t="shared" si="403"/>
        <v>0</v>
      </c>
      <c r="K832" s="177" t="s">
        <v>1659</v>
      </c>
      <c r="L832" s="177" t="s">
        <v>47</v>
      </c>
      <c r="M832" s="177">
        <v>2.79</v>
      </c>
      <c r="N832" s="114"/>
      <c r="O832" s="115">
        <f t="shared" si="404"/>
        <v>0</v>
      </c>
      <c r="P832" s="114"/>
      <c r="R832" s="286"/>
      <c r="S832" s="287"/>
      <c r="V832" s="180"/>
      <c r="W832" s="180"/>
    </row>
    <row r="833" spans="1:23">
      <c r="A833" s="115" t="s">
        <v>2668</v>
      </c>
      <c r="B833" s="588" t="s">
        <v>2360</v>
      </c>
      <c r="C833" s="325"/>
      <c r="D833" s="50">
        <v>0</v>
      </c>
      <c r="E833" s="157">
        <v>0</v>
      </c>
      <c r="F833" s="33">
        <f t="shared" ref="F833" si="413">((E833*M833)/35)/4</f>
        <v>0</v>
      </c>
      <c r="G833" s="157">
        <v>6</v>
      </c>
      <c r="H833" s="177">
        <v>1</v>
      </c>
      <c r="I833" s="40">
        <f t="shared" si="408"/>
        <v>1</v>
      </c>
      <c r="J833" s="40">
        <f t="shared" ref="J833" si="414">ROUND(I833/7.5,0)</f>
        <v>0</v>
      </c>
      <c r="K833" s="177" t="s">
        <v>1659</v>
      </c>
      <c r="L833" s="177" t="s">
        <v>47</v>
      </c>
      <c r="M833" s="177">
        <v>2.79</v>
      </c>
      <c r="N833" s="114"/>
      <c r="O833" s="115">
        <f t="shared" ref="O833" si="415">IF(L833="NA", E833, E833*L833)</f>
        <v>0</v>
      </c>
      <c r="P833" s="114"/>
      <c r="R833" s="286"/>
      <c r="S833" s="287"/>
      <c r="V833" s="180"/>
      <c r="W833" s="180"/>
    </row>
    <row r="834" spans="1:23">
      <c r="A834" s="115" t="s">
        <v>2668</v>
      </c>
      <c r="B834" s="588" t="s">
        <v>2547</v>
      </c>
      <c r="C834" s="325"/>
      <c r="D834" s="50">
        <v>0</v>
      </c>
      <c r="E834" s="157">
        <v>0</v>
      </c>
      <c r="F834" s="33">
        <f>((E834*M834)/35)/4</f>
        <v>0</v>
      </c>
      <c r="G834" s="86">
        <v>6</v>
      </c>
      <c r="H834" s="177">
        <v>1</v>
      </c>
      <c r="I834" s="40">
        <f t="shared" si="408"/>
        <v>1</v>
      </c>
      <c r="J834" s="40">
        <f>ROUND(I834/7.5,0)</f>
        <v>0</v>
      </c>
      <c r="K834" s="177" t="s">
        <v>1659</v>
      </c>
      <c r="L834" s="177" t="s">
        <v>47</v>
      </c>
      <c r="M834" s="177">
        <v>2.79</v>
      </c>
      <c r="N834" s="114"/>
      <c r="O834" s="115">
        <f>IF(L834="NA", E834, E834*L834)</f>
        <v>0</v>
      </c>
      <c r="P834" s="114"/>
      <c r="R834" s="286"/>
      <c r="S834" s="287"/>
      <c r="V834" s="180"/>
      <c r="W834" s="180"/>
    </row>
    <row r="835" spans="1:23">
      <c r="A835" s="115" t="s">
        <v>2668</v>
      </c>
      <c r="B835" s="588" t="s">
        <v>1658</v>
      </c>
      <c r="C835" s="324"/>
      <c r="D835" s="81">
        <v>0</v>
      </c>
      <c r="E835" s="175">
        <v>0</v>
      </c>
      <c r="F835" s="33">
        <f t="shared" si="410"/>
        <v>0</v>
      </c>
      <c r="G835" s="86">
        <v>6</v>
      </c>
      <c r="H835" s="177">
        <v>1</v>
      </c>
      <c r="I835" s="40">
        <f t="shared" si="408"/>
        <v>1</v>
      </c>
      <c r="J835" s="6">
        <f t="shared" si="403"/>
        <v>0</v>
      </c>
      <c r="K835" s="89" t="s">
        <v>1659</v>
      </c>
      <c r="L835" s="89" t="s">
        <v>47</v>
      </c>
      <c r="M835" s="177">
        <v>2.79</v>
      </c>
      <c r="N835" s="114"/>
      <c r="O835" s="115">
        <f t="shared" si="404"/>
        <v>0</v>
      </c>
      <c r="P835" s="114"/>
      <c r="Q835" s="81"/>
      <c r="R835" s="290"/>
      <c r="S835" s="287"/>
      <c r="U835" s="107"/>
      <c r="V835" s="180"/>
      <c r="W835" s="180"/>
    </row>
    <row r="836" spans="1:23" s="120" customFormat="1">
      <c r="A836" s="115" t="s">
        <v>2668</v>
      </c>
      <c r="B836" s="588" t="s">
        <v>1979</v>
      </c>
      <c r="C836" s="325"/>
      <c r="D836" s="50">
        <v>0</v>
      </c>
      <c r="E836" s="157">
        <v>0</v>
      </c>
      <c r="F836" s="33">
        <f t="shared" si="410"/>
        <v>0</v>
      </c>
      <c r="G836" s="157">
        <v>6</v>
      </c>
      <c r="H836" s="177">
        <v>1</v>
      </c>
      <c r="I836" s="40">
        <f t="shared" si="408"/>
        <v>1</v>
      </c>
      <c r="J836" s="40">
        <f t="shared" si="403"/>
        <v>0</v>
      </c>
      <c r="K836" s="177" t="s">
        <v>1659</v>
      </c>
      <c r="L836" s="177" t="s">
        <v>47</v>
      </c>
      <c r="M836" s="177">
        <v>2.79</v>
      </c>
      <c r="N836" s="114"/>
      <c r="O836" s="115">
        <f t="shared" si="404"/>
        <v>0</v>
      </c>
      <c r="P836" s="114"/>
      <c r="Q836" s="81"/>
      <c r="R836" s="290"/>
      <c r="S836" s="291"/>
      <c r="T836" s="288"/>
      <c r="U836" s="107"/>
      <c r="V836" s="180"/>
      <c r="W836" s="180"/>
    </row>
    <row r="837" spans="1:23" s="120" customFormat="1">
      <c r="A837" s="115" t="s">
        <v>2668</v>
      </c>
      <c r="B837" s="588" t="s">
        <v>1584</v>
      </c>
      <c r="C837" s="324"/>
      <c r="D837" s="81">
        <v>0</v>
      </c>
      <c r="E837" s="175">
        <v>0</v>
      </c>
      <c r="F837" s="33">
        <f t="shared" si="410"/>
        <v>0</v>
      </c>
      <c r="G837" s="157">
        <v>12</v>
      </c>
      <c r="H837" s="177">
        <v>4</v>
      </c>
      <c r="I837" s="40">
        <f t="shared" si="408"/>
        <v>4</v>
      </c>
      <c r="J837" s="6">
        <f t="shared" si="403"/>
        <v>1</v>
      </c>
      <c r="K837" s="89" t="s">
        <v>1659</v>
      </c>
      <c r="L837" s="89" t="s">
        <v>47</v>
      </c>
      <c r="M837" s="177">
        <v>2.79</v>
      </c>
      <c r="N837" s="114"/>
      <c r="O837" s="115">
        <f t="shared" si="404"/>
        <v>0</v>
      </c>
      <c r="P837" s="114"/>
      <c r="Q837" s="50"/>
      <c r="R837" s="286"/>
      <c r="S837" s="291"/>
      <c r="T837" s="288"/>
      <c r="U837" s="41"/>
      <c r="V837" s="180"/>
      <c r="W837" s="180"/>
    </row>
    <row r="838" spans="1:23">
      <c r="A838" s="115" t="s">
        <v>2668</v>
      </c>
      <c r="B838" s="588" t="s">
        <v>1991</v>
      </c>
      <c r="C838" s="324"/>
      <c r="D838" s="50">
        <v>0</v>
      </c>
      <c r="E838" s="175">
        <v>0</v>
      </c>
      <c r="F838" s="33">
        <f t="shared" si="410"/>
        <v>0</v>
      </c>
      <c r="G838" s="86">
        <v>6</v>
      </c>
      <c r="H838" s="177">
        <v>1</v>
      </c>
      <c r="I838" s="40">
        <f t="shared" si="408"/>
        <v>1</v>
      </c>
      <c r="J838" s="6">
        <f t="shared" si="403"/>
        <v>0</v>
      </c>
      <c r="K838" s="89" t="s">
        <v>1659</v>
      </c>
      <c r="L838" s="89" t="s">
        <v>47</v>
      </c>
      <c r="M838" s="177">
        <v>2.79</v>
      </c>
      <c r="N838" s="114"/>
      <c r="O838" s="115">
        <f t="shared" si="404"/>
        <v>0</v>
      </c>
      <c r="P838" s="114"/>
      <c r="R838" s="286"/>
      <c r="S838" s="287"/>
      <c r="V838" s="180"/>
      <c r="W838" s="180"/>
    </row>
    <row r="839" spans="1:23">
      <c r="A839" s="115" t="s">
        <v>2668</v>
      </c>
      <c r="B839" s="588" t="s">
        <v>1498</v>
      </c>
      <c r="C839" s="324"/>
      <c r="D839" s="81">
        <v>0</v>
      </c>
      <c r="E839" s="175">
        <v>0</v>
      </c>
      <c r="F839" s="33">
        <f t="shared" si="410"/>
        <v>0</v>
      </c>
      <c r="G839" s="86">
        <v>4</v>
      </c>
      <c r="H839" s="177">
        <v>0.5</v>
      </c>
      <c r="I839" s="40">
        <f t="shared" si="408"/>
        <v>0.5</v>
      </c>
      <c r="J839" s="6">
        <f t="shared" si="403"/>
        <v>0</v>
      </c>
      <c r="K839" s="89" t="s">
        <v>1659</v>
      </c>
      <c r="L839" s="89" t="s">
        <v>47</v>
      </c>
      <c r="M839" s="177">
        <v>2.79</v>
      </c>
      <c r="N839" s="114"/>
      <c r="O839" s="115">
        <f t="shared" si="404"/>
        <v>0</v>
      </c>
      <c r="P839" s="114"/>
      <c r="R839" s="286"/>
      <c r="S839" s="287"/>
      <c r="V839" s="180"/>
      <c r="W839" s="180"/>
    </row>
    <row r="840" spans="1:23">
      <c r="A840" s="115" t="s">
        <v>2668</v>
      </c>
      <c r="B840" s="588" t="s">
        <v>1971</v>
      </c>
      <c r="C840" s="324"/>
      <c r="D840" s="50">
        <v>0</v>
      </c>
      <c r="E840" s="175">
        <v>0</v>
      </c>
      <c r="F840" s="33">
        <f t="shared" si="410"/>
        <v>0</v>
      </c>
      <c r="G840" s="157">
        <v>4</v>
      </c>
      <c r="H840" s="177">
        <v>4</v>
      </c>
      <c r="I840" s="40">
        <f t="shared" si="408"/>
        <v>4</v>
      </c>
      <c r="J840" s="6">
        <f t="shared" si="403"/>
        <v>1</v>
      </c>
      <c r="K840" s="89" t="s">
        <v>1659</v>
      </c>
      <c r="L840" s="89" t="s">
        <v>47</v>
      </c>
      <c r="M840" s="177">
        <v>2.79</v>
      </c>
      <c r="N840" s="114"/>
      <c r="O840" s="115">
        <f t="shared" si="404"/>
        <v>0</v>
      </c>
      <c r="P840" s="114"/>
      <c r="R840" s="286"/>
      <c r="S840" s="287"/>
      <c r="V840" s="180"/>
      <c r="W840" s="180"/>
    </row>
    <row r="841" spans="1:23">
      <c r="A841" s="115" t="s">
        <v>2668</v>
      </c>
      <c r="B841" s="588" t="s">
        <v>2103</v>
      </c>
      <c r="C841" s="324"/>
      <c r="D841" s="81">
        <v>0</v>
      </c>
      <c r="E841" s="175">
        <v>0</v>
      </c>
      <c r="F841" s="33">
        <f t="shared" si="410"/>
        <v>0</v>
      </c>
      <c r="G841" s="86">
        <v>4</v>
      </c>
      <c r="H841" s="177">
        <v>0.5</v>
      </c>
      <c r="I841" s="40">
        <f t="shared" si="408"/>
        <v>0.5</v>
      </c>
      <c r="J841" s="6">
        <f t="shared" ref="J841" si="416">ROUND(I841/7.5,0)</f>
        <v>0</v>
      </c>
      <c r="K841" s="89" t="s">
        <v>1659</v>
      </c>
      <c r="L841" s="89" t="s">
        <v>47</v>
      </c>
      <c r="M841" s="177">
        <v>2.79</v>
      </c>
      <c r="N841" s="114"/>
      <c r="O841" s="115">
        <f t="shared" ref="O841" si="417">IF(L841="NA", E841, E841*L841)</f>
        <v>0</v>
      </c>
      <c r="P841" s="114"/>
      <c r="R841" s="286"/>
      <c r="S841" s="287"/>
      <c r="V841" s="180"/>
      <c r="W841" s="180"/>
    </row>
    <row r="842" spans="1:23">
      <c r="A842" s="115" t="s">
        <v>2668</v>
      </c>
      <c r="B842" s="588" t="s">
        <v>1973</v>
      </c>
      <c r="C842" s="324"/>
      <c r="D842" s="50">
        <v>0</v>
      </c>
      <c r="E842" s="175">
        <v>0</v>
      </c>
      <c r="F842" s="33">
        <f t="shared" si="410"/>
        <v>0</v>
      </c>
      <c r="G842" s="86">
        <v>4</v>
      </c>
      <c r="H842" s="177">
        <v>0.5</v>
      </c>
      <c r="I842" s="40">
        <f t="shared" si="408"/>
        <v>0.5</v>
      </c>
      <c r="J842" s="6">
        <f t="shared" si="403"/>
        <v>0</v>
      </c>
      <c r="K842" s="89" t="s">
        <v>1659</v>
      </c>
      <c r="L842" s="89" t="s">
        <v>47</v>
      </c>
      <c r="M842" s="177">
        <v>2.79</v>
      </c>
      <c r="N842" s="114"/>
      <c r="O842" s="115">
        <f t="shared" si="404"/>
        <v>0</v>
      </c>
      <c r="P842" s="114"/>
      <c r="R842" s="286"/>
      <c r="S842" s="287"/>
      <c r="V842" s="180"/>
      <c r="W842" s="180"/>
    </row>
    <row r="843" spans="1:23">
      <c r="A843" s="115" t="s">
        <v>2668</v>
      </c>
      <c r="B843" s="427" t="s">
        <v>1480</v>
      </c>
      <c r="C843" s="294"/>
      <c r="D843" s="81">
        <v>0</v>
      </c>
      <c r="E843" s="7">
        <v>0</v>
      </c>
      <c r="F843" s="33">
        <f t="shared" si="410"/>
        <v>0</v>
      </c>
      <c r="G843" s="8">
        <v>4</v>
      </c>
      <c r="H843" s="110">
        <v>0.5</v>
      </c>
      <c r="I843" s="40">
        <f t="shared" si="408"/>
        <v>0.5</v>
      </c>
      <c r="J843" s="3">
        <f t="shared" si="403"/>
        <v>0</v>
      </c>
      <c r="K843" s="89" t="s">
        <v>1659</v>
      </c>
      <c r="L843" s="110" t="s">
        <v>47</v>
      </c>
      <c r="M843" s="177">
        <v>2.79</v>
      </c>
      <c r="N843" s="114"/>
      <c r="O843" s="115">
        <f t="shared" si="404"/>
        <v>0</v>
      </c>
      <c r="P843" s="114"/>
      <c r="R843" s="286"/>
      <c r="S843" s="287"/>
      <c r="V843" s="180"/>
      <c r="W843" s="180"/>
    </row>
    <row r="844" spans="1:23">
      <c r="A844" s="50" t="s">
        <v>703</v>
      </c>
      <c r="B844" s="107" t="s">
        <v>924</v>
      </c>
      <c r="C844" s="42" t="s">
        <v>2071</v>
      </c>
      <c r="D844" s="50">
        <v>0</v>
      </c>
      <c r="E844" s="50">
        <v>0</v>
      </c>
      <c r="F844" s="33">
        <f t="shared" si="410"/>
        <v>0</v>
      </c>
      <c r="G844" s="146">
        <v>13</v>
      </c>
      <c r="H844" s="81">
        <v>1</v>
      </c>
      <c r="I844" s="40">
        <f t="shared" si="408"/>
        <v>1</v>
      </c>
      <c r="J844" s="6">
        <f t="shared" si="403"/>
        <v>0</v>
      </c>
      <c r="K844" s="50" t="s">
        <v>953</v>
      </c>
      <c r="L844" s="50">
        <v>11.8444</v>
      </c>
      <c r="M844" s="177">
        <v>2.79</v>
      </c>
      <c r="N844" s="114">
        <f>VLOOKUP(K844,'Material Bar Weights'!A:C,3,0)</f>
        <v>425.33</v>
      </c>
      <c r="O844" s="115">
        <f t="shared" si="404"/>
        <v>0</v>
      </c>
      <c r="P844" s="105">
        <f>O844/N844</f>
        <v>0</v>
      </c>
      <c r="R844" s="286"/>
      <c r="S844" s="287"/>
      <c r="V844" s="180"/>
      <c r="W844" s="180"/>
    </row>
    <row r="845" spans="1:23">
      <c r="A845" s="115" t="s">
        <v>2668</v>
      </c>
      <c r="B845" s="588" t="s">
        <v>1464</v>
      </c>
      <c r="C845" s="18"/>
      <c r="D845" s="81">
        <v>0</v>
      </c>
      <c r="E845" s="175">
        <v>0</v>
      </c>
      <c r="F845" s="401">
        <f t="shared" ref="F845:F862" si="418">((E845*M845)/35)/4</f>
        <v>0</v>
      </c>
      <c r="G845" s="86">
        <v>6</v>
      </c>
      <c r="H845" s="177">
        <v>0.75</v>
      </c>
      <c r="I845" s="40">
        <f t="shared" si="408"/>
        <v>0.75</v>
      </c>
      <c r="J845" s="6">
        <f t="shared" si="403"/>
        <v>0</v>
      </c>
      <c r="K845" s="89" t="s">
        <v>1655</v>
      </c>
      <c r="L845" s="89" t="s">
        <v>47</v>
      </c>
      <c r="M845" s="177">
        <v>2.79</v>
      </c>
      <c r="N845" s="114"/>
      <c r="O845" s="115">
        <f t="shared" si="404"/>
        <v>0</v>
      </c>
      <c r="P845" s="114"/>
      <c r="R845" s="48"/>
      <c r="S845" s="48"/>
      <c r="T845" s="48"/>
    </row>
    <row r="846" spans="1:23">
      <c r="A846" s="115" t="s">
        <v>2668</v>
      </c>
      <c r="B846" s="588" t="s">
        <v>2369</v>
      </c>
      <c r="C846" s="18"/>
      <c r="D846" s="50">
        <v>0</v>
      </c>
      <c r="E846" s="175">
        <v>0</v>
      </c>
      <c r="F846" s="401">
        <f t="shared" si="418"/>
        <v>0</v>
      </c>
      <c r="G846" s="157">
        <v>4</v>
      </c>
      <c r="H846" s="177">
        <v>0.75</v>
      </c>
      <c r="I846" s="40">
        <f t="shared" si="408"/>
        <v>0.75</v>
      </c>
      <c r="J846" s="6">
        <f t="shared" si="403"/>
        <v>0</v>
      </c>
      <c r="K846" s="89" t="s">
        <v>1655</v>
      </c>
      <c r="L846" s="89" t="s">
        <v>47</v>
      </c>
      <c r="M846" s="177">
        <v>2.79</v>
      </c>
      <c r="N846" s="114"/>
      <c r="O846" s="115">
        <f t="shared" si="404"/>
        <v>0</v>
      </c>
      <c r="P846" s="114"/>
      <c r="R846" s="48"/>
      <c r="S846" s="48"/>
      <c r="T846" s="48"/>
    </row>
    <row r="847" spans="1:23">
      <c r="A847" s="115" t="s">
        <v>2668</v>
      </c>
      <c r="B847" s="588" t="s">
        <v>2193</v>
      </c>
      <c r="C847" s="18"/>
      <c r="D847" s="50">
        <v>0</v>
      </c>
      <c r="E847" s="175">
        <v>0</v>
      </c>
      <c r="F847" s="401">
        <f t="shared" si="418"/>
        <v>0</v>
      </c>
      <c r="G847" s="157">
        <v>4</v>
      </c>
      <c r="H847" s="177">
        <v>0.75</v>
      </c>
      <c r="I847" s="40">
        <f t="shared" si="408"/>
        <v>0.75</v>
      </c>
      <c r="J847" s="6">
        <f t="shared" ref="J847" si="419">ROUND(I847/7.5,0)</f>
        <v>0</v>
      </c>
      <c r="K847" s="89" t="s">
        <v>1655</v>
      </c>
      <c r="L847" s="89" t="s">
        <v>47</v>
      </c>
      <c r="M847" s="177">
        <v>2.79</v>
      </c>
      <c r="N847" s="114"/>
      <c r="O847" s="115">
        <f t="shared" ref="O847" si="420">IF(L847="NA", E847, E847*L847)</f>
        <v>0</v>
      </c>
      <c r="P847" s="114"/>
      <c r="R847" s="48"/>
      <c r="S847" s="48"/>
      <c r="T847" s="48"/>
    </row>
    <row r="848" spans="1:23">
      <c r="A848" s="115" t="s">
        <v>2668</v>
      </c>
      <c r="B848" s="588" t="s">
        <v>1700</v>
      </c>
      <c r="C848" s="18"/>
      <c r="D848" s="50">
        <v>0</v>
      </c>
      <c r="E848" s="175">
        <v>0</v>
      </c>
      <c r="F848" s="401">
        <f t="shared" si="418"/>
        <v>0</v>
      </c>
      <c r="G848" s="157">
        <v>4</v>
      </c>
      <c r="H848" s="177">
        <v>0.75</v>
      </c>
      <c r="I848" s="40">
        <f t="shared" si="408"/>
        <v>0.75</v>
      </c>
      <c r="J848" s="6">
        <f t="shared" si="403"/>
        <v>0</v>
      </c>
      <c r="K848" s="89" t="s">
        <v>1655</v>
      </c>
      <c r="L848" s="89" t="s">
        <v>47</v>
      </c>
      <c r="M848" s="177">
        <v>2.79</v>
      </c>
      <c r="N848" s="114"/>
      <c r="O848" s="115">
        <f t="shared" si="404"/>
        <v>0</v>
      </c>
      <c r="P848" s="114"/>
      <c r="R848" s="48"/>
      <c r="S848" s="48"/>
      <c r="T848" s="48"/>
    </row>
    <row r="849" spans="1:34">
      <c r="A849" s="115" t="s">
        <v>2668</v>
      </c>
      <c r="B849" s="588" t="s">
        <v>2104</v>
      </c>
      <c r="C849" s="18"/>
      <c r="D849" s="81">
        <v>0</v>
      </c>
      <c r="E849" s="175">
        <v>0</v>
      </c>
      <c r="F849" s="401">
        <f t="shared" si="418"/>
        <v>0</v>
      </c>
      <c r="G849" s="157">
        <v>4</v>
      </c>
      <c r="H849" s="177">
        <v>0.75</v>
      </c>
      <c r="I849" s="40">
        <f t="shared" si="408"/>
        <v>0.75</v>
      </c>
      <c r="J849" s="6">
        <f t="shared" ref="J849" si="421">ROUND(I849/7.5,0)</f>
        <v>0</v>
      </c>
      <c r="K849" s="89" t="s">
        <v>1655</v>
      </c>
      <c r="L849" s="89" t="s">
        <v>47</v>
      </c>
      <c r="M849" s="177">
        <v>2.79</v>
      </c>
      <c r="N849" s="114"/>
      <c r="O849" s="115">
        <f t="shared" ref="O849" si="422">IF(L849="NA", E849, E849*L849)</f>
        <v>0</v>
      </c>
      <c r="P849" s="114"/>
      <c r="R849" s="48"/>
      <c r="S849" s="48"/>
      <c r="T849" s="48"/>
    </row>
    <row r="850" spans="1:34">
      <c r="A850" s="115" t="s">
        <v>2668</v>
      </c>
      <c r="B850" s="588" t="s">
        <v>1512</v>
      </c>
      <c r="C850" s="18"/>
      <c r="D850" s="50">
        <v>0</v>
      </c>
      <c r="E850" s="175">
        <v>0</v>
      </c>
      <c r="F850" s="401">
        <f t="shared" si="418"/>
        <v>0</v>
      </c>
      <c r="G850" s="86">
        <v>4</v>
      </c>
      <c r="H850" s="177">
        <v>0.75</v>
      </c>
      <c r="I850" s="40">
        <f t="shared" si="408"/>
        <v>0.75</v>
      </c>
      <c r="J850" s="6">
        <f t="shared" si="403"/>
        <v>0</v>
      </c>
      <c r="K850" s="89" t="s">
        <v>1655</v>
      </c>
      <c r="L850" s="89" t="s">
        <v>47</v>
      </c>
      <c r="M850" s="177">
        <v>2.79</v>
      </c>
      <c r="N850" s="114"/>
      <c r="O850" s="115">
        <f t="shared" si="404"/>
        <v>0</v>
      </c>
      <c r="P850" s="114"/>
      <c r="R850" s="286"/>
      <c r="S850" s="287"/>
      <c r="V850" s="180"/>
      <c r="W850" s="180"/>
      <c r="X850" s="50"/>
      <c r="Y850" s="82"/>
    </row>
    <row r="851" spans="1:34">
      <c r="A851" s="115" t="s">
        <v>2668</v>
      </c>
      <c r="B851" s="588" t="s">
        <v>2148</v>
      </c>
      <c r="C851" s="18"/>
      <c r="D851" s="50">
        <v>0</v>
      </c>
      <c r="E851" s="175">
        <v>0</v>
      </c>
      <c r="F851" s="401">
        <f t="shared" si="418"/>
        <v>0</v>
      </c>
      <c r="G851" s="86">
        <v>4</v>
      </c>
      <c r="H851" s="177">
        <v>0.75</v>
      </c>
      <c r="I851" s="40">
        <f t="shared" si="408"/>
        <v>0.75</v>
      </c>
      <c r="J851" s="6">
        <f t="shared" ref="J851" si="423">ROUND(I851/7.5,0)</f>
        <v>0</v>
      </c>
      <c r="K851" s="89" t="s">
        <v>1655</v>
      </c>
      <c r="L851" s="89" t="s">
        <v>47</v>
      </c>
      <c r="M851" s="177">
        <v>2.79</v>
      </c>
      <c r="N851" s="114"/>
      <c r="O851" s="115">
        <f t="shared" ref="O851" si="424">IF(L851="NA", E851, E851*L851)</f>
        <v>0</v>
      </c>
      <c r="P851" s="114"/>
      <c r="R851" s="286"/>
      <c r="S851" s="287"/>
      <c r="V851" s="180"/>
      <c r="W851" s="180"/>
      <c r="X851" s="50"/>
      <c r="Y851" s="82"/>
    </row>
    <row r="852" spans="1:34">
      <c r="A852" s="115" t="s">
        <v>2668</v>
      </c>
      <c r="B852" s="427" t="s">
        <v>1653</v>
      </c>
      <c r="C852" s="294"/>
      <c r="D852" s="81">
        <v>0</v>
      </c>
      <c r="E852" s="7">
        <v>0</v>
      </c>
      <c r="F852" s="476">
        <f t="shared" si="418"/>
        <v>0</v>
      </c>
      <c r="G852" s="7">
        <v>4</v>
      </c>
      <c r="H852" s="110">
        <v>0</v>
      </c>
      <c r="I852" s="40">
        <f t="shared" si="408"/>
        <v>0</v>
      </c>
      <c r="J852" s="3">
        <f t="shared" si="403"/>
        <v>0</v>
      </c>
      <c r="K852" s="110" t="s">
        <v>1655</v>
      </c>
      <c r="L852" s="110" t="s">
        <v>47</v>
      </c>
      <c r="M852" s="110">
        <v>2.79</v>
      </c>
      <c r="N852" s="114"/>
      <c r="O852" s="115">
        <f t="shared" si="404"/>
        <v>0</v>
      </c>
      <c r="P852" s="114"/>
      <c r="Q852" s="90"/>
      <c r="R852" s="286"/>
      <c r="S852" s="287"/>
      <c r="T852" s="48"/>
    </row>
    <row r="853" spans="1:34">
      <c r="A853" s="115" t="s">
        <v>2668</v>
      </c>
      <c r="B853" s="588" t="s">
        <v>1497</v>
      </c>
      <c r="C853" s="217"/>
      <c r="D853" s="50">
        <v>0</v>
      </c>
      <c r="E853" s="157">
        <v>0</v>
      </c>
      <c r="F853" s="346">
        <f t="shared" si="418"/>
        <v>0</v>
      </c>
      <c r="G853" s="157">
        <v>6</v>
      </c>
      <c r="H853" s="177">
        <v>0.75</v>
      </c>
      <c r="I853" s="40">
        <f t="shared" si="408"/>
        <v>0.75</v>
      </c>
      <c r="J853" s="40">
        <f t="shared" si="403"/>
        <v>0</v>
      </c>
      <c r="K853" s="89" t="s">
        <v>1655</v>
      </c>
      <c r="L853" s="177" t="s">
        <v>47</v>
      </c>
      <c r="M853" s="177">
        <v>2.79</v>
      </c>
      <c r="N853" s="114"/>
      <c r="O853" s="115">
        <f t="shared" si="404"/>
        <v>0</v>
      </c>
      <c r="P853" s="114"/>
      <c r="R853" s="286"/>
      <c r="S853" s="287"/>
      <c r="T853" s="48"/>
    </row>
    <row r="854" spans="1:34">
      <c r="A854" s="115" t="s">
        <v>2668</v>
      </c>
      <c r="B854" s="427" t="s">
        <v>1654</v>
      </c>
      <c r="C854" s="294"/>
      <c r="D854" s="81">
        <v>0</v>
      </c>
      <c r="E854" s="7">
        <v>0</v>
      </c>
      <c r="F854" s="476">
        <f t="shared" si="418"/>
        <v>0</v>
      </c>
      <c r="G854" s="7">
        <v>4</v>
      </c>
      <c r="H854" s="110">
        <v>0</v>
      </c>
      <c r="I854" s="40">
        <f t="shared" si="408"/>
        <v>0</v>
      </c>
      <c r="J854" s="3">
        <f t="shared" ref="J854:J875" si="425">ROUND(I854/7.5,0)</f>
        <v>0</v>
      </c>
      <c r="K854" s="110" t="s">
        <v>1655</v>
      </c>
      <c r="L854" s="110" t="s">
        <v>47</v>
      </c>
      <c r="M854" s="110">
        <v>2.79</v>
      </c>
      <c r="N854" s="114"/>
      <c r="O854" s="115">
        <f t="shared" si="404"/>
        <v>0</v>
      </c>
      <c r="P854" s="114"/>
      <c r="Q854" s="90"/>
      <c r="R854" s="286"/>
      <c r="S854" s="287"/>
      <c r="T854" s="48"/>
      <c r="AH854" s="114"/>
    </row>
    <row r="855" spans="1:34">
      <c r="A855" s="50" t="s">
        <v>703</v>
      </c>
      <c r="B855" s="107" t="s">
        <v>926</v>
      </c>
      <c r="C855" s="42" t="s">
        <v>2072</v>
      </c>
      <c r="D855" s="50">
        <v>0</v>
      </c>
      <c r="E855" s="50">
        <v>0</v>
      </c>
      <c r="F855" s="50">
        <f t="shared" si="418"/>
        <v>0</v>
      </c>
      <c r="G855" s="81">
        <v>13</v>
      </c>
      <c r="H855" s="81">
        <v>1</v>
      </c>
      <c r="I855" s="40">
        <f t="shared" si="408"/>
        <v>1</v>
      </c>
      <c r="J855" s="6">
        <f t="shared" si="425"/>
        <v>0</v>
      </c>
      <c r="K855" s="50" t="s">
        <v>954</v>
      </c>
      <c r="L855" s="152">
        <v>18.305</v>
      </c>
      <c r="M855" s="81">
        <v>2.79</v>
      </c>
      <c r="N855" s="114">
        <f>VLOOKUP(K855,'Material Bar Weights'!A:C,3,0)</f>
        <v>555.53</v>
      </c>
      <c r="O855" s="115">
        <f t="shared" si="404"/>
        <v>0</v>
      </c>
      <c r="P855" s="105">
        <f>O855/N855</f>
        <v>0</v>
      </c>
      <c r="R855" s="286"/>
      <c r="S855" s="287"/>
      <c r="V855" s="180"/>
      <c r="W855" s="180"/>
      <c r="X855" s="50"/>
      <c r="Y855" s="82"/>
    </row>
    <row r="856" spans="1:34">
      <c r="A856" s="50" t="s">
        <v>893</v>
      </c>
      <c r="B856" s="107" t="s">
        <v>890</v>
      </c>
      <c r="C856" s="42" t="s">
        <v>2073</v>
      </c>
      <c r="D856" s="81">
        <v>0</v>
      </c>
      <c r="E856" s="50">
        <v>0</v>
      </c>
      <c r="F856" s="50">
        <f t="shared" si="418"/>
        <v>0</v>
      </c>
      <c r="G856" s="146">
        <v>10</v>
      </c>
      <c r="H856" s="81">
        <v>6</v>
      </c>
      <c r="I856" s="40">
        <f t="shared" si="408"/>
        <v>6</v>
      </c>
      <c r="J856" s="6">
        <f t="shared" si="425"/>
        <v>1</v>
      </c>
      <c r="K856" s="50" t="s">
        <v>904</v>
      </c>
      <c r="L856" s="50">
        <v>22.6</v>
      </c>
      <c r="M856" s="81">
        <v>5.0999999999999996</v>
      </c>
      <c r="N856" s="114">
        <f>VLOOKUP(K856,'Material Bar Weights'!A:C,3,0)</f>
        <v>469</v>
      </c>
      <c r="O856" s="115">
        <f t="shared" si="404"/>
        <v>0</v>
      </c>
      <c r="P856" s="105">
        <f>O856/N856</f>
        <v>0</v>
      </c>
      <c r="Q856" s="48"/>
      <c r="R856" s="286"/>
      <c r="S856" s="287"/>
      <c r="U856" s="50"/>
      <c r="V856" s="180"/>
      <c r="W856" s="180"/>
      <c r="X856" s="50"/>
      <c r="Y856" s="82"/>
    </row>
    <row r="857" spans="1:34">
      <c r="A857" s="115" t="s">
        <v>1425</v>
      </c>
      <c r="B857" s="588" t="s">
        <v>2198</v>
      </c>
      <c r="C857" s="217"/>
      <c r="D857" s="50">
        <v>0</v>
      </c>
      <c r="E857" s="157">
        <v>0</v>
      </c>
      <c r="F857" s="50">
        <f t="shared" si="418"/>
        <v>0</v>
      </c>
      <c r="G857" s="157">
        <v>4</v>
      </c>
      <c r="H857" s="177">
        <v>0.75</v>
      </c>
      <c r="I857" s="40">
        <f t="shared" si="408"/>
        <v>0.75</v>
      </c>
      <c r="J857" s="40">
        <f t="shared" si="425"/>
        <v>0</v>
      </c>
      <c r="K857" s="177" t="s">
        <v>1977</v>
      </c>
      <c r="L857" s="177" t="s">
        <v>47</v>
      </c>
      <c r="M857" s="177">
        <v>5.0999999999999996</v>
      </c>
      <c r="N857" s="114"/>
      <c r="O857" s="115">
        <f t="shared" si="404"/>
        <v>0</v>
      </c>
      <c r="P857" s="48"/>
      <c r="Q857" s="48"/>
      <c r="R857" s="286"/>
      <c r="S857" s="287"/>
      <c r="U857" s="50"/>
      <c r="V857" s="180"/>
      <c r="W857" s="180"/>
      <c r="X857" s="50"/>
      <c r="Y857" s="82"/>
    </row>
    <row r="858" spans="1:34">
      <c r="A858" s="115" t="s">
        <v>1425</v>
      </c>
      <c r="B858" s="588" t="s">
        <v>2150</v>
      </c>
      <c r="C858" s="217"/>
      <c r="D858" s="50">
        <v>0</v>
      </c>
      <c r="E858" s="157">
        <v>0</v>
      </c>
      <c r="F858" s="50">
        <f t="shared" si="418"/>
        <v>0</v>
      </c>
      <c r="G858" s="157">
        <v>4</v>
      </c>
      <c r="H858" s="177">
        <v>0.75</v>
      </c>
      <c r="I858" s="40">
        <f t="shared" si="408"/>
        <v>0.75</v>
      </c>
      <c r="J858" s="40">
        <f t="shared" ref="J858" si="426">ROUND(I858/7.5,0)</f>
        <v>0</v>
      </c>
      <c r="K858" s="177" t="s">
        <v>1977</v>
      </c>
      <c r="L858" s="177" t="s">
        <v>47</v>
      </c>
      <c r="M858" s="177">
        <v>5.0999999999999996</v>
      </c>
      <c r="N858" s="114"/>
      <c r="O858" s="115">
        <f t="shared" ref="O858" si="427">IF(L858="NA", E858, E858*L858)</f>
        <v>0</v>
      </c>
      <c r="P858" s="48"/>
      <c r="Q858" s="48"/>
      <c r="R858" s="286"/>
      <c r="S858" s="287"/>
      <c r="U858" s="50"/>
      <c r="V858" s="180"/>
      <c r="W858" s="180"/>
      <c r="X858" s="50"/>
      <c r="Y858" s="82"/>
    </row>
    <row r="859" spans="1:34">
      <c r="A859" s="115" t="s">
        <v>1425</v>
      </c>
      <c r="B859" s="588" t="s">
        <v>4032</v>
      </c>
      <c r="C859" s="1352" t="s">
        <v>1992</v>
      </c>
      <c r="D859" s="50">
        <v>0</v>
      </c>
      <c r="E859" s="157">
        <v>0</v>
      </c>
      <c r="F859" s="50">
        <f>((E859*M859)/35)/4</f>
        <v>0</v>
      </c>
      <c r="G859" s="157">
        <v>4</v>
      </c>
      <c r="H859" s="177">
        <v>0.75</v>
      </c>
      <c r="I859" s="40">
        <f>E859/G859+H859</f>
        <v>0.75</v>
      </c>
      <c r="J859" s="40">
        <f>ROUND(I859/7.5,0)</f>
        <v>0</v>
      </c>
      <c r="K859" s="177" t="s">
        <v>1977</v>
      </c>
      <c r="L859" s="177" t="s">
        <v>47</v>
      </c>
      <c r="M859" s="177">
        <v>5.0999999999999996</v>
      </c>
      <c r="N859" s="114"/>
      <c r="O859" s="115">
        <f>IF(L859="NA", E859, E859*L859)</f>
        <v>0</v>
      </c>
      <c r="P859" s="48"/>
      <c r="Q859" s="48"/>
      <c r="R859" s="286"/>
      <c r="S859" s="287"/>
      <c r="U859" s="50"/>
      <c r="V859" s="180"/>
      <c r="W859" s="180"/>
      <c r="X859" s="50"/>
      <c r="Y859" s="82"/>
    </row>
    <row r="860" spans="1:34">
      <c r="A860" s="115" t="s">
        <v>1425</v>
      </c>
      <c r="B860" s="588" t="s">
        <v>1976</v>
      </c>
      <c r="C860" s="217"/>
      <c r="D860" s="50">
        <v>0</v>
      </c>
      <c r="E860" s="157">
        <v>0</v>
      </c>
      <c r="F860" s="50">
        <f t="shared" si="418"/>
        <v>0</v>
      </c>
      <c r="G860" s="157">
        <v>4</v>
      </c>
      <c r="H860" s="177">
        <v>0.75</v>
      </c>
      <c r="I860" s="40">
        <f t="shared" si="408"/>
        <v>0.75</v>
      </c>
      <c r="J860" s="40">
        <f t="shared" si="425"/>
        <v>0</v>
      </c>
      <c r="K860" s="177" t="s">
        <v>1977</v>
      </c>
      <c r="L860" s="177" t="s">
        <v>47</v>
      </c>
      <c r="M860" s="177">
        <v>5.0999999999999996</v>
      </c>
      <c r="N860" s="114"/>
      <c r="O860" s="115">
        <f t="shared" si="404"/>
        <v>0</v>
      </c>
      <c r="P860" s="48"/>
      <c r="Q860" s="48"/>
      <c r="R860" s="286"/>
      <c r="S860" s="287"/>
      <c r="U860" s="50"/>
      <c r="V860" s="180"/>
      <c r="W860" s="180"/>
      <c r="X860" s="50"/>
      <c r="Y860" s="82"/>
    </row>
    <row r="861" spans="1:34">
      <c r="A861" s="115" t="s">
        <v>1425</v>
      </c>
      <c r="B861" s="588" t="s">
        <v>2112</v>
      </c>
      <c r="C861" s="217"/>
      <c r="D861" s="81">
        <v>0</v>
      </c>
      <c r="E861" s="157">
        <v>0</v>
      </c>
      <c r="F861" s="50">
        <f t="shared" si="418"/>
        <v>0</v>
      </c>
      <c r="G861" s="157">
        <v>4</v>
      </c>
      <c r="H861" s="177">
        <v>0.75</v>
      </c>
      <c r="I861" s="40">
        <f t="shared" si="408"/>
        <v>0.75</v>
      </c>
      <c r="J861" s="40">
        <f t="shared" ref="J861" si="428">ROUND(I861/7.5,0)</f>
        <v>0</v>
      </c>
      <c r="K861" s="177" t="s">
        <v>1977</v>
      </c>
      <c r="L861" s="177" t="s">
        <v>47</v>
      </c>
      <c r="M861" s="177">
        <v>5.0999999999999996</v>
      </c>
      <c r="N861" s="114"/>
      <c r="O861" s="115">
        <f t="shared" ref="O861" si="429">IF(L861="NA", E861, E861*L861)</f>
        <v>0</v>
      </c>
      <c r="P861" s="48"/>
      <c r="Q861" s="48"/>
      <c r="R861" s="286"/>
      <c r="S861" s="287"/>
      <c r="U861" s="50"/>
      <c r="V861" s="180"/>
      <c r="W861" s="180"/>
      <c r="X861" s="50"/>
      <c r="Y861" s="82"/>
    </row>
    <row r="862" spans="1:34">
      <c r="A862" s="50" t="s">
        <v>893</v>
      </c>
      <c r="B862" s="107" t="s">
        <v>891</v>
      </c>
      <c r="D862" s="50">
        <v>0</v>
      </c>
      <c r="E862" s="50">
        <v>0</v>
      </c>
      <c r="F862" s="50">
        <f t="shared" si="418"/>
        <v>0</v>
      </c>
      <c r="G862" s="81">
        <v>54</v>
      </c>
      <c r="H862" s="81">
        <v>1</v>
      </c>
      <c r="I862" s="40">
        <f t="shared" si="408"/>
        <v>1</v>
      </c>
      <c r="J862" s="6">
        <f t="shared" si="425"/>
        <v>0</v>
      </c>
      <c r="K862" s="50" t="s">
        <v>905</v>
      </c>
      <c r="L862" s="50">
        <v>26.2</v>
      </c>
      <c r="M862" s="81">
        <v>5.6</v>
      </c>
      <c r="N862" s="114">
        <f>VLOOKUP(K862,'Material Bar Weights'!A:C,3,0)</f>
        <v>524.64</v>
      </c>
      <c r="O862" s="115">
        <f t="shared" si="404"/>
        <v>0</v>
      </c>
      <c r="P862" s="105">
        <f>O862/N862</f>
        <v>0</v>
      </c>
      <c r="Q862" s="48"/>
      <c r="R862" s="286"/>
      <c r="S862" s="287"/>
      <c r="U862" s="50"/>
      <c r="V862" s="180"/>
      <c r="W862" s="180"/>
      <c r="X862" s="50"/>
      <c r="Y862" s="82"/>
    </row>
    <row r="863" spans="1:34" ht="14.4">
      <c r="A863" s="165" t="s">
        <v>1425</v>
      </c>
      <c r="B863" s="588" t="s">
        <v>2488</v>
      </c>
      <c r="C863" s="477"/>
      <c r="D863" s="50">
        <v>0</v>
      </c>
      <c r="E863" s="175">
        <v>0</v>
      </c>
      <c r="F863" s="401">
        <f>((E863*M863)/35)/4</f>
        <v>0</v>
      </c>
      <c r="G863" s="157">
        <v>4</v>
      </c>
      <c r="H863" s="177">
        <v>4</v>
      </c>
      <c r="I863" s="40">
        <f t="shared" si="408"/>
        <v>4</v>
      </c>
      <c r="J863" s="6">
        <f>ROUND(I863/7.5,0)</f>
        <v>1</v>
      </c>
      <c r="K863" s="89" t="s">
        <v>1489</v>
      </c>
      <c r="L863" s="89" t="s">
        <v>47</v>
      </c>
      <c r="M863" s="89">
        <v>5.6</v>
      </c>
      <c r="N863" s="114"/>
      <c r="O863" s="115">
        <f>IF(L863="NA", E863, E863*L863)</f>
        <v>0</v>
      </c>
      <c r="P863" s="114"/>
      <c r="Q863" s="48"/>
      <c r="R863" s="286"/>
      <c r="S863" s="287"/>
      <c r="U863" s="50"/>
      <c r="V863" s="180"/>
      <c r="W863" s="180"/>
      <c r="X863" s="50"/>
      <c r="Y863" s="82"/>
    </row>
    <row r="864" spans="1:34">
      <c r="A864" s="50" t="s">
        <v>703</v>
      </c>
      <c r="B864" s="107" t="s">
        <v>3825</v>
      </c>
      <c r="D864" s="50">
        <v>0</v>
      </c>
      <c r="E864" s="50">
        <v>0</v>
      </c>
      <c r="F864" s="33">
        <f t="shared" ref="F864:F866" si="430">((E864*M864)/35)/4</f>
        <v>0</v>
      </c>
      <c r="G864" s="81">
        <v>12</v>
      </c>
      <c r="H864" s="81">
        <v>3</v>
      </c>
      <c r="I864" s="40">
        <f t="shared" ref="I864:I866" si="431">E864/G864+H864</f>
        <v>3</v>
      </c>
      <c r="J864" s="6">
        <f t="shared" ref="J864:J866" si="432">ROUND(I864/7.5,0)</f>
        <v>0</v>
      </c>
      <c r="K864" s="50" t="s">
        <v>953</v>
      </c>
      <c r="L864" s="50">
        <v>16.025300000000001</v>
      </c>
      <c r="M864" s="81">
        <v>5.5</v>
      </c>
      <c r="N864" s="114">
        <f>VLOOKUP(K864,'Material Bar Weights'!A:C,3,0)</f>
        <v>425.33</v>
      </c>
      <c r="O864" s="115">
        <f t="shared" ref="O864:O866" si="433">IF(L864="NA", E864, E864*L864)</f>
        <v>0</v>
      </c>
      <c r="P864" s="105">
        <f>O864/N864</f>
        <v>0</v>
      </c>
      <c r="U864" s="41">
        <v>2018</v>
      </c>
      <c r="V864" s="180"/>
      <c r="W864" s="180"/>
      <c r="X864" s="50"/>
      <c r="Y864" s="82"/>
    </row>
    <row r="865" spans="1:30">
      <c r="A865" s="115" t="s">
        <v>1425</v>
      </c>
      <c r="B865" s="588" t="s">
        <v>3828</v>
      </c>
      <c r="C865" s="217"/>
      <c r="D865" s="81">
        <v>0</v>
      </c>
      <c r="E865" s="157">
        <v>0</v>
      </c>
      <c r="F865" s="33">
        <f t="shared" si="430"/>
        <v>0</v>
      </c>
      <c r="G865" s="157">
        <v>4</v>
      </c>
      <c r="H865" s="177">
        <v>0.75</v>
      </c>
      <c r="I865" s="40">
        <f t="shared" si="431"/>
        <v>0.75</v>
      </c>
      <c r="J865" s="40">
        <f t="shared" si="432"/>
        <v>0</v>
      </c>
      <c r="K865" s="81" t="s">
        <v>3825</v>
      </c>
      <c r="L865" s="177" t="s">
        <v>47</v>
      </c>
      <c r="M865" s="81">
        <v>5.5</v>
      </c>
      <c r="N865" s="114"/>
      <c r="O865" s="115">
        <f t="shared" si="433"/>
        <v>0</v>
      </c>
      <c r="P865" s="48"/>
      <c r="U865" s="41">
        <v>2018</v>
      </c>
      <c r="V865" s="180"/>
      <c r="W865" s="180"/>
      <c r="X865" s="50"/>
      <c r="Y865" s="82"/>
    </row>
    <row r="866" spans="1:30">
      <c r="A866" s="115" t="s">
        <v>1425</v>
      </c>
      <c r="B866" s="588" t="s">
        <v>3829</v>
      </c>
      <c r="C866" s="217"/>
      <c r="D866" s="81">
        <v>0</v>
      </c>
      <c r="E866" s="157">
        <v>0</v>
      </c>
      <c r="F866" s="33">
        <f t="shared" si="430"/>
        <v>0</v>
      </c>
      <c r="G866" s="157">
        <v>4</v>
      </c>
      <c r="H866" s="177">
        <v>0.75</v>
      </c>
      <c r="I866" s="40">
        <f t="shared" si="431"/>
        <v>0.75</v>
      </c>
      <c r="J866" s="40">
        <f t="shared" si="432"/>
        <v>0</v>
      </c>
      <c r="K866" s="81" t="s">
        <v>3825</v>
      </c>
      <c r="L866" s="177" t="s">
        <v>47</v>
      </c>
      <c r="M866" s="81">
        <v>5.5</v>
      </c>
      <c r="N866" s="114"/>
      <c r="O866" s="115">
        <f t="shared" si="433"/>
        <v>0</v>
      </c>
      <c r="P866" s="48"/>
      <c r="U866" s="41">
        <v>2018</v>
      </c>
      <c r="V866" s="180"/>
      <c r="W866" s="180"/>
      <c r="X866" s="50"/>
      <c r="Y866" s="82"/>
    </row>
    <row r="867" spans="1:30" ht="14.4">
      <c r="A867" s="165" t="s">
        <v>1425</v>
      </c>
      <c r="B867" s="588" t="s">
        <v>2357</v>
      </c>
      <c r="C867" s="477"/>
      <c r="D867" s="50">
        <v>0</v>
      </c>
      <c r="E867" s="175">
        <v>0</v>
      </c>
      <c r="F867" s="401">
        <f>((E867*M867)/35)/4</f>
        <v>0</v>
      </c>
      <c r="G867" s="157">
        <v>6</v>
      </c>
      <c r="H867" s="177">
        <v>4</v>
      </c>
      <c r="I867" s="40">
        <f t="shared" si="408"/>
        <v>4</v>
      </c>
      <c r="J867" s="6">
        <f>ROUND(I867/7.5,0)</f>
        <v>1</v>
      </c>
      <c r="K867" s="89" t="s">
        <v>1489</v>
      </c>
      <c r="L867" s="89" t="s">
        <v>47</v>
      </c>
      <c r="M867" s="89">
        <v>8.17</v>
      </c>
      <c r="N867" s="114"/>
      <c r="O867" s="115">
        <f>IF(L867="NA", E867, E867*L867)</f>
        <v>0</v>
      </c>
      <c r="P867" s="114"/>
      <c r="Q867" s="48"/>
      <c r="R867" s="286"/>
      <c r="S867" s="287"/>
      <c r="U867" s="50"/>
      <c r="V867" s="180"/>
      <c r="W867" s="180"/>
      <c r="X867" s="50"/>
      <c r="Y867" s="82"/>
    </row>
    <row r="868" spans="1:30">
      <c r="A868" s="165" t="s">
        <v>1425</v>
      </c>
      <c r="B868" s="427" t="s">
        <v>1488</v>
      </c>
      <c r="C868" s="294"/>
      <c r="D868" s="81">
        <v>0</v>
      </c>
      <c r="E868" s="7">
        <v>0</v>
      </c>
      <c r="F868" s="476">
        <f>((E868*M868)/35)/4</f>
        <v>0</v>
      </c>
      <c r="G868" s="7">
        <v>6</v>
      </c>
      <c r="H868" s="110">
        <v>4</v>
      </c>
      <c r="I868" s="40">
        <f t="shared" si="408"/>
        <v>4</v>
      </c>
      <c r="J868" s="3">
        <f t="shared" si="425"/>
        <v>1</v>
      </c>
      <c r="K868" s="110" t="s">
        <v>1489</v>
      </c>
      <c r="L868" s="110" t="s">
        <v>47</v>
      </c>
      <c r="M868" s="110">
        <v>8.17</v>
      </c>
      <c r="N868" s="114"/>
      <c r="O868" s="115">
        <f t="shared" ref="O868:O875" si="434">IF(L868="NA", E868, E868*L868)</f>
        <v>0</v>
      </c>
      <c r="P868" s="114"/>
      <c r="Q868" s="48"/>
      <c r="R868" s="286"/>
      <c r="S868" s="287"/>
      <c r="U868" s="50"/>
      <c r="V868" s="180"/>
      <c r="W868" s="180"/>
      <c r="X868" s="50"/>
      <c r="Y868" s="82"/>
    </row>
    <row r="869" spans="1:30">
      <c r="A869" s="50" t="s">
        <v>893</v>
      </c>
      <c r="B869" s="107" t="s">
        <v>2074</v>
      </c>
      <c r="D869" s="50">
        <v>0</v>
      </c>
      <c r="E869" s="50">
        <v>0</v>
      </c>
      <c r="F869" s="401">
        <f>((E869*M869)/35)/4</f>
        <v>0</v>
      </c>
      <c r="G869" s="81">
        <v>10</v>
      </c>
      <c r="H869" s="81">
        <v>1</v>
      </c>
      <c r="I869" s="40">
        <f t="shared" si="408"/>
        <v>1</v>
      </c>
      <c r="J869" s="6">
        <f t="shared" si="425"/>
        <v>0</v>
      </c>
      <c r="K869" s="50" t="s">
        <v>1490</v>
      </c>
      <c r="L869" s="50">
        <v>43.637099999999997</v>
      </c>
      <c r="M869" s="81">
        <v>8.17</v>
      </c>
      <c r="N869" s="114">
        <f>VLOOKUP(K869,'Material Bar Weights'!A:C,3,0)</f>
        <v>700.24</v>
      </c>
      <c r="O869" s="115">
        <f t="shared" si="434"/>
        <v>0</v>
      </c>
      <c r="P869" s="105">
        <f>O869/N869</f>
        <v>0</v>
      </c>
      <c r="S869" s="287"/>
      <c r="V869" s="180"/>
      <c r="W869" s="180"/>
      <c r="X869" s="50"/>
      <c r="Y869" s="82"/>
    </row>
    <row r="870" spans="1:30">
      <c r="A870" s="50" t="s">
        <v>814</v>
      </c>
      <c r="B870" s="107" t="s">
        <v>2075</v>
      </c>
      <c r="D870" s="81">
        <v>0</v>
      </c>
      <c r="E870" s="50">
        <v>0</v>
      </c>
      <c r="G870" s="81">
        <v>20</v>
      </c>
      <c r="H870" s="81">
        <v>1</v>
      </c>
      <c r="I870" s="40">
        <f t="shared" si="408"/>
        <v>1</v>
      </c>
      <c r="J870" s="6">
        <f t="shared" si="425"/>
        <v>0</v>
      </c>
      <c r="K870" s="208" t="s">
        <v>2074</v>
      </c>
      <c r="L870" s="50" t="s">
        <v>47</v>
      </c>
      <c r="M870" s="81"/>
      <c r="N870" s="114"/>
      <c r="O870" s="115">
        <f t="shared" si="434"/>
        <v>0</v>
      </c>
      <c r="P870" s="114"/>
      <c r="X870" s="50"/>
      <c r="Y870" s="82"/>
    </row>
    <row r="871" spans="1:30">
      <c r="A871" s="115" t="s">
        <v>1425</v>
      </c>
      <c r="B871" s="588" t="s">
        <v>2274</v>
      </c>
      <c r="C871" s="217"/>
      <c r="D871" s="81">
        <v>0</v>
      </c>
      <c r="E871" s="157">
        <v>0</v>
      </c>
      <c r="F871" s="346">
        <f>((E871*M871)/35)/4</f>
        <v>0</v>
      </c>
      <c r="G871" s="157">
        <v>4</v>
      </c>
      <c r="H871" s="177">
        <v>0.75</v>
      </c>
      <c r="I871" s="40">
        <f t="shared" si="408"/>
        <v>0.75</v>
      </c>
      <c r="J871" s="40">
        <f t="shared" si="425"/>
        <v>0</v>
      </c>
      <c r="K871" s="177" t="s">
        <v>2272</v>
      </c>
      <c r="L871" s="177" t="s">
        <v>47</v>
      </c>
      <c r="M871" s="177">
        <v>2.3450000000000002</v>
      </c>
      <c r="N871" s="114"/>
      <c r="O871" s="115">
        <f t="shared" si="434"/>
        <v>0</v>
      </c>
      <c r="P871" s="48"/>
      <c r="U871" s="41">
        <v>2018</v>
      </c>
      <c r="X871" s="50"/>
      <c r="Y871" s="82"/>
    </row>
    <row r="872" spans="1:30">
      <c r="A872" s="50" t="s">
        <v>703</v>
      </c>
      <c r="B872" s="107" t="s">
        <v>1040</v>
      </c>
      <c r="D872" s="50">
        <v>0</v>
      </c>
      <c r="E872" s="50">
        <v>0</v>
      </c>
      <c r="F872" s="50">
        <f>((E872*M872)/35)/4</f>
        <v>0</v>
      </c>
      <c r="G872" s="146">
        <v>12</v>
      </c>
      <c r="H872" s="81">
        <v>3</v>
      </c>
      <c r="I872" s="40">
        <f t="shared" si="408"/>
        <v>3</v>
      </c>
      <c r="J872" s="6">
        <f t="shared" si="425"/>
        <v>0</v>
      </c>
      <c r="K872" s="50" t="s">
        <v>954</v>
      </c>
      <c r="L872" s="50">
        <v>7.9660000000000002</v>
      </c>
      <c r="M872" s="81">
        <v>2.9260000000000002</v>
      </c>
      <c r="N872" s="114">
        <f>VLOOKUP(K872,'Material Bar Weights'!A:C,3,0)</f>
        <v>555.53</v>
      </c>
      <c r="O872" s="115">
        <f t="shared" si="434"/>
        <v>0</v>
      </c>
      <c r="P872" s="105">
        <f>O872/N872</f>
        <v>0</v>
      </c>
      <c r="X872" s="50"/>
      <c r="Y872" s="82"/>
    </row>
    <row r="873" spans="1:30">
      <c r="A873" s="50" t="s">
        <v>703</v>
      </c>
      <c r="B873" s="107" t="s">
        <v>2272</v>
      </c>
      <c r="D873" s="50">
        <v>0</v>
      </c>
      <c r="E873" s="50">
        <v>0</v>
      </c>
      <c r="F873" s="33">
        <f t="shared" ref="F873" si="435">((E873*M873)/35)/4</f>
        <v>0</v>
      </c>
      <c r="G873" s="81">
        <v>12</v>
      </c>
      <c r="H873" s="81">
        <v>3</v>
      </c>
      <c r="I873" s="40">
        <f t="shared" si="408"/>
        <v>3</v>
      </c>
      <c r="J873" s="6">
        <f t="shared" ref="J873" si="436">ROUND(I873/7.5,0)</f>
        <v>0</v>
      </c>
      <c r="K873" s="50" t="s">
        <v>952</v>
      </c>
      <c r="L873" s="50">
        <v>7.68</v>
      </c>
      <c r="M873" s="81">
        <v>2.3450000000000002</v>
      </c>
      <c r="N873" s="114">
        <f>VLOOKUP(K873,'Material Bar Weights'!A:C,3,0)</f>
        <v>312.49</v>
      </c>
      <c r="O873" s="115">
        <f t="shared" ref="O873" si="437">IF(L873="NA", E873, E873*L873)</f>
        <v>0</v>
      </c>
      <c r="P873" s="105">
        <f>O873/N873</f>
        <v>0</v>
      </c>
      <c r="U873" s="41">
        <v>2018</v>
      </c>
      <c r="X873" s="50"/>
      <c r="Y873" s="82"/>
    </row>
    <row r="874" spans="1:30">
      <c r="A874" s="50" t="s">
        <v>703</v>
      </c>
      <c r="B874" s="107" t="s">
        <v>931</v>
      </c>
      <c r="D874" s="81">
        <v>0</v>
      </c>
      <c r="E874" s="50">
        <v>0</v>
      </c>
      <c r="F874" s="50">
        <f t="shared" ref="F874:F880" si="438">((E874*M874)/35)/4</f>
        <v>0</v>
      </c>
      <c r="G874" s="146">
        <v>15</v>
      </c>
      <c r="H874" s="81">
        <v>2</v>
      </c>
      <c r="I874" s="40">
        <f t="shared" si="408"/>
        <v>2</v>
      </c>
      <c r="J874" s="6">
        <f t="shared" si="425"/>
        <v>0</v>
      </c>
      <c r="K874" s="50" t="s">
        <v>949</v>
      </c>
      <c r="L874" s="50">
        <v>6.92</v>
      </c>
      <c r="M874" s="81">
        <v>0.6</v>
      </c>
      <c r="N874" s="114">
        <f>VLOOKUP(K874,'Material Bar Weights'!A:C,3,0)</f>
        <v>195.85</v>
      </c>
      <c r="O874" s="115">
        <f t="shared" si="434"/>
        <v>0</v>
      </c>
      <c r="P874" s="105">
        <f>O874/N874</f>
        <v>0</v>
      </c>
      <c r="X874" s="50"/>
      <c r="Y874" s="82"/>
    </row>
    <row r="875" spans="1:30">
      <c r="A875" s="50" t="s">
        <v>703</v>
      </c>
      <c r="B875" s="107" t="s">
        <v>928</v>
      </c>
      <c r="D875" s="50">
        <v>0</v>
      </c>
      <c r="E875" s="50">
        <v>0</v>
      </c>
      <c r="F875" s="50">
        <f t="shared" si="438"/>
        <v>0</v>
      </c>
      <c r="G875" s="81">
        <v>17</v>
      </c>
      <c r="H875" s="81">
        <v>1</v>
      </c>
      <c r="I875" s="40">
        <f t="shared" si="408"/>
        <v>1</v>
      </c>
      <c r="J875" s="6">
        <f t="shared" si="425"/>
        <v>0</v>
      </c>
      <c r="K875" s="50" t="s">
        <v>952</v>
      </c>
      <c r="L875" s="50">
        <v>6.9820000000000002</v>
      </c>
      <c r="M875" s="81">
        <v>2.16</v>
      </c>
      <c r="N875" s="114">
        <f>VLOOKUP(K875,'Material Bar Weights'!A:C,3,0)</f>
        <v>312.49</v>
      </c>
      <c r="O875" s="115">
        <f t="shared" si="434"/>
        <v>0</v>
      </c>
      <c r="P875" s="105">
        <f>O875/N875</f>
        <v>0</v>
      </c>
      <c r="X875" s="50"/>
      <c r="Y875" s="82"/>
    </row>
    <row r="876" spans="1:30">
      <c r="A876" s="50" t="s">
        <v>493</v>
      </c>
      <c r="B876" s="127" t="s">
        <v>489</v>
      </c>
      <c r="C876" s="182" t="s">
        <v>494</v>
      </c>
      <c r="D876" s="81">
        <v>0</v>
      </c>
      <c r="E876" s="110">
        <v>0</v>
      </c>
      <c r="F876" s="110">
        <f t="shared" si="438"/>
        <v>0</v>
      </c>
      <c r="G876" s="110">
        <v>43</v>
      </c>
      <c r="H876" s="110">
        <v>16</v>
      </c>
      <c r="I876" s="40">
        <f t="shared" si="408"/>
        <v>16</v>
      </c>
      <c r="J876" s="3">
        <v>2</v>
      </c>
      <c r="K876" s="110" t="s">
        <v>490</v>
      </c>
      <c r="L876" s="168">
        <v>1</v>
      </c>
      <c r="M876" s="168">
        <v>1.008</v>
      </c>
      <c r="N876" s="114"/>
      <c r="O876" s="33">
        <v>0</v>
      </c>
      <c r="X876" s="50"/>
      <c r="Y876" s="82"/>
    </row>
    <row r="877" spans="1:30">
      <c r="A877" s="50" t="s">
        <v>493</v>
      </c>
      <c r="B877" s="127" t="s">
        <v>491</v>
      </c>
      <c r="C877" s="182" t="s">
        <v>494</v>
      </c>
      <c r="D877" s="50">
        <v>0</v>
      </c>
      <c r="E877" s="110">
        <v>0</v>
      </c>
      <c r="F877" s="110">
        <f t="shared" si="438"/>
        <v>0</v>
      </c>
      <c r="G877" s="110">
        <v>43</v>
      </c>
      <c r="H877" s="110">
        <v>16</v>
      </c>
      <c r="I877" s="40">
        <f t="shared" si="408"/>
        <v>16</v>
      </c>
      <c r="J877" s="3">
        <v>2</v>
      </c>
      <c r="K877" s="110" t="s">
        <v>492</v>
      </c>
      <c r="L877" s="168">
        <v>1</v>
      </c>
      <c r="M877" s="168">
        <v>0.90500000000000003</v>
      </c>
      <c r="N877" s="114"/>
      <c r="O877" s="33">
        <v>0</v>
      </c>
    </row>
    <row r="878" spans="1:30">
      <c r="A878" s="50" t="s">
        <v>141</v>
      </c>
      <c r="B878" s="107" t="s">
        <v>2078</v>
      </c>
      <c r="D878" s="81">
        <v>0</v>
      </c>
      <c r="E878" s="50">
        <v>0</v>
      </c>
      <c r="F878" s="89">
        <f t="shared" si="438"/>
        <v>0</v>
      </c>
      <c r="G878" s="146">
        <v>35</v>
      </c>
      <c r="H878" s="81">
        <v>16</v>
      </c>
      <c r="I878" s="40">
        <f t="shared" si="408"/>
        <v>16</v>
      </c>
      <c r="J878" s="6">
        <f t="shared" ref="J878:J915" si="439">ROUND(I878/7.5,0)</f>
        <v>2</v>
      </c>
      <c r="K878" s="208" t="s">
        <v>2079</v>
      </c>
      <c r="L878" s="50" t="s">
        <v>47</v>
      </c>
      <c r="M878" s="81">
        <v>1.6020000000000001</v>
      </c>
      <c r="N878" s="114"/>
      <c r="O878" s="115">
        <f>IF(L878="NA", E878, E878*L878)</f>
        <v>0</v>
      </c>
      <c r="AD878" s="114"/>
    </row>
    <row r="879" spans="1:30">
      <c r="A879" s="50" t="s">
        <v>141</v>
      </c>
      <c r="B879" s="107" t="s">
        <v>2076</v>
      </c>
      <c r="D879" s="50">
        <v>0</v>
      </c>
      <c r="E879" s="50">
        <v>0</v>
      </c>
      <c r="F879" s="89">
        <f t="shared" si="438"/>
        <v>0</v>
      </c>
      <c r="G879" s="146">
        <v>35</v>
      </c>
      <c r="H879" s="81">
        <v>10</v>
      </c>
      <c r="I879" s="40">
        <f t="shared" si="408"/>
        <v>10</v>
      </c>
      <c r="J879" s="6">
        <f t="shared" si="439"/>
        <v>1</v>
      </c>
      <c r="K879" s="208" t="s">
        <v>2077</v>
      </c>
      <c r="L879" s="50" t="s">
        <v>47</v>
      </c>
      <c r="M879" s="81">
        <v>1.575</v>
      </c>
      <c r="N879" s="114"/>
      <c r="O879" s="115">
        <f>IF(L879="NA", E879, E879*L879)</f>
        <v>0</v>
      </c>
      <c r="P879" s="114"/>
    </row>
    <row r="880" spans="1:30" s="50" customFormat="1">
      <c r="A880" s="50" t="s">
        <v>141</v>
      </c>
      <c r="B880" s="107" t="s">
        <v>2080</v>
      </c>
      <c r="C880" s="47" t="s">
        <v>1989</v>
      </c>
      <c r="D880" s="81">
        <v>0</v>
      </c>
      <c r="E880" s="50">
        <v>0</v>
      </c>
      <c r="F880" s="50">
        <f t="shared" si="438"/>
        <v>0</v>
      </c>
      <c r="G880" s="81">
        <v>43</v>
      </c>
      <c r="H880" s="81">
        <v>16</v>
      </c>
      <c r="I880" s="40">
        <f t="shared" si="408"/>
        <v>16</v>
      </c>
      <c r="J880" s="6">
        <f t="shared" si="439"/>
        <v>2</v>
      </c>
      <c r="K880" s="208" t="s">
        <v>2081</v>
      </c>
      <c r="L880" s="50" t="s">
        <v>47</v>
      </c>
      <c r="M880" s="81">
        <v>1.546</v>
      </c>
      <c r="N880" s="114"/>
      <c r="O880" s="115">
        <f>IF(L880="NA", E880, E880*L880)</f>
        <v>0</v>
      </c>
      <c r="P880" s="3"/>
      <c r="R880" s="55"/>
      <c r="T880" s="55"/>
      <c r="U880" s="41"/>
      <c r="Y880" s="82"/>
    </row>
    <row r="881" spans="1:25" s="50" customFormat="1">
      <c r="A881" s="50" t="s">
        <v>1450</v>
      </c>
      <c r="B881" s="107" t="s">
        <v>2291</v>
      </c>
      <c r="C881" s="47" t="s">
        <v>1992</v>
      </c>
      <c r="D881" s="81">
        <v>0</v>
      </c>
      <c r="E881" s="50">
        <v>0</v>
      </c>
      <c r="F881" s="33">
        <f t="shared" ref="F881" si="440">((E881*M881)/35)/4</f>
        <v>0</v>
      </c>
      <c r="G881" s="81">
        <v>11</v>
      </c>
      <c r="H881" s="81">
        <v>3</v>
      </c>
      <c r="I881" s="40">
        <f t="shared" si="408"/>
        <v>3</v>
      </c>
      <c r="J881" s="6">
        <f t="shared" si="439"/>
        <v>0</v>
      </c>
      <c r="K881" s="50" t="s">
        <v>1859</v>
      </c>
      <c r="L881" s="50">
        <v>3.0265</v>
      </c>
      <c r="M881" s="81">
        <v>1.546</v>
      </c>
      <c r="N881" s="114">
        <f>VLOOKUP(K881,'Material Bar Weights'!A:C,3,0)</f>
        <v>124.29</v>
      </c>
      <c r="O881" s="115">
        <f t="shared" ref="O881" si="441">IF(L881="NA", E881, E881*L881)</f>
        <v>0</v>
      </c>
      <c r="P881" s="105">
        <f>O881/N881</f>
        <v>0</v>
      </c>
      <c r="R881" s="55"/>
      <c r="T881" s="55"/>
      <c r="U881" s="107"/>
      <c r="Y881" s="82"/>
    </row>
    <row r="882" spans="1:25" s="50" customFormat="1">
      <c r="A882" s="50" t="s">
        <v>1450</v>
      </c>
      <c r="B882" s="107" t="s">
        <v>2292</v>
      </c>
      <c r="C882" s="47" t="s">
        <v>1992</v>
      </c>
      <c r="D882" s="50">
        <v>0</v>
      </c>
      <c r="E882" s="110">
        <v>0</v>
      </c>
      <c r="F882" s="110"/>
      <c r="G882" s="110">
        <v>22</v>
      </c>
      <c r="H882" s="110">
        <v>16</v>
      </c>
      <c r="I882" s="40">
        <f t="shared" si="408"/>
        <v>16</v>
      </c>
      <c r="J882" s="3">
        <v>2</v>
      </c>
      <c r="K882" s="81" t="s">
        <v>2291</v>
      </c>
      <c r="L882" s="168">
        <v>1</v>
      </c>
      <c r="M882" s="168"/>
      <c r="N882" s="114"/>
      <c r="O882" s="33">
        <v>0</v>
      </c>
      <c r="P882" s="3"/>
      <c r="R882" s="55"/>
      <c r="T882" s="55"/>
      <c r="U882" s="41"/>
      <c r="Y882" s="82"/>
    </row>
    <row r="883" spans="1:25" s="50" customFormat="1">
      <c r="A883" s="50" t="s">
        <v>1426</v>
      </c>
      <c r="B883" s="107" t="s">
        <v>2293</v>
      </c>
      <c r="C883" s="47" t="s">
        <v>1992</v>
      </c>
      <c r="D883" s="50">
        <v>0</v>
      </c>
      <c r="E883" s="110">
        <v>0</v>
      </c>
      <c r="F883" s="110"/>
      <c r="G883" s="110">
        <v>40</v>
      </c>
      <c r="H883" s="110">
        <v>16</v>
      </c>
      <c r="I883" s="40">
        <f t="shared" si="408"/>
        <v>16</v>
      </c>
      <c r="J883" s="3">
        <v>2</v>
      </c>
      <c r="K883" s="81" t="s">
        <v>2292</v>
      </c>
      <c r="L883" s="168">
        <v>1</v>
      </c>
      <c r="M883" s="168"/>
      <c r="N883" s="114"/>
      <c r="O883" s="33">
        <v>0</v>
      </c>
      <c r="P883" s="3"/>
      <c r="R883" s="55"/>
      <c r="T883" s="55"/>
      <c r="U883" s="41"/>
      <c r="Y883" s="82"/>
    </row>
    <row r="884" spans="1:25" s="50" customFormat="1">
      <c r="A884" s="50" t="s">
        <v>154</v>
      </c>
      <c r="B884" s="107" t="s">
        <v>2082</v>
      </c>
      <c r="C884" s="47"/>
      <c r="D884" s="50">
        <v>0</v>
      </c>
      <c r="E884" s="50">
        <v>0</v>
      </c>
      <c r="G884" s="146">
        <v>49</v>
      </c>
      <c r="H884" s="81">
        <v>4</v>
      </c>
      <c r="I884" s="40">
        <f t="shared" si="408"/>
        <v>4</v>
      </c>
      <c r="J884" s="6">
        <f t="shared" si="439"/>
        <v>1</v>
      </c>
      <c r="K884" s="208" t="s">
        <v>2083</v>
      </c>
      <c r="L884" s="50" t="s">
        <v>47</v>
      </c>
      <c r="M884" s="81"/>
      <c r="N884" s="114"/>
      <c r="O884" s="115">
        <f>IF(L884="NA", E884, E884*L884)</f>
        <v>0</v>
      </c>
      <c r="P884" s="3"/>
      <c r="R884" s="55"/>
      <c r="T884" s="55"/>
      <c r="U884" s="41"/>
      <c r="Y884" s="82"/>
    </row>
    <row r="885" spans="1:25" s="50" customFormat="1">
      <c r="A885" s="50" t="s">
        <v>141</v>
      </c>
      <c r="B885" s="107" t="s">
        <v>2084</v>
      </c>
      <c r="C885" s="47"/>
      <c r="D885" s="81">
        <v>0</v>
      </c>
      <c r="E885" s="50">
        <v>0</v>
      </c>
      <c r="G885" s="146">
        <v>35</v>
      </c>
      <c r="H885" s="81">
        <v>16</v>
      </c>
      <c r="I885" s="40">
        <f t="shared" si="408"/>
        <v>16</v>
      </c>
      <c r="J885" s="6">
        <f t="shared" si="439"/>
        <v>2</v>
      </c>
      <c r="K885" s="208" t="s">
        <v>2085</v>
      </c>
      <c r="L885" s="50" t="s">
        <v>47</v>
      </c>
      <c r="M885" s="81"/>
      <c r="N885" s="114"/>
      <c r="O885" s="115">
        <f>IF(L885="NA", E885, E885*L885)</f>
        <v>0</v>
      </c>
      <c r="P885" s="114"/>
      <c r="R885" s="55"/>
      <c r="T885" s="55"/>
      <c r="U885" s="41"/>
      <c r="Y885" s="82"/>
    </row>
    <row r="886" spans="1:25" s="50" customFormat="1">
      <c r="A886" s="165" t="s">
        <v>156</v>
      </c>
      <c r="B886" s="427" t="s">
        <v>495</v>
      </c>
      <c r="C886" s="255"/>
      <c r="D886" s="50">
        <v>0</v>
      </c>
      <c r="E886" s="155">
        <v>0</v>
      </c>
      <c r="F886" s="456">
        <f>((E886*M886)/35)/4</f>
        <v>0</v>
      </c>
      <c r="G886" s="155">
        <v>85</v>
      </c>
      <c r="H886" s="110">
        <v>4</v>
      </c>
      <c r="I886" s="40">
        <f t="shared" si="408"/>
        <v>4</v>
      </c>
      <c r="J886" s="3">
        <f t="shared" si="439"/>
        <v>1</v>
      </c>
      <c r="K886" s="293" t="s">
        <v>496</v>
      </c>
      <c r="L886" s="293">
        <v>0.54020000000000001</v>
      </c>
      <c r="M886" s="110">
        <v>0.29820000000000002</v>
      </c>
      <c r="N886" s="114">
        <f>VLOOKUP(K886,'Material Bar Weights'!A:C,3,0)</f>
        <v>55.24</v>
      </c>
      <c r="O886" s="33">
        <f>E886*L886</f>
        <v>0</v>
      </c>
      <c r="P886" s="132">
        <f>O886/N886</f>
        <v>0</v>
      </c>
      <c r="R886" s="286"/>
      <c r="T886" s="55"/>
      <c r="U886" s="212"/>
      <c r="Y886" s="82"/>
    </row>
    <row r="887" spans="1:25">
      <c r="A887" s="50" t="s">
        <v>154</v>
      </c>
      <c r="B887" s="107" t="s">
        <v>2086</v>
      </c>
      <c r="D887" s="81">
        <v>0</v>
      </c>
      <c r="E887" s="50">
        <v>0</v>
      </c>
      <c r="G887" s="146">
        <v>40</v>
      </c>
      <c r="H887" s="81">
        <v>4</v>
      </c>
      <c r="I887" s="40">
        <f t="shared" si="408"/>
        <v>4</v>
      </c>
      <c r="J887" s="6">
        <f t="shared" si="439"/>
        <v>1</v>
      </c>
      <c r="K887" s="208" t="s">
        <v>2087</v>
      </c>
      <c r="L887" s="50" t="s">
        <v>47</v>
      </c>
      <c r="M887" s="81"/>
      <c r="N887" s="114"/>
      <c r="O887" s="115">
        <f>IF(L887="NA", E887, E887*L887)</f>
        <v>0</v>
      </c>
      <c r="P887" s="114"/>
      <c r="R887" s="286"/>
      <c r="S887" s="287"/>
      <c r="V887" s="180"/>
      <c r="W887" s="180"/>
      <c r="X887" s="50"/>
      <c r="Y887" s="82"/>
    </row>
    <row r="888" spans="1:25">
      <c r="A888" s="50" t="s">
        <v>493</v>
      </c>
      <c r="B888" s="127" t="s">
        <v>2088</v>
      </c>
      <c r="C888" s="182" t="s">
        <v>494</v>
      </c>
      <c r="D888" s="50">
        <v>0</v>
      </c>
      <c r="E888" s="110">
        <v>0</v>
      </c>
      <c r="F888" s="110"/>
      <c r="G888" s="110">
        <v>43</v>
      </c>
      <c r="H888" s="110">
        <v>16</v>
      </c>
      <c r="I888" s="40">
        <f t="shared" si="408"/>
        <v>16</v>
      </c>
      <c r="J888" s="3">
        <f t="shared" si="439"/>
        <v>2</v>
      </c>
      <c r="K888" s="392" t="s">
        <v>2088</v>
      </c>
      <c r="L888" s="168">
        <v>1</v>
      </c>
      <c r="M888" s="168"/>
      <c r="N888" s="114"/>
      <c r="O888" s="33">
        <f>E888*L888</f>
        <v>0</v>
      </c>
      <c r="P888" s="3"/>
      <c r="R888" s="286"/>
      <c r="S888" s="287"/>
      <c r="V888" s="180"/>
      <c r="W888" s="180"/>
      <c r="X888" s="50"/>
      <c r="Y888" s="82"/>
    </row>
    <row r="889" spans="1:25">
      <c r="A889" s="165" t="s">
        <v>154</v>
      </c>
      <c r="B889" s="107" t="s">
        <v>2089</v>
      </c>
      <c r="D889" s="81">
        <v>0</v>
      </c>
      <c r="E889" s="50">
        <v>0</v>
      </c>
      <c r="G889" s="146">
        <v>44</v>
      </c>
      <c r="H889" s="81">
        <v>4</v>
      </c>
      <c r="I889" s="40">
        <f t="shared" si="408"/>
        <v>4</v>
      </c>
      <c r="J889" s="6">
        <f t="shared" si="439"/>
        <v>1</v>
      </c>
      <c r="K889" s="208" t="s">
        <v>2090</v>
      </c>
      <c r="L889" s="50" t="s">
        <v>47</v>
      </c>
      <c r="M889" s="81"/>
      <c r="N889" s="114"/>
      <c r="O889" s="115">
        <f>IF(L889="NA", E889, E889*L889)</f>
        <v>0</v>
      </c>
      <c r="R889" s="286"/>
      <c r="S889" s="287"/>
      <c r="V889" s="180"/>
      <c r="W889" s="180"/>
      <c r="X889" s="50"/>
      <c r="Y889" s="82"/>
    </row>
    <row r="890" spans="1:25">
      <c r="A890" s="50" t="s">
        <v>493</v>
      </c>
      <c r="B890" s="127" t="s">
        <v>2091</v>
      </c>
      <c r="C890" s="182" t="s">
        <v>494</v>
      </c>
      <c r="D890" s="50">
        <v>0</v>
      </c>
      <c r="E890" s="110">
        <v>0</v>
      </c>
      <c r="F890" s="110"/>
      <c r="G890" s="110">
        <v>43</v>
      </c>
      <c r="H890" s="110">
        <v>16</v>
      </c>
      <c r="I890" s="40">
        <f t="shared" si="408"/>
        <v>16</v>
      </c>
      <c r="J890" s="3">
        <f t="shared" si="439"/>
        <v>2</v>
      </c>
      <c r="K890" s="392" t="s">
        <v>2092</v>
      </c>
      <c r="L890" s="168">
        <v>1</v>
      </c>
      <c r="M890" s="168"/>
      <c r="N890" s="114"/>
      <c r="O890" s="33">
        <f>E890*L890</f>
        <v>0</v>
      </c>
      <c r="P890" s="3"/>
      <c r="R890" s="286"/>
      <c r="S890" s="287"/>
      <c r="U890" s="239"/>
      <c r="V890" s="180"/>
      <c r="W890" s="180"/>
      <c r="X890" s="50"/>
      <c r="Y890" s="82"/>
    </row>
    <row r="891" spans="1:25">
      <c r="A891" s="165" t="s">
        <v>154</v>
      </c>
      <c r="B891" s="427" t="s">
        <v>2093</v>
      </c>
      <c r="C891" s="255"/>
      <c r="D891" s="81">
        <v>0</v>
      </c>
      <c r="E891" s="155">
        <v>0</v>
      </c>
      <c r="F891" s="155"/>
      <c r="G891" s="8">
        <v>61</v>
      </c>
      <c r="H891" s="110">
        <v>4</v>
      </c>
      <c r="I891" s="40">
        <f t="shared" si="408"/>
        <v>4</v>
      </c>
      <c r="J891" s="3">
        <f t="shared" si="439"/>
        <v>1</v>
      </c>
      <c r="K891" s="405" t="s">
        <v>2094</v>
      </c>
      <c r="L891" s="293" t="s">
        <v>47</v>
      </c>
      <c r="M891" s="110"/>
      <c r="N891" s="114"/>
      <c r="O891" s="115">
        <f t="shared" ref="O891:O925" si="442">IF(L891="NA", E891, E891*L891)</f>
        <v>0</v>
      </c>
      <c r="P891" s="114"/>
      <c r="R891" s="286"/>
      <c r="S891" s="287"/>
      <c r="V891" s="180"/>
      <c r="W891" s="180"/>
      <c r="X891" s="50"/>
      <c r="Y891" s="82"/>
    </row>
    <row r="892" spans="1:25">
      <c r="A892" s="165" t="s">
        <v>156</v>
      </c>
      <c r="B892" s="246" t="s">
        <v>2095</v>
      </c>
      <c r="C892" s="44"/>
      <c r="D892" s="50">
        <v>0</v>
      </c>
      <c r="E892" s="155">
        <v>0</v>
      </c>
      <c r="F892" s="456">
        <f>((E892*M892)/35)/4</f>
        <v>0</v>
      </c>
      <c r="G892" s="155">
        <v>360</v>
      </c>
      <c r="H892" s="7">
        <v>16</v>
      </c>
      <c r="I892" s="40">
        <f t="shared" si="408"/>
        <v>16</v>
      </c>
      <c r="J892" s="3">
        <f t="shared" si="439"/>
        <v>2</v>
      </c>
      <c r="K892" s="155" t="s">
        <v>55</v>
      </c>
      <c r="L892" s="195">
        <v>0.1082</v>
      </c>
      <c r="M892" s="7">
        <v>3.7699999999999997E-2</v>
      </c>
      <c r="N892" s="114">
        <f>VLOOKUP(K892,'Material Bar Weights'!A:C,3,0)</f>
        <v>18.100000000000001</v>
      </c>
      <c r="O892" s="115">
        <f t="shared" si="442"/>
        <v>0</v>
      </c>
      <c r="P892" s="105">
        <f>O892/N892</f>
        <v>0</v>
      </c>
      <c r="R892" s="286"/>
      <c r="S892" s="287"/>
      <c r="U892" s="212"/>
      <c r="V892" s="180"/>
      <c r="W892" s="180"/>
      <c r="X892" s="50"/>
      <c r="Y892" s="82"/>
    </row>
    <row r="893" spans="1:25">
      <c r="A893" s="165" t="s">
        <v>2587</v>
      </c>
      <c r="B893" s="246" t="s">
        <v>4092</v>
      </c>
      <c r="C893" s="44"/>
      <c r="D893" s="81">
        <v>0</v>
      </c>
      <c r="E893" s="155">
        <v>0</v>
      </c>
      <c r="F893" s="155"/>
      <c r="G893" s="155">
        <v>360</v>
      </c>
      <c r="H893" s="7">
        <v>16</v>
      </c>
      <c r="I893" s="40">
        <f t="shared" si="408"/>
        <v>16</v>
      </c>
      <c r="J893" s="3">
        <f t="shared" si="439"/>
        <v>2</v>
      </c>
      <c r="K893" s="272" t="s">
        <v>2095</v>
      </c>
      <c r="L893" s="155" t="s">
        <v>47</v>
      </c>
      <c r="M893" s="7"/>
      <c r="N893" s="114"/>
      <c r="O893" s="115">
        <f t="shared" si="442"/>
        <v>0</v>
      </c>
      <c r="P893" s="114"/>
      <c r="R893" s="286"/>
      <c r="S893" s="287"/>
      <c r="V893" s="180"/>
      <c r="W893" s="180"/>
      <c r="X893" s="50"/>
      <c r="Y893" s="82"/>
    </row>
    <row r="894" spans="1:25">
      <c r="A894" s="165" t="s">
        <v>154</v>
      </c>
      <c r="B894" s="427" t="s">
        <v>2096</v>
      </c>
      <c r="C894" s="182" t="s">
        <v>494</v>
      </c>
      <c r="D894" s="50">
        <v>0</v>
      </c>
      <c r="E894" s="155">
        <v>0</v>
      </c>
      <c r="F894" s="155"/>
      <c r="G894" s="8">
        <v>152</v>
      </c>
      <c r="H894" s="110">
        <v>2</v>
      </c>
      <c r="I894" s="40">
        <f t="shared" ref="I894:I956" si="443">E894/G894+H894</f>
        <v>2</v>
      </c>
      <c r="J894" s="3">
        <f t="shared" si="439"/>
        <v>0</v>
      </c>
      <c r="K894" s="405" t="s">
        <v>2097</v>
      </c>
      <c r="L894" s="293" t="s">
        <v>47</v>
      </c>
      <c r="M894" s="110"/>
      <c r="N894" s="114"/>
      <c r="O894" s="115">
        <f t="shared" si="442"/>
        <v>0</v>
      </c>
      <c r="R894" s="286"/>
      <c r="S894" s="287"/>
      <c r="V894" s="180"/>
      <c r="W894" s="180"/>
      <c r="X894" s="50"/>
      <c r="Y894" s="82"/>
    </row>
    <row r="895" spans="1:25">
      <c r="A895" s="165" t="s">
        <v>1425</v>
      </c>
      <c r="B895" s="427" t="s">
        <v>430</v>
      </c>
      <c r="C895" s="294"/>
      <c r="D895" s="81">
        <v>0</v>
      </c>
      <c r="E895" s="7">
        <v>0</v>
      </c>
      <c r="F895" s="1270">
        <f t="shared" ref="F895:F907" si="444">((E895*M895)/35)/4</f>
        <v>0</v>
      </c>
      <c r="G895" s="7">
        <v>2</v>
      </c>
      <c r="H895" s="110">
        <v>2</v>
      </c>
      <c r="I895" s="40">
        <f t="shared" si="443"/>
        <v>2</v>
      </c>
      <c r="J895" s="3">
        <f t="shared" si="439"/>
        <v>0</v>
      </c>
      <c r="K895" s="110" t="s">
        <v>411</v>
      </c>
      <c r="L895" s="110" t="s">
        <v>47</v>
      </c>
      <c r="M895" s="110">
        <v>1.6182000000000001</v>
      </c>
      <c r="N895" s="114"/>
      <c r="O895" s="115">
        <f t="shared" si="442"/>
        <v>0</v>
      </c>
      <c r="P895" s="114"/>
      <c r="R895" s="286"/>
      <c r="S895" s="287"/>
      <c r="V895" s="180"/>
      <c r="W895" s="180"/>
    </row>
    <row r="896" spans="1:25">
      <c r="A896" s="165" t="s">
        <v>1425</v>
      </c>
      <c r="B896" s="427" t="s">
        <v>550</v>
      </c>
      <c r="C896" s="326"/>
      <c r="D896" s="50">
        <v>0</v>
      </c>
      <c r="E896" s="155">
        <v>0</v>
      </c>
      <c r="F896" s="1271">
        <f t="shared" si="444"/>
        <v>0</v>
      </c>
      <c r="G896" s="8">
        <v>2</v>
      </c>
      <c r="H896" s="110">
        <v>2</v>
      </c>
      <c r="I896" s="40">
        <f t="shared" si="443"/>
        <v>2</v>
      </c>
      <c r="J896" s="3">
        <f t="shared" si="439"/>
        <v>0</v>
      </c>
      <c r="K896" s="293" t="s">
        <v>411</v>
      </c>
      <c r="L896" s="293" t="s">
        <v>47</v>
      </c>
      <c r="M896" s="110">
        <v>1.6182000000000001</v>
      </c>
      <c r="N896" s="114"/>
      <c r="O896" s="115">
        <f t="shared" si="442"/>
        <v>0</v>
      </c>
      <c r="P896" s="114"/>
      <c r="R896" s="286"/>
      <c r="S896" s="287"/>
      <c r="V896" s="180"/>
      <c r="W896" s="180"/>
      <c r="X896" s="50"/>
      <c r="Y896" s="82"/>
    </row>
    <row r="897" spans="1:27">
      <c r="A897" s="165" t="s">
        <v>1425</v>
      </c>
      <c r="B897" s="427" t="s">
        <v>424</v>
      </c>
      <c r="C897" s="255"/>
      <c r="D897" s="81">
        <v>0</v>
      </c>
      <c r="E897" s="7">
        <v>0</v>
      </c>
      <c r="F897" s="1270">
        <f t="shared" si="444"/>
        <v>0</v>
      </c>
      <c r="G897" s="7">
        <v>2</v>
      </c>
      <c r="H897" s="110">
        <v>2</v>
      </c>
      <c r="I897" s="40">
        <f t="shared" si="443"/>
        <v>2</v>
      </c>
      <c r="J897" s="3">
        <f t="shared" si="439"/>
        <v>0</v>
      </c>
      <c r="K897" s="110" t="s">
        <v>411</v>
      </c>
      <c r="L897" s="110" t="s">
        <v>47</v>
      </c>
      <c r="M897" s="110">
        <v>1.6182000000000001</v>
      </c>
      <c r="N897" s="114"/>
      <c r="O897" s="115">
        <f t="shared" si="442"/>
        <v>0</v>
      </c>
      <c r="P897" s="114"/>
      <c r="R897" s="286"/>
      <c r="S897" s="287"/>
      <c r="V897" s="180"/>
      <c r="W897" s="180"/>
      <c r="X897" s="50"/>
      <c r="Y897" s="82"/>
    </row>
    <row r="898" spans="1:27">
      <c r="A898" s="165" t="s">
        <v>1425</v>
      </c>
      <c r="B898" s="427" t="s">
        <v>1063</v>
      </c>
      <c r="C898" s="255"/>
      <c r="D898" s="50">
        <v>0</v>
      </c>
      <c r="E898" s="7">
        <v>0</v>
      </c>
      <c r="F898" s="1270">
        <f t="shared" si="444"/>
        <v>0</v>
      </c>
      <c r="G898" s="8">
        <v>2</v>
      </c>
      <c r="H898" s="110">
        <v>2</v>
      </c>
      <c r="I898" s="40">
        <f t="shared" si="443"/>
        <v>2</v>
      </c>
      <c r="J898" s="3">
        <f t="shared" si="439"/>
        <v>0</v>
      </c>
      <c r="K898" s="110" t="s">
        <v>411</v>
      </c>
      <c r="L898" s="110" t="s">
        <v>47</v>
      </c>
      <c r="M898" s="110">
        <v>1.6182000000000001</v>
      </c>
      <c r="N898" s="114"/>
      <c r="O898" s="115">
        <f t="shared" si="442"/>
        <v>0</v>
      </c>
      <c r="P898" s="114"/>
      <c r="R898" s="286"/>
      <c r="S898" s="287"/>
      <c r="V898" s="180"/>
      <c r="W898" s="180"/>
      <c r="X898" s="81"/>
      <c r="Y898" s="160"/>
    </row>
    <row r="899" spans="1:27">
      <c r="A899" s="165" t="s">
        <v>1425</v>
      </c>
      <c r="B899" s="427" t="s">
        <v>442</v>
      </c>
      <c r="C899" s="255"/>
      <c r="D899" s="81">
        <v>0</v>
      </c>
      <c r="E899" s="7">
        <v>0</v>
      </c>
      <c r="F899" s="1270">
        <f t="shared" si="444"/>
        <v>0</v>
      </c>
      <c r="G899" s="8">
        <v>2</v>
      </c>
      <c r="H899" s="110">
        <v>2</v>
      </c>
      <c r="I899" s="40">
        <f t="shared" si="443"/>
        <v>2</v>
      </c>
      <c r="J899" s="3">
        <f t="shared" si="439"/>
        <v>0</v>
      </c>
      <c r="K899" s="110" t="s">
        <v>411</v>
      </c>
      <c r="L899" s="110" t="s">
        <v>47</v>
      </c>
      <c r="M899" s="110">
        <v>1.6182000000000001</v>
      </c>
      <c r="N899" s="114"/>
      <c r="O899" s="115">
        <f t="shared" si="442"/>
        <v>0</v>
      </c>
      <c r="P899" s="114"/>
      <c r="R899" s="286"/>
      <c r="S899" s="287"/>
      <c r="U899" s="212"/>
      <c r="V899" s="180"/>
      <c r="W899" s="180"/>
      <c r="X899" s="81"/>
      <c r="Y899" s="160"/>
    </row>
    <row r="900" spans="1:27">
      <c r="A900" s="165" t="s">
        <v>1425</v>
      </c>
      <c r="B900" s="427" t="s">
        <v>673</v>
      </c>
      <c r="C900" s="255"/>
      <c r="D900" s="50">
        <v>0</v>
      </c>
      <c r="E900" s="7">
        <v>0</v>
      </c>
      <c r="F900" s="1270">
        <f t="shared" si="444"/>
        <v>0</v>
      </c>
      <c r="G900" s="8">
        <v>2</v>
      </c>
      <c r="H900" s="110">
        <v>2</v>
      </c>
      <c r="I900" s="40">
        <f t="shared" si="443"/>
        <v>2</v>
      </c>
      <c r="J900" s="3">
        <f t="shared" si="439"/>
        <v>0</v>
      </c>
      <c r="K900" s="110" t="s">
        <v>411</v>
      </c>
      <c r="L900" s="110" t="s">
        <v>47</v>
      </c>
      <c r="M900" s="110">
        <v>1.6182000000000001</v>
      </c>
      <c r="N900" s="114"/>
      <c r="O900" s="115">
        <f t="shared" si="442"/>
        <v>0</v>
      </c>
      <c r="P900" s="114"/>
      <c r="R900" s="286"/>
      <c r="S900" s="287"/>
      <c r="U900" s="212"/>
      <c r="V900" s="180"/>
      <c r="W900" s="180"/>
      <c r="X900" s="81"/>
      <c r="Y900" s="160"/>
    </row>
    <row r="901" spans="1:27">
      <c r="A901" s="165" t="s">
        <v>1425</v>
      </c>
      <c r="B901" s="427" t="s">
        <v>1203</v>
      </c>
      <c r="C901" s="255"/>
      <c r="D901" s="81">
        <v>0</v>
      </c>
      <c r="E901" s="7">
        <v>0</v>
      </c>
      <c r="F901" s="1270">
        <f t="shared" si="444"/>
        <v>0</v>
      </c>
      <c r="G901" s="7">
        <v>2</v>
      </c>
      <c r="H901" s="110">
        <v>2</v>
      </c>
      <c r="I901" s="40">
        <f t="shared" si="443"/>
        <v>2</v>
      </c>
      <c r="J901" s="3">
        <f t="shared" si="439"/>
        <v>0</v>
      </c>
      <c r="K901" s="110" t="s">
        <v>411</v>
      </c>
      <c r="L901" s="110" t="s">
        <v>47</v>
      </c>
      <c r="M901" s="110">
        <v>1.6182000000000001</v>
      </c>
      <c r="N901" s="114"/>
      <c r="O901" s="115">
        <f t="shared" si="442"/>
        <v>0</v>
      </c>
      <c r="P901" s="114"/>
      <c r="R901" s="286"/>
      <c r="S901" s="287"/>
      <c r="U901" s="212"/>
      <c r="V901" s="180"/>
      <c r="W901" s="180"/>
      <c r="X901" s="81"/>
      <c r="Y901" s="160"/>
    </row>
    <row r="902" spans="1:27">
      <c r="A902" s="165" t="s">
        <v>1425</v>
      </c>
      <c r="B902" s="427" t="s">
        <v>425</v>
      </c>
      <c r="C902" s="255"/>
      <c r="D902" s="50">
        <v>0</v>
      </c>
      <c r="E902" s="7">
        <v>0</v>
      </c>
      <c r="F902" s="1270">
        <f t="shared" si="444"/>
        <v>0</v>
      </c>
      <c r="G902" s="8">
        <v>3</v>
      </c>
      <c r="H902" s="110">
        <v>2</v>
      </c>
      <c r="I902" s="40">
        <f t="shared" si="443"/>
        <v>2</v>
      </c>
      <c r="J902" s="3">
        <f t="shared" si="439"/>
        <v>0</v>
      </c>
      <c r="K902" s="110" t="s">
        <v>411</v>
      </c>
      <c r="L902" s="110" t="s">
        <v>47</v>
      </c>
      <c r="M902" s="110">
        <v>1.6182000000000001</v>
      </c>
      <c r="N902" s="114"/>
      <c r="O902" s="115">
        <f t="shared" si="442"/>
        <v>0</v>
      </c>
      <c r="P902" s="114"/>
      <c r="R902" s="286"/>
      <c r="S902" s="287"/>
      <c r="U902" s="212"/>
      <c r="V902" s="180"/>
      <c r="W902" s="180"/>
      <c r="X902" s="81"/>
      <c r="Y902" s="160"/>
    </row>
    <row r="903" spans="1:27">
      <c r="A903" s="165" t="s">
        <v>1425</v>
      </c>
      <c r="B903" s="427" t="s">
        <v>1031</v>
      </c>
      <c r="C903" s="255"/>
      <c r="D903" s="81">
        <v>0</v>
      </c>
      <c r="E903" s="7">
        <v>0</v>
      </c>
      <c r="F903" s="1270">
        <f t="shared" si="444"/>
        <v>0</v>
      </c>
      <c r="G903" s="8">
        <v>3</v>
      </c>
      <c r="H903" s="110">
        <v>2</v>
      </c>
      <c r="I903" s="40">
        <f t="shared" si="443"/>
        <v>2</v>
      </c>
      <c r="J903" s="3">
        <f t="shared" si="439"/>
        <v>0</v>
      </c>
      <c r="K903" s="110" t="s">
        <v>411</v>
      </c>
      <c r="L903" s="110" t="s">
        <v>47</v>
      </c>
      <c r="M903" s="110">
        <v>1.6182000000000001</v>
      </c>
      <c r="N903" s="114"/>
      <c r="O903" s="115">
        <f t="shared" si="442"/>
        <v>0</v>
      </c>
      <c r="P903" s="114"/>
      <c r="R903" s="286"/>
      <c r="S903" s="287"/>
      <c r="U903" s="212"/>
      <c r="V903" s="180"/>
      <c r="W903" s="180"/>
      <c r="X903" s="50"/>
      <c r="Y903" s="82"/>
    </row>
    <row r="904" spans="1:27">
      <c r="A904" s="165" t="s">
        <v>1425</v>
      </c>
      <c r="B904" s="427" t="s">
        <v>563</v>
      </c>
      <c r="C904" s="294"/>
      <c r="D904" s="50">
        <v>0</v>
      </c>
      <c r="E904" s="7">
        <v>0</v>
      </c>
      <c r="F904" s="1270">
        <f t="shared" si="444"/>
        <v>0</v>
      </c>
      <c r="G904" s="7">
        <v>2</v>
      </c>
      <c r="H904" s="110">
        <v>2</v>
      </c>
      <c r="I904" s="40">
        <f t="shared" si="443"/>
        <v>2</v>
      </c>
      <c r="J904" s="3">
        <f t="shared" si="439"/>
        <v>0</v>
      </c>
      <c r="K904" s="110" t="s">
        <v>411</v>
      </c>
      <c r="L904" s="110" t="s">
        <v>47</v>
      </c>
      <c r="M904" s="110">
        <v>1.6182000000000001</v>
      </c>
      <c r="N904" s="114"/>
      <c r="O904" s="115">
        <f t="shared" si="442"/>
        <v>0</v>
      </c>
      <c r="P904" s="114"/>
      <c r="R904" s="286"/>
      <c r="S904" s="287"/>
      <c r="U904" s="212"/>
      <c r="V904" s="180"/>
      <c r="W904" s="180"/>
      <c r="X904" s="50"/>
      <c r="Y904" s="82"/>
    </row>
    <row r="905" spans="1:27">
      <c r="A905" s="165" t="s">
        <v>1425</v>
      </c>
      <c r="B905" s="427" t="s">
        <v>1050</v>
      </c>
      <c r="C905" s="294"/>
      <c r="D905" s="81">
        <v>0</v>
      </c>
      <c r="E905" s="7">
        <v>0</v>
      </c>
      <c r="F905" s="1270">
        <f t="shared" si="444"/>
        <v>0</v>
      </c>
      <c r="G905" s="8">
        <v>3</v>
      </c>
      <c r="H905" s="110">
        <v>2</v>
      </c>
      <c r="I905" s="40">
        <f t="shared" si="443"/>
        <v>2</v>
      </c>
      <c r="J905" s="3">
        <f t="shared" si="439"/>
        <v>0</v>
      </c>
      <c r="K905" s="110" t="s">
        <v>411</v>
      </c>
      <c r="L905" s="110" t="s">
        <v>47</v>
      </c>
      <c r="M905" s="110">
        <v>1.6182000000000001</v>
      </c>
      <c r="N905" s="114"/>
      <c r="O905" s="115">
        <f t="shared" si="442"/>
        <v>0</v>
      </c>
      <c r="P905" s="114"/>
      <c r="R905" s="286"/>
      <c r="S905" s="287"/>
      <c r="U905" s="212"/>
      <c r="V905" s="180"/>
      <c r="W905" s="180"/>
      <c r="X905" s="50"/>
      <c r="Y905" s="82"/>
    </row>
    <row r="906" spans="1:27">
      <c r="A906" s="165" t="s">
        <v>1425</v>
      </c>
      <c r="B906" s="427" t="s">
        <v>1039</v>
      </c>
      <c r="C906" s="255"/>
      <c r="D906" s="50">
        <v>0</v>
      </c>
      <c r="E906" s="7">
        <v>0</v>
      </c>
      <c r="F906" s="1270">
        <f t="shared" si="444"/>
        <v>0</v>
      </c>
      <c r="G906" s="8">
        <v>3</v>
      </c>
      <c r="H906" s="110">
        <v>2</v>
      </c>
      <c r="I906" s="40">
        <f t="shared" si="443"/>
        <v>2</v>
      </c>
      <c r="J906" s="3">
        <f t="shared" si="439"/>
        <v>0</v>
      </c>
      <c r="K906" s="110" t="s">
        <v>411</v>
      </c>
      <c r="L906" s="110" t="s">
        <v>47</v>
      </c>
      <c r="M906" s="110">
        <v>1.6182000000000001</v>
      </c>
      <c r="N906" s="114"/>
      <c r="O906" s="115">
        <f t="shared" si="442"/>
        <v>0</v>
      </c>
      <c r="P906" s="114"/>
      <c r="R906" s="286"/>
      <c r="S906" s="287"/>
      <c r="U906" s="212"/>
      <c r="V906" s="180"/>
      <c r="W906" s="180"/>
      <c r="X906" s="50"/>
      <c r="Y906" s="82"/>
    </row>
    <row r="907" spans="1:27">
      <c r="A907" s="50" t="s">
        <v>703</v>
      </c>
      <c r="B907" s="107" t="s">
        <v>411</v>
      </c>
      <c r="D907" s="81">
        <v>0</v>
      </c>
      <c r="E907" s="50">
        <v>0</v>
      </c>
      <c r="F907" s="1272">
        <f t="shared" si="444"/>
        <v>0</v>
      </c>
      <c r="G907" s="81">
        <v>4</v>
      </c>
      <c r="H907" s="81">
        <v>4</v>
      </c>
      <c r="I907" s="40">
        <f t="shared" si="443"/>
        <v>4</v>
      </c>
      <c r="J907" s="6">
        <f t="shared" si="439"/>
        <v>1</v>
      </c>
      <c r="K907" s="50" t="s">
        <v>951</v>
      </c>
      <c r="L907" s="50">
        <v>4.7911999999999999</v>
      </c>
      <c r="M907" s="1273">
        <v>1.6182000000000001</v>
      </c>
      <c r="N907" s="114">
        <f>VLOOKUP(K907,'Material Bar Weights'!A:C,3,0)</f>
        <v>243</v>
      </c>
      <c r="O907" s="115">
        <f t="shared" si="442"/>
        <v>0</v>
      </c>
      <c r="P907" s="105">
        <f>O907/N907</f>
        <v>0</v>
      </c>
      <c r="R907" s="286"/>
      <c r="S907" s="287"/>
      <c r="U907" s="212"/>
      <c r="V907" s="180"/>
      <c r="W907" s="180"/>
      <c r="X907" s="50"/>
      <c r="Y907" s="82"/>
    </row>
    <row r="908" spans="1:27">
      <c r="A908" s="165" t="s">
        <v>1425</v>
      </c>
      <c r="B908" s="427" t="s">
        <v>1577</v>
      </c>
      <c r="C908" s="294"/>
      <c r="D908" s="50">
        <v>0</v>
      </c>
      <c r="E908" s="7">
        <v>0</v>
      </c>
      <c r="F908" s="33">
        <f t="shared" ref="F908:F954" si="445">((E908*M908)/35)/4</f>
        <v>0</v>
      </c>
      <c r="G908" s="7">
        <v>2</v>
      </c>
      <c r="H908" s="110">
        <v>2</v>
      </c>
      <c r="I908" s="40">
        <f t="shared" si="443"/>
        <v>2</v>
      </c>
      <c r="J908" s="3">
        <f t="shared" si="439"/>
        <v>0</v>
      </c>
      <c r="K908" s="110" t="s">
        <v>412</v>
      </c>
      <c r="L908" s="110" t="s">
        <v>47</v>
      </c>
      <c r="M908" s="110">
        <v>3.2698999999999998</v>
      </c>
      <c r="N908" s="114"/>
      <c r="O908" s="115">
        <f t="shared" si="442"/>
        <v>0</v>
      </c>
      <c r="P908" s="114"/>
      <c r="R908" s="286"/>
      <c r="S908" s="287"/>
      <c r="U908" s="212"/>
      <c r="V908" s="180"/>
      <c r="W908" s="180"/>
      <c r="X908" s="140"/>
      <c r="Y908" s="323"/>
      <c r="Z908" s="58"/>
      <c r="AA908" s="58"/>
    </row>
    <row r="909" spans="1:27">
      <c r="A909" s="165" t="s">
        <v>1425</v>
      </c>
      <c r="B909" s="427" t="s">
        <v>1956</v>
      </c>
      <c r="C909" s="294"/>
      <c r="D909" s="81">
        <v>0</v>
      </c>
      <c r="E909" s="7">
        <v>0</v>
      </c>
      <c r="F909" s="33">
        <f t="shared" si="445"/>
        <v>0</v>
      </c>
      <c r="G909" s="8">
        <v>4</v>
      </c>
      <c r="H909" s="110">
        <v>2</v>
      </c>
      <c r="I909" s="40">
        <f t="shared" si="443"/>
        <v>2</v>
      </c>
      <c r="J909" s="3">
        <f t="shared" si="439"/>
        <v>0</v>
      </c>
      <c r="K909" s="110" t="s">
        <v>412</v>
      </c>
      <c r="L909" s="110" t="s">
        <v>47</v>
      </c>
      <c r="M909" s="110">
        <v>3.2698999999999998</v>
      </c>
      <c r="N909" s="114"/>
      <c r="O909" s="115">
        <f t="shared" si="442"/>
        <v>0</v>
      </c>
      <c r="P909" s="114"/>
      <c r="R909" s="286"/>
      <c r="S909" s="287"/>
      <c r="U909" s="212"/>
      <c r="V909" s="180"/>
      <c r="W909" s="180"/>
      <c r="X909" s="140"/>
      <c r="Y909" s="327"/>
      <c r="Z909" s="327"/>
    </row>
    <row r="910" spans="1:27">
      <c r="A910" s="165" t="s">
        <v>1425</v>
      </c>
      <c r="B910" s="427" t="s">
        <v>2244</v>
      </c>
      <c r="C910" s="294"/>
      <c r="D910" s="50">
        <v>0</v>
      </c>
      <c r="E910" s="7">
        <v>0</v>
      </c>
      <c r="F910" s="33">
        <f t="shared" si="445"/>
        <v>0</v>
      </c>
      <c r="G910" s="7">
        <v>2</v>
      </c>
      <c r="H910" s="110">
        <v>2</v>
      </c>
      <c r="I910" s="40">
        <f t="shared" si="443"/>
        <v>2</v>
      </c>
      <c r="J910" s="3">
        <f t="shared" ref="J910" si="446">ROUND(I910/7.5,0)</f>
        <v>0</v>
      </c>
      <c r="K910" s="110" t="s">
        <v>412</v>
      </c>
      <c r="L910" s="110" t="s">
        <v>47</v>
      </c>
      <c r="M910" s="110">
        <v>3.2698999999999998</v>
      </c>
      <c r="N910" s="114"/>
      <c r="O910" s="115">
        <f t="shared" si="442"/>
        <v>0</v>
      </c>
      <c r="P910" s="114"/>
      <c r="R910" s="286"/>
      <c r="S910" s="287"/>
      <c r="U910" s="212"/>
      <c r="V910" s="180"/>
      <c r="W910" s="180"/>
      <c r="X910" s="140"/>
      <c r="Y910" s="327"/>
      <c r="Z910" s="327"/>
    </row>
    <row r="911" spans="1:27">
      <c r="A911" s="165" t="s">
        <v>1425</v>
      </c>
      <c r="B911" s="427" t="s">
        <v>4019</v>
      </c>
      <c r="C911" s="294"/>
      <c r="D911" s="50">
        <v>0</v>
      </c>
      <c r="E911" s="7">
        <v>0</v>
      </c>
      <c r="F911" s="33">
        <f t="shared" ref="F911" si="447">((E911*M911)/35)/4</f>
        <v>0</v>
      </c>
      <c r="G911" s="1491">
        <v>3</v>
      </c>
      <c r="H911" s="110">
        <v>2</v>
      </c>
      <c r="I911" s="40">
        <f t="shared" ref="I911" si="448">E911/G911+H911</f>
        <v>2</v>
      </c>
      <c r="J911" s="3">
        <f t="shared" ref="J911" si="449">ROUND(I911/7.5,0)</f>
        <v>0</v>
      </c>
      <c r="K911" s="110" t="s">
        <v>412</v>
      </c>
      <c r="L911" s="110" t="s">
        <v>47</v>
      </c>
      <c r="M911" s="110">
        <v>3.2698999999999998</v>
      </c>
      <c r="N911" s="114"/>
      <c r="O911" s="115">
        <f t="shared" ref="O911" si="450">IF(L911="NA", E911, E911*L911)</f>
        <v>0</v>
      </c>
      <c r="P911" s="114"/>
      <c r="R911" s="286"/>
      <c r="S911" s="287"/>
      <c r="U911" s="212"/>
      <c r="V911" s="180"/>
      <c r="W911" s="180"/>
      <c r="X911" s="140"/>
      <c r="Y911" s="327"/>
      <c r="Z911" s="327"/>
    </row>
    <row r="912" spans="1:27">
      <c r="A912" s="115" t="s">
        <v>1425</v>
      </c>
      <c r="B912" s="427" t="s">
        <v>2016</v>
      </c>
      <c r="C912" s="294"/>
      <c r="D912" s="50">
        <v>0</v>
      </c>
      <c r="E912" s="7">
        <v>0</v>
      </c>
      <c r="F912" s="33">
        <f t="shared" si="445"/>
        <v>0</v>
      </c>
      <c r="G912" s="7">
        <v>2</v>
      </c>
      <c r="H912" s="110">
        <v>2</v>
      </c>
      <c r="I912" s="40">
        <f t="shared" si="443"/>
        <v>2</v>
      </c>
      <c r="J912" s="3">
        <f t="shared" si="439"/>
        <v>0</v>
      </c>
      <c r="K912" s="110" t="s">
        <v>412</v>
      </c>
      <c r="L912" s="110" t="s">
        <v>47</v>
      </c>
      <c r="M912" s="110">
        <v>3.2698999999999998</v>
      </c>
      <c r="N912" s="114"/>
      <c r="O912" s="115">
        <f t="shared" si="442"/>
        <v>0</v>
      </c>
      <c r="P912" s="114"/>
      <c r="R912" s="286"/>
      <c r="S912" s="287"/>
      <c r="U912" s="212"/>
      <c r="V912" s="180"/>
      <c r="W912" s="180"/>
      <c r="X912" s="50"/>
      <c r="Y912" s="82"/>
    </row>
    <row r="913" spans="1:25">
      <c r="A913" s="115" t="s">
        <v>1425</v>
      </c>
      <c r="B913" s="427" t="s">
        <v>2227</v>
      </c>
      <c r="C913" s="294"/>
      <c r="D913" s="50">
        <v>0</v>
      </c>
      <c r="E913" s="7">
        <v>0</v>
      </c>
      <c r="F913" s="33">
        <f t="shared" si="445"/>
        <v>0</v>
      </c>
      <c r="G913" s="7">
        <v>2</v>
      </c>
      <c r="H913" s="110">
        <v>2</v>
      </c>
      <c r="I913" s="40">
        <f t="shared" si="443"/>
        <v>2</v>
      </c>
      <c r="J913" s="3">
        <f>ROUND(I913/7.5,0)</f>
        <v>0</v>
      </c>
      <c r="K913" s="110" t="s">
        <v>412</v>
      </c>
      <c r="L913" s="110" t="s">
        <v>47</v>
      </c>
      <c r="M913" s="110">
        <v>3.2698999999999998</v>
      </c>
      <c r="N913" s="114"/>
      <c r="O913" s="115">
        <f>IF(L913="NA", E913, E913*L913)</f>
        <v>0</v>
      </c>
      <c r="P913" s="114"/>
      <c r="R913" s="286"/>
      <c r="S913" s="287"/>
      <c r="U913" s="212"/>
      <c r="V913" s="180"/>
      <c r="W913" s="180"/>
      <c r="X913" s="50"/>
      <c r="Y913" s="82"/>
    </row>
    <row r="914" spans="1:25">
      <c r="A914" s="165" t="s">
        <v>1425</v>
      </c>
      <c r="B914" s="427" t="s">
        <v>1284</v>
      </c>
      <c r="C914" s="294"/>
      <c r="D914" s="81">
        <v>0</v>
      </c>
      <c r="E914" s="7">
        <v>0</v>
      </c>
      <c r="F914" s="33">
        <f t="shared" si="445"/>
        <v>0</v>
      </c>
      <c r="G914" s="7">
        <v>2</v>
      </c>
      <c r="H914" s="110">
        <v>2</v>
      </c>
      <c r="I914" s="40">
        <f t="shared" si="443"/>
        <v>2</v>
      </c>
      <c r="J914" s="3">
        <f t="shared" si="439"/>
        <v>0</v>
      </c>
      <c r="K914" s="110" t="s">
        <v>412</v>
      </c>
      <c r="L914" s="110" t="s">
        <v>47</v>
      </c>
      <c r="M914" s="110">
        <v>3.2698999999999998</v>
      </c>
      <c r="N914" s="114"/>
      <c r="O914" s="115">
        <f t="shared" si="442"/>
        <v>0</v>
      </c>
      <c r="P914" s="114"/>
      <c r="R914" s="286"/>
      <c r="S914" s="287"/>
      <c r="U914" s="212"/>
      <c r="V914" s="180"/>
      <c r="W914" s="180"/>
      <c r="X914" s="50"/>
      <c r="Y914" s="82"/>
    </row>
    <row r="915" spans="1:25">
      <c r="A915" s="165" t="s">
        <v>1425</v>
      </c>
      <c r="B915" s="427" t="s">
        <v>1382</v>
      </c>
      <c r="C915" s="294"/>
      <c r="D915" s="50">
        <v>0</v>
      </c>
      <c r="E915" s="7">
        <v>0</v>
      </c>
      <c r="F915" s="33">
        <f t="shared" si="445"/>
        <v>0</v>
      </c>
      <c r="G915" s="7">
        <v>2</v>
      </c>
      <c r="H915" s="110">
        <v>2</v>
      </c>
      <c r="I915" s="40">
        <f t="shared" si="443"/>
        <v>2</v>
      </c>
      <c r="J915" s="3">
        <f t="shared" si="439"/>
        <v>0</v>
      </c>
      <c r="K915" s="110" t="s">
        <v>412</v>
      </c>
      <c r="L915" s="110" t="s">
        <v>47</v>
      </c>
      <c r="M915" s="110">
        <v>3.2698999999999998</v>
      </c>
      <c r="N915" s="114"/>
      <c r="O915" s="115">
        <f t="shared" si="442"/>
        <v>0</v>
      </c>
      <c r="P915" s="114"/>
      <c r="R915" s="286"/>
      <c r="S915" s="287"/>
      <c r="U915" s="212"/>
      <c r="V915" s="180"/>
      <c r="W915" s="180"/>
      <c r="X915" s="50"/>
      <c r="Y915" s="82"/>
    </row>
    <row r="916" spans="1:25">
      <c r="A916" s="165" t="s">
        <v>1425</v>
      </c>
      <c r="B916" s="427" t="s">
        <v>744</v>
      </c>
      <c r="C916" s="294"/>
      <c r="D916" s="81">
        <v>0</v>
      </c>
      <c r="E916" s="7">
        <v>0</v>
      </c>
      <c r="F916" s="33">
        <f t="shared" si="445"/>
        <v>0</v>
      </c>
      <c r="G916" s="8">
        <v>2</v>
      </c>
      <c r="H916" s="110">
        <v>2</v>
      </c>
      <c r="I916" s="40">
        <f t="shared" si="443"/>
        <v>2</v>
      </c>
      <c r="J916" s="3">
        <f t="shared" ref="J916:J948" si="451">ROUND(I916/7.5,0)</f>
        <v>0</v>
      </c>
      <c r="K916" s="110" t="s">
        <v>412</v>
      </c>
      <c r="L916" s="110" t="s">
        <v>47</v>
      </c>
      <c r="M916" s="110">
        <v>3.2698999999999998</v>
      </c>
      <c r="N916" s="114"/>
      <c r="O916" s="115">
        <f t="shared" si="442"/>
        <v>0</v>
      </c>
      <c r="P916" s="114"/>
      <c r="R916" s="286"/>
      <c r="S916" s="287"/>
      <c r="U916" s="212"/>
      <c r="V916" s="180"/>
      <c r="W916" s="180"/>
      <c r="X916" s="50"/>
      <c r="Y916" s="82"/>
    </row>
    <row r="917" spans="1:25">
      <c r="A917" s="165" t="s">
        <v>1425</v>
      </c>
      <c r="B917" s="427" t="s">
        <v>1400</v>
      </c>
      <c r="C917" s="294"/>
      <c r="D917" s="50">
        <v>0</v>
      </c>
      <c r="E917" s="7">
        <v>0</v>
      </c>
      <c r="F917" s="33">
        <f t="shared" si="445"/>
        <v>0</v>
      </c>
      <c r="G917" s="7">
        <v>2</v>
      </c>
      <c r="H917" s="110">
        <v>2</v>
      </c>
      <c r="I917" s="40">
        <f t="shared" si="443"/>
        <v>2</v>
      </c>
      <c r="J917" s="3">
        <f t="shared" si="451"/>
        <v>0</v>
      </c>
      <c r="K917" s="110" t="s">
        <v>412</v>
      </c>
      <c r="L917" s="110" t="s">
        <v>47</v>
      </c>
      <c r="M917" s="110">
        <v>3.2698999999999998</v>
      </c>
      <c r="N917" s="114"/>
      <c r="O917" s="115">
        <f t="shared" si="442"/>
        <v>0</v>
      </c>
      <c r="P917" s="114"/>
      <c r="R917" s="286"/>
      <c r="S917" s="287"/>
      <c r="U917" s="212"/>
      <c r="V917" s="180"/>
      <c r="W917" s="180"/>
      <c r="X917" s="50"/>
      <c r="Y917" s="82"/>
    </row>
    <row r="918" spans="1:25">
      <c r="A918" s="165" t="s">
        <v>1425</v>
      </c>
      <c r="B918" s="427" t="s">
        <v>665</v>
      </c>
      <c r="C918" s="294"/>
      <c r="D918" s="81">
        <v>0</v>
      </c>
      <c r="E918" s="7">
        <v>0</v>
      </c>
      <c r="F918" s="33">
        <f t="shared" si="445"/>
        <v>0</v>
      </c>
      <c r="G918" s="8">
        <v>2</v>
      </c>
      <c r="H918" s="110">
        <v>2</v>
      </c>
      <c r="I918" s="40">
        <f t="shared" si="443"/>
        <v>2</v>
      </c>
      <c r="J918" s="3">
        <f t="shared" si="451"/>
        <v>0</v>
      </c>
      <c r="K918" s="110" t="s">
        <v>412</v>
      </c>
      <c r="L918" s="110" t="s">
        <v>47</v>
      </c>
      <c r="M918" s="110">
        <v>3.2698999999999998</v>
      </c>
      <c r="N918" s="114"/>
      <c r="O918" s="115">
        <f t="shared" si="442"/>
        <v>0</v>
      </c>
      <c r="P918" s="114"/>
      <c r="R918" s="286"/>
      <c r="S918" s="287"/>
      <c r="V918" s="180"/>
      <c r="W918" s="180"/>
      <c r="X918" s="50"/>
      <c r="Y918" s="82"/>
    </row>
    <row r="919" spans="1:25">
      <c r="A919" s="165" t="s">
        <v>1425</v>
      </c>
      <c r="B919" s="427" t="s">
        <v>601</v>
      </c>
      <c r="C919" s="294"/>
      <c r="D919" s="50">
        <v>0</v>
      </c>
      <c r="E919" s="7">
        <v>0</v>
      </c>
      <c r="F919" s="33">
        <f t="shared" si="445"/>
        <v>0</v>
      </c>
      <c r="G919" s="7">
        <v>2</v>
      </c>
      <c r="H919" s="110">
        <v>2</v>
      </c>
      <c r="I919" s="40">
        <f t="shared" si="443"/>
        <v>2</v>
      </c>
      <c r="J919" s="3">
        <f t="shared" si="451"/>
        <v>0</v>
      </c>
      <c r="K919" s="110" t="s">
        <v>412</v>
      </c>
      <c r="L919" s="110" t="s">
        <v>47</v>
      </c>
      <c r="M919" s="110">
        <v>3.2698999999999998</v>
      </c>
      <c r="N919" s="114"/>
      <c r="O919" s="115">
        <f t="shared" si="442"/>
        <v>0</v>
      </c>
      <c r="P919" s="114"/>
      <c r="R919" s="286"/>
      <c r="S919" s="287"/>
      <c r="V919" s="180"/>
      <c r="W919" s="180"/>
      <c r="X919" s="50"/>
      <c r="Y919" s="82"/>
    </row>
    <row r="920" spans="1:25">
      <c r="A920" s="165" t="s">
        <v>1425</v>
      </c>
      <c r="B920" s="427" t="s">
        <v>579</v>
      </c>
      <c r="C920" s="294"/>
      <c r="D920" s="81">
        <v>0</v>
      </c>
      <c r="E920" s="7">
        <v>0</v>
      </c>
      <c r="F920" s="33">
        <f t="shared" si="445"/>
        <v>0</v>
      </c>
      <c r="G920" s="7">
        <v>2</v>
      </c>
      <c r="H920" s="110">
        <v>2</v>
      </c>
      <c r="I920" s="40">
        <f t="shared" si="443"/>
        <v>2</v>
      </c>
      <c r="J920" s="3">
        <f t="shared" si="451"/>
        <v>0</v>
      </c>
      <c r="K920" s="110" t="s">
        <v>412</v>
      </c>
      <c r="L920" s="110" t="s">
        <v>47</v>
      </c>
      <c r="M920" s="110">
        <v>3.2698999999999998</v>
      </c>
      <c r="N920" s="114"/>
      <c r="O920" s="115">
        <f t="shared" si="442"/>
        <v>0</v>
      </c>
      <c r="P920" s="114"/>
      <c r="R920" s="286"/>
      <c r="S920" s="287"/>
      <c r="U920" s="212"/>
      <c r="V920" s="180"/>
      <c r="W920" s="180"/>
      <c r="X920" s="50"/>
      <c r="Y920" s="82"/>
    </row>
    <row r="921" spans="1:25">
      <c r="A921" s="165" t="s">
        <v>1425</v>
      </c>
      <c r="B921" s="427" t="s">
        <v>651</v>
      </c>
      <c r="C921" s="294"/>
      <c r="D921" s="50">
        <v>0</v>
      </c>
      <c r="E921" s="7">
        <v>0</v>
      </c>
      <c r="F921" s="33">
        <f t="shared" si="445"/>
        <v>0</v>
      </c>
      <c r="G921" s="8">
        <v>2</v>
      </c>
      <c r="H921" s="110">
        <v>2</v>
      </c>
      <c r="I921" s="40">
        <f t="shared" si="443"/>
        <v>2</v>
      </c>
      <c r="J921" s="3">
        <f t="shared" si="451"/>
        <v>0</v>
      </c>
      <c r="K921" s="110" t="s">
        <v>412</v>
      </c>
      <c r="L921" s="110" t="s">
        <v>47</v>
      </c>
      <c r="M921" s="110">
        <v>3.2698999999999998</v>
      </c>
      <c r="N921" s="114"/>
      <c r="O921" s="115">
        <f t="shared" si="442"/>
        <v>0</v>
      </c>
      <c r="P921" s="114"/>
      <c r="R921" s="286"/>
      <c r="S921" s="287"/>
      <c r="U921" s="212"/>
      <c r="V921" s="180"/>
      <c r="W921" s="180"/>
      <c r="X921" s="50"/>
      <c r="Y921" s="82"/>
    </row>
    <row r="922" spans="1:25">
      <c r="A922" s="165" t="s">
        <v>1425</v>
      </c>
      <c r="B922" s="427" t="s">
        <v>663</v>
      </c>
      <c r="C922" s="255"/>
      <c r="D922" s="81">
        <v>0</v>
      </c>
      <c r="E922" s="7">
        <v>0</v>
      </c>
      <c r="F922" s="33">
        <f t="shared" si="445"/>
        <v>0</v>
      </c>
      <c r="G922" s="7">
        <v>2</v>
      </c>
      <c r="H922" s="110">
        <v>2</v>
      </c>
      <c r="I922" s="40">
        <f t="shared" si="443"/>
        <v>2</v>
      </c>
      <c r="J922" s="3">
        <f t="shared" si="451"/>
        <v>0</v>
      </c>
      <c r="K922" s="110" t="s">
        <v>412</v>
      </c>
      <c r="L922" s="110" t="s">
        <v>47</v>
      </c>
      <c r="M922" s="110">
        <v>3.2698999999999998</v>
      </c>
      <c r="N922" s="114"/>
      <c r="O922" s="115">
        <f t="shared" si="442"/>
        <v>0</v>
      </c>
      <c r="P922" s="114"/>
      <c r="R922" s="286"/>
      <c r="S922" s="287"/>
      <c r="U922" s="212"/>
      <c r="V922" s="180"/>
      <c r="W922" s="180"/>
      <c r="X922" s="50"/>
      <c r="Y922" s="82"/>
    </row>
    <row r="923" spans="1:25">
      <c r="A923" s="165" t="s">
        <v>1425</v>
      </c>
      <c r="B923" s="427" t="s">
        <v>637</v>
      </c>
      <c r="C923" s="294"/>
      <c r="D923" s="50">
        <v>0</v>
      </c>
      <c r="E923" s="7">
        <v>0</v>
      </c>
      <c r="F923" s="33">
        <f t="shared" si="445"/>
        <v>0</v>
      </c>
      <c r="G923" s="328">
        <v>2</v>
      </c>
      <c r="H923" s="110">
        <v>2</v>
      </c>
      <c r="I923" s="40">
        <f t="shared" si="443"/>
        <v>2</v>
      </c>
      <c r="J923" s="3">
        <f t="shared" si="451"/>
        <v>0</v>
      </c>
      <c r="K923" s="110" t="s">
        <v>412</v>
      </c>
      <c r="L923" s="110" t="s">
        <v>47</v>
      </c>
      <c r="M923" s="110">
        <v>3.2698999999999998</v>
      </c>
      <c r="N923" s="114"/>
      <c r="O923" s="115">
        <f t="shared" si="442"/>
        <v>0</v>
      </c>
      <c r="P923" s="114"/>
      <c r="R923" s="286"/>
      <c r="S923" s="287"/>
      <c r="U923" s="212"/>
      <c r="V923" s="180"/>
      <c r="W923" s="180"/>
      <c r="X923" s="50"/>
      <c r="Y923" s="82"/>
    </row>
    <row r="924" spans="1:25">
      <c r="A924" s="165" t="s">
        <v>1425</v>
      </c>
      <c r="B924" s="427" t="s">
        <v>671</v>
      </c>
      <c r="C924" s="294"/>
      <c r="D924" s="81">
        <v>0</v>
      </c>
      <c r="E924" s="7">
        <v>0</v>
      </c>
      <c r="F924" s="33">
        <f t="shared" si="445"/>
        <v>0</v>
      </c>
      <c r="G924" s="8">
        <v>2</v>
      </c>
      <c r="H924" s="110">
        <v>2</v>
      </c>
      <c r="I924" s="40">
        <f t="shared" si="443"/>
        <v>2</v>
      </c>
      <c r="J924" s="3">
        <f t="shared" si="451"/>
        <v>0</v>
      </c>
      <c r="K924" s="110" t="s">
        <v>412</v>
      </c>
      <c r="L924" s="110" t="s">
        <v>47</v>
      </c>
      <c r="M924" s="110">
        <v>3.2698999999999998</v>
      </c>
      <c r="N924" s="114"/>
      <c r="O924" s="115">
        <f t="shared" si="442"/>
        <v>0</v>
      </c>
      <c r="P924" s="114"/>
      <c r="R924" s="286"/>
      <c r="S924" s="287"/>
      <c r="U924" s="212"/>
      <c r="V924" s="180"/>
      <c r="W924" s="180"/>
      <c r="X924" s="50"/>
      <c r="Y924" s="82"/>
    </row>
    <row r="925" spans="1:25">
      <c r="A925" s="165" t="s">
        <v>1425</v>
      </c>
      <c r="B925" s="427" t="s">
        <v>1149</v>
      </c>
      <c r="C925" s="294"/>
      <c r="D925" s="50">
        <v>0</v>
      </c>
      <c r="E925" s="7">
        <v>0</v>
      </c>
      <c r="F925" s="33">
        <f t="shared" si="445"/>
        <v>0</v>
      </c>
      <c r="G925" s="8">
        <v>2</v>
      </c>
      <c r="H925" s="110">
        <v>2</v>
      </c>
      <c r="I925" s="40">
        <f t="shared" si="443"/>
        <v>2</v>
      </c>
      <c r="J925" s="3">
        <f t="shared" si="451"/>
        <v>0</v>
      </c>
      <c r="K925" s="110" t="s">
        <v>412</v>
      </c>
      <c r="L925" s="110" t="s">
        <v>47</v>
      </c>
      <c r="M925" s="110">
        <v>3.2698999999999998</v>
      </c>
      <c r="N925" s="114"/>
      <c r="O925" s="115">
        <f t="shared" si="442"/>
        <v>0</v>
      </c>
      <c r="P925" s="114"/>
      <c r="R925" s="286"/>
      <c r="S925" s="287"/>
      <c r="U925" s="212"/>
      <c r="V925" s="180"/>
      <c r="W925" s="180"/>
      <c r="X925" s="81"/>
      <c r="Y925" s="160"/>
    </row>
    <row r="926" spans="1:25">
      <c r="A926" s="165" t="s">
        <v>1425</v>
      </c>
      <c r="B926" s="427" t="s">
        <v>664</v>
      </c>
      <c r="C926" s="255"/>
      <c r="D926" s="81">
        <v>0</v>
      </c>
      <c r="E926" s="7">
        <v>0</v>
      </c>
      <c r="F926" s="33">
        <f t="shared" si="445"/>
        <v>0</v>
      </c>
      <c r="G926" s="7">
        <v>2</v>
      </c>
      <c r="H926" s="110">
        <v>2</v>
      </c>
      <c r="I926" s="40">
        <f t="shared" si="443"/>
        <v>2</v>
      </c>
      <c r="J926" s="3">
        <f t="shared" si="451"/>
        <v>0</v>
      </c>
      <c r="K926" s="110" t="s">
        <v>412</v>
      </c>
      <c r="L926" s="110" t="s">
        <v>47</v>
      </c>
      <c r="M926" s="110">
        <v>3.2698999999999998</v>
      </c>
      <c r="N926" s="114"/>
      <c r="O926" s="115">
        <f t="shared" ref="O926:O959" si="452">IF(L926="NA", E926, E926*L926)</f>
        <v>0</v>
      </c>
      <c r="P926" s="114"/>
      <c r="R926" s="286"/>
      <c r="S926" s="287"/>
      <c r="U926" s="212"/>
      <c r="V926" s="180"/>
      <c r="W926" s="180"/>
      <c r="X926" s="50"/>
      <c r="Y926" s="82"/>
    </row>
    <row r="927" spans="1:25">
      <c r="A927" s="165" t="s">
        <v>1425</v>
      </c>
      <c r="B927" s="427" t="s">
        <v>570</v>
      </c>
      <c r="C927" s="294"/>
      <c r="D927" s="50">
        <v>0</v>
      </c>
      <c r="E927" s="7">
        <v>0</v>
      </c>
      <c r="F927" s="33">
        <f t="shared" si="445"/>
        <v>0</v>
      </c>
      <c r="G927" s="7">
        <v>2</v>
      </c>
      <c r="H927" s="110">
        <v>2</v>
      </c>
      <c r="I927" s="40">
        <f t="shared" si="443"/>
        <v>2</v>
      </c>
      <c r="J927" s="3">
        <f t="shared" si="451"/>
        <v>0</v>
      </c>
      <c r="K927" s="110" t="s">
        <v>412</v>
      </c>
      <c r="L927" s="110" t="s">
        <v>47</v>
      </c>
      <c r="M927" s="110">
        <v>3.2698999999999998</v>
      </c>
      <c r="N927" s="114"/>
      <c r="O927" s="115">
        <f t="shared" si="452"/>
        <v>0</v>
      </c>
      <c r="P927" s="114"/>
      <c r="R927" s="286"/>
      <c r="S927" s="287"/>
      <c r="U927" s="212"/>
      <c r="V927" s="180"/>
      <c r="W927" s="180"/>
      <c r="X927" s="50"/>
      <c r="Y927" s="82"/>
    </row>
    <row r="928" spans="1:25">
      <c r="A928" s="165" t="s">
        <v>1425</v>
      </c>
      <c r="B928" s="427" t="s">
        <v>561</v>
      </c>
      <c r="C928" s="294"/>
      <c r="D928" s="81">
        <v>0</v>
      </c>
      <c r="E928" s="7">
        <v>0</v>
      </c>
      <c r="F928" s="33">
        <f t="shared" si="445"/>
        <v>0</v>
      </c>
      <c r="G928" s="8">
        <v>2</v>
      </c>
      <c r="H928" s="110">
        <v>2</v>
      </c>
      <c r="I928" s="40">
        <f t="shared" si="443"/>
        <v>2</v>
      </c>
      <c r="J928" s="3">
        <f t="shared" si="451"/>
        <v>0</v>
      </c>
      <c r="K928" s="110" t="s">
        <v>412</v>
      </c>
      <c r="L928" s="110" t="s">
        <v>47</v>
      </c>
      <c r="M928" s="110">
        <v>3.2698999999999998</v>
      </c>
      <c r="N928" s="114"/>
      <c r="O928" s="115">
        <f t="shared" si="452"/>
        <v>0</v>
      </c>
      <c r="P928" s="114"/>
      <c r="R928" s="286"/>
      <c r="S928" s="287"/>
      <c r="U928" s="212"/>
      <c r="V928" s="180"/>
      <c r="W928" s="180"/>
      <c r="X928" s="50"/>
      <c r="Y928" s="82"/>
    </row>
    <row r="929" spans="1:25">
      <c r="A929" s="165" t="s">
        <v>1425</v>
      </c>
      <c r="B929" s="427" t="s">
        <v>693</v>
      </c>
      <c r="C929" s="294"/>
      <c r="D929" s="81">
        <v>0</v>
      </c>
      <c r="E929" s="7">
        <v>0</v>
      </c>
      <c r="F929" s="33">
        <f t="shared" si="445"/>
        <v>0</v>
      </c>
      <c r="G929" s="8">
        <v>2</v>
      </c>
      <c r="H929" s="110">
        <v>2</v>
      </c>
      <c r="I929" s="40">
        <f t="shared" si="443"/>
        <v>2</v>
      </c>
      <c r="J929" s="3">
        <f t="shared" si="451"/>
        <v>0</v>
      </c>
      <c r="K929" s="110" t="s">
        <v>412</v>
      </c>
      <c r="L929" s="110" t="s">
        <v>47</v>
      </c>
      <c r="M929" s="110">
        <v>3.2698999999999998</v>
      </c>
      <c r="N929" s="114"/>
      <c r="O929" s="115">
        <f t="shared" si="452"/>
        <v>0</v>
      </c>
      <c r="P929" s="114"/>
      <c r="T929" s="48"/>
      <c r="U929" s="48"/>
      <c r="W929" s="48"/>
    </row>
    <row r="930" spans="1:25">
      <c r="A930" s="165" t="s">
        <v>1425</v>
      </c>
      <c r="B930" s="427" t="s">
        <v>955</v>
      </c>
      <c r="C930" s="294"/>
      <c r="D930" s="50">
        <v>0</v>
      </c>
      <c r="E930" s="7">
        <v>0</v>
      </c>
      <c r="F930" s="33">
        <f t="shared" si="445"/>
        <v>0</v>
      </c>
      <c r="G930" s="8">
        <v>2</v>
      </c>
      <c r="H930" s="110">
        <v>2</v>
      </c>
      <c r="I930" s="40">
        <f t="shared" si="443"/>
        <v>2</v>
      </c>
      <c r="J930" s="3">
        <f t="shared" si="451"/>
        <v>0</v>
      </c>
      <c r="K930" s="110" t="s">
        <v>412</v>
      </c>
      <c r="L930" s="110" t="s">
        <v>47</v>
      </c>
      <c r="M930" s="110">
        <v>3.2698999999999998</v>
      </c>
      <c r="N930" s="114"/>
      <c r="O930" s="115">
        <f t="shared" si="452"/>
        <v>0</v>
      </c>
      <c r="P930" s="114"/>
      <c r="R930" s="286"/>
      <c r="S930" s="287"/>
      <c r="U930" s="212"/>
      <c r="V930" s="180"/>
      <c r="W930" s="180"/>
      <c r="X930" s="50"/>
      <c r="Y930" s="82"/>
    </row>
    <row r="931" spans="1:25">
      <c r="A931" s="165" t="s">
        <v>1425</v>
      </c>
      <c r="B931" s="427" t="s">
        <v>666</v>
      </c>
      <c r="C931" s="294"/>
      <c r="D931" s="50">
        <v>0</v>
      </c>
      <c r="E931" s="7">
        <v>0</v>
      </c>
      <c r="F931" s="33">
        <f t="shared" si="445"/>
        <v>0</v>
      </c>
      <c r="G931" s="8">
        <v>2</v>
      </c>
      <c r="H931" s="110">
        <v>2</v>
      </c>
      <c r="I931" s="40">
        <f t="shared" si="443"/>
        <v>2</v>
      </c>
      <c r="J931" s="3">
        <f t="shared" si="451"/>
        <v>0</v>
      </c>
      <c r="K931" s="110" t="s">
        <v>412</v>
      </c>
      <c r="L931" s="110" t="s">
        <v>47</v>
      </c>
      <c r="M931" s="110">
        <v>3.2698999999999998</v>
      </c>
      <c r="N931" s="114"/>
      <c r="O931" s="115">
        <f t="shared" si="452"/>
        <v>0</v>
      </c>
      <c r="P931" s="114"/>
      <c r="R931" s="286"/>
      <c r="S931" s="287"/>
      <c r="U931" s="212"/>
      <c r="V931" s="180"/>
      <c r="W931" s="180"/>
      <c r="X931" s="50"/>
      <c r="Y931" s="82"/>
    </row>
    <row r="932" spans="1:25">
      <c r="A932" s="165" t="s">
        <v>1425</v>
      </c>
      <c r="B932" s="427" t="s">
        <v>1032</v>
      </c>
      <c r="C932" s="294"/>
      <c r="D932" s="81">
        <v>0</v>
      </c>
      <c r="E932" s="7">
        <v>0</v>
      </c>
      <c r="F932" s="33">
        <f t="shared" si="445"/>
        <v>0</v>
      </c>
      <c r="G932" s="8">
        <v>2</v>
      </c>
      <c r="H932" s="110">
        <v>2</v>
      </c>
      <c r="I932" s="40">
        <f t="shared" si="443"/>
        <v>2</v>
      </c>
      <c r="J932" s="3">
        <f t="shared" si="451"/>
        <v>0</v>
      </c>
      <c r="K932" s="110" t="s">
        <v>412</v>
      </c>
      <c r="L932" s="110" t="s">
        <v>47</v>
      </c>
      <c r="M932" s="110">
        <v>3.2698999999999998</v>
      </c>
      <c r="N932" s="114"/>
      <c r="O932" s="115">
        <f t="shared" si="452"/>
        <v>0</v>
      </c>
      <c r="P932" s="114"/>
      <c r="R932" s="286"/>
      <c r="S932" s="287"/>
      <c r="U932" s="212"/>
      <c r="V932" s="180"/>
      <c r="W932" s="180"/>
      <c r="X932" s="50"/>
      <c r="Y932" s="82"/>
    </row>
    <row r="933" spans="1:25">
      <c r="A933" s="50" t="s">
        <v>703</v>
      </c>
      <c r="B933" s="107" t="s">
        <v>412</v>
      </c>
      <c r="D933" s="50">
        <v>0</v>
      </c>
      <c r="E933" s="50">
        <v>0</v>
      </c>
      <c r="F933" s="33">
        <f t="shared" si="445"/>
        <v>0</v>
      </c>
      <c r="G933" s="146">
        <v>3</v>
      </c>
      <c r="H933" s="81">
        <v>8</v>
      </c>
      <c r="I933" s="40">
        <f t="shared" si="443"/>
        <v>8</v>
      </c>
      <c r="J933" s="6">
        <f t="shared" si="451"/>
        <v>1</v>
      </c>
      <c r="K933" s="50" t="s">
        <v>951</v>
      </c>
      <c r="L933" s="50">
        <v>6.5365000000000002</v>
      </c>
      <c r="M933" s="110">
        <v>3.2698999999999998</v>
      </c>
      <c r="N933" s="114">
        <f>VLOOKUP(K933,'Material Bar Weights'!A:C,3,0)</f>
        <v>243</v>
      </c>
      <c r="O933" s="115">
        <f t="shared" si="452"/>
        <v>0</v>
      </c>
      <c r="P933" s="105">
        <f>O933/N933</f>
        <v>0</v>
      </c>
      <c r="R933" s="286"/>
      <c r="S933" s="287"/>
      <c r="U933" s="212"/>
      <c r="V933" s="180"/>
      <c r="W933" s="180"/>
      <c r="X933" s="50"/>
      <c r="Y933" s="82"/>
    </row>
    <row r="934" spans="1:25">
      <c r="A934" s="165" t="s">
        <v>1425</v>
      </c>
      <c r="B934" s="427" t="s">
        <v>1734</v>
      </c>
      <c r="C934" s="294"/>
      <c r="D934" s="81">
        <v>0</v>
      </c>
      <c r="E934" s="7">
        <v>0</v>
      </c>
      <c r="F934" s="33">
        <f t="shared" si="445"/>
        <v>0</v>
      </c>
      <c r="G934" s="7">
        <v>2</v>
      </c>
      <c r="H934" s="110">
        <v>2</v>
      </c>
      <c r="I934" s="40">
        <f t="shared" si="443"/>
        <v>2</v>
      </c>
      <c r="J934" s="3">
        <f t="shared" si="451"/>
        <v>0</v>
      </c>
      <c r="K934" s="110" t="s">
        <v>412</v>
      </c>
      <c r="L934" s="110" t="s">
        <v>47</v>
      </c>
      <c r="M934" s="110">
        <v>3.2698999999999998</v>
      </c>
      <c r="N934" s="114"/>
      <c r="O934" s="115">
        <f t="shared" si="452"/>
        <v>0</v>
      </c>
      <c r="R934" s="286"/>
      <c r="S934" s="287"/>
      <c r="U934" s="212"/>
      <c r="V934" s="180"/>
      <c r="W934" s="180"/>
      <c r="X934" s="50"/>
      <c r="Y934" s="82"/>
    </row>
    <row r="935" spans="1:25">
      <c r="A935" s="165" t="s">
        <v>1425</v>
      </c>
      <c r="B935" s="427" t="s">
        <v>1424</v>
      </c>
      <c r="C935" s="294"/>
      <c r="D935" s="50">
        <v>0</v>
      </c>
      <c r="E935" s="7">
        <v>0</v>
      </c>
      <c r="F935" s="33">
        <f t="shared" si="445"/>
        <v>0</v>
      </c>
      <c r="G935" s="7">
        <v>2</v>
      </c>
      <c r="H935" s="110">
        <v>2</v>
      </c>
      <c r="I935" s="40">
        <f t="shared" si="443"/>
        <v>2</v>
      </c>
      <c r="J935" s="3">
        <f t="shared" si="451"/>
        <v>0</v>
      </c>
      <c r="K935" s="110" t="s">
        <v>412</v>
      </c>
      <c r="L935" s="110" t="s">
        <v>47</v>
      </c>
      <c r="M935" s="110">
        <v>3.2698999999999998</v>
      </c>
      <c r="N935" s="114"/>
      <c r="O935" s="115">
        <f t="shared" si="452"/>
        <v>0</v>
      </c>
      <c r="R935" s="286"/>
      <c r="S935" s="287"/>
      <c r="U935" s="212"/>
      <c r="V935" s="180"/>
      <c r="W935" s="180"/>
      <c r="X935" s="50"/>
      <c r="Y935" s="82"/>
    </row>
    <row r="936" spans="1:25">
      <c r="A936" s="165" t="s">
        <v>1425</v>
      </c>
      <c r="B936" s="427" t="s">
        <v>2296</v>
      </c>
      <c r="C936" s="294"/>
      <c r="D936" s="50">
        <v>0</v>
      </c>
      <c r="E936" s="7">
        <v>0</v>
      </c>
      <c r="F936" s="33">
        <f>((E936*M936)/35)/4</f>
        <v>0</v>
      </c>
      <c r="G936" s="7">
        <v>2</v>
      </c>
      <c r="H936" s="110">
        <v>2</v>
      </c>
      <c r="I936" s="40">
        <f t="shared" si="443"/>
        <v>2</v>
      </c>
      <c r="J936" s="3">
        <f>ROUND(I936/7.5,0)</f>
        <v>0</v>
      </c>
      <c r="K936" s="110" t="s">
        <v>412</v>
      </c>
      <c r="L936" s="110" t="s">
        <v>47</v>
      </c>
      <c r="M936" s="110">
        <v>3.2698999999999998</v>
      </c>
      <c r="N936" s="114"/>
      <c r="O936" s="115">
        <f>IF(L936="NA", E936, E936*L936)</f>
        <v>0</v>
      </c>
      <c r="R936" s="286"/>
      <c r="S936" s="287"/>
      <c r="U936" s="212"/>
      <c r="V936" s="180"/>
      <c r="W936" s="180"/>
      <c r="X936" s="50"/>
      <c r="Y936" s="82"/>
    </row>
    <row r="937" spans="1:25">
      <c r="A937" s="165" t="s">
        <v>1425</v>
      </c>
      <c r="B937" s="427" t="s">
        <v>1701</v>
      </c>
      <c r="C937" s="294"/>
      <c r="D937" s="81">
        <v>0</v>
      </c>
      <c r="E937" s="7">
        <v>0</v>
      </c>
      <c r="F937" s="33">
        <f t="shared" si="445"/>
        <v>0</v>
      </c>
      <c r="G937" s="7">
        <v>2</v>
      </c>
      <c r="H937" s="110">
        <v>2</v>
      </c>
      <c r="I937" s="40">
        <f t="shared" si="443"/>
        <v>2</v>
      </c>
      <c r="J937" s="3">
        <f t="shared" si="451"/>
        <v>0</v>
      </c>
      <c r="K937" s="110" t="s">
        <v>412</v>
      </c>
      <c r="L937" s="110" t="s">
        <v>47</v>
      </c>
      <c r="M937" s="110">
        <v>3.2698999999999998</v>
      </c>
      <c r="N937" s="114"/>
      <c r="O937" s="115">
        <f t="shared" si="452"/>
        <v>0</v>
      </c>
      <c r="R937" s="286"/>
      <c r="S937" s="287"/>
      <c r="U937" s="212"/>
      <c r="V937" s="180"/>
      <c r="W937" s="180"/>
      <c r="X937" s="50"/>
      <c r="Y937" s="82"/>
    </row>
    <row r="938" spans="1:25">
      <c r="A938" s="165" t="s">
        <v>1425</v>
      </c>
      <c r="B938" s="427" t="s">
        <v>1367</v>
      </c>
      <c r="C938" s="294"/>
      <c r="D938" s="50">
        <v>0</v>
      </c>
      <c r="E938" s="7">
        <v>0</v>
      </c>
      <c r="F938" s="33">
        <f t="shared" si="445"/>
        <v>0</v>
      </c>
      <c r="G938" s="7">
        <v>2</v>
      </c>
      <c r="H938" s="110">
        <v>2</v>
      </c>
      <c r="I938" s="40">
        <f t="shared" si="443"/>
        <v>2</v>
      </c>
      <c r="J938" s="3">
        <f t="shared" si="451"/>
        <v>0</v>
      </c>
      <c r="K938" s="110" t="s">
        <v>412</v>
      </c>
      <c r="L938" s="110" t="s">
        <v>47</v>
      </c>
      <c r="M938" s="110">
        <v>3.2698999999999998</v>
      </c>
      <c r="N938" s="114"/>
      <c r="O938" s="115">
        <f t="shared" si="452"/>
        <v>0</v>
      </c>
      <c r="R938" s="286"/>
      <c r="S938" s="287"/>
      <c r="V938" s="180"/>
      <c r="W938" s="180"/>
      <c r="X938" s="50"/>
      <c r="Y938" s="82"/>
    </row>
    <row r="939" spans="1:25">
      <c r="A939" s="165" t="s">
        <v>1425</v>
      </c>
      <c r="B939" s="427" t="s">
        <v>1374</v>
      </c>
      <c r="C939" s="294"/>
      <c r="D939" s="81">
        <v>0</v>
      </c>
      <c r="E939" s="7">
        <v>0</v>
      </c>
      <c r="F939" s="33">
        <f t="shared" si="445"/>
        <v>0</v>
      </c>
      <c r="G939" s="7">
        <v>2</v>
      </c>
      <c r="H939" s="110">
        <v>2</v>
      </c>
      <c r="I939" s="40">
        <f t="shared" si="443"/>
        <v>2</v>
      </c>
      <c r="J939" s="3">
        <f t="shared" si="451"/>
        <v>0</v>
      </c>
      <c r="K939" s="110" t="s">
        <v>412</v>
      </c>
      <c r="L939" s="110" t="s">
        <v>47</v>
      </c>
      <c r="M939" s="110">
        <v>3.2698999999999998</v>
      </c>
      <c r="N939" s="114"/>
      <c r="O939" s="115">
        <f t="shared" si="452"/>
        <v>0</v>
      </c>
      <c r="P939" s="114"/>
      <c r="R939" s="286"/>
      <c r="S939" s="287"/>
      <c r="V939" s="180"/>
      <c r="W939" s="180"/>
      <c r="X939" s="50"/>
      <c r="Y939" s="82"/>
    </row>
    <row r="940" spans="1:25">
      <c r="A940" s="165" t="s">
        <v>1425</v>
      </c>
      <c r="B940" s="427" t="s">
        <v>2688</v>
      </c>
      <c r="C940" s="294"/>
      <c r="D940" s="81">
        <v>0</v>
      </c>
      <c r="E940" s="7">
        <v>0</v>
      </c>
      <c r="F940" s="33">
        <f t="shared" ref="F940" si="453">((E940*M940)/35)/4</f>
        <v>0</v>
      </c>
      <c r="G940" s="7">
        <v>2</v>
      </c>
      <c r="H940" s="110">
        <v>2</v>
      </c>
      <c r="I940" s="40">
        <f t="shared" si="443"/>
        <v>2</v>
      </c>
      <c r="J940" s="3">
        <f t="shared" ref="J940" si="454">ROUND(I940/7.5,0)</f>
        <v>0</v>
      </c>
      <c r="K940" s="110" t="s">
        <v>412</v>
      </c>
      <c r="L940" s="110" t="s">
        <v>47</v>
      </c>
      <c r="M940" s="110">
        <v>3.2698999999999998</v>
      </c>
      <c r="N940" s="114"/>
      <c r="O940" s="115">
        <f t="shared" ref="O940" si="455">IF(L940="NA", E940, E940*L940)</f>
        <v>0</v>
      </c>
      <c r="P940" s="114"/>
      <c r="R940" s="286"/>
      <c r="S940" s="287"/>
      <c r="V940" s="180"/>
      <c r="W940" s="180"/>
      <c r="X940" s="50"/>
      <c r="Y940" s="82"/>
    </row>
    <row r="941" spans="1:25">
      <c r="A941" s="115" t="s">
        <v>1425</v>
      </c>
      <c r="B941" s="427" t="s">
        <v>1618</v>
      </c>
      <c r="C941" s="294"/>
      <c r="D941" s="50">
        <v>0</v>
      </c>
      <c r="E941" s="7">
        <v>0</v>
      </c>
      <c r="F941" s="33">
        <f t="shared" si="445"/>
        <v>0</v>
      </c>
      <c r="G941" s="7">
        <v>2</v>
      </c>
      <c r="H941" s="110">
        <v>2</v>
      </c>
      <c r="I941" s="40">
        <f t="shared" si="443"/>
        <v>2</v>
      </c>
      <c r="J941" s="3">
        <f t="shared" si="451"/>
        <v>0</v>
      </c>
      <c r="K941" s="110" t="s">
        <v>412</v>
      </c>
      <c r="L941" s="110" t="s">
        <v>47</v>
      </c>
      <c r="M941" s="110">
        <v>3.2698999999999998</v>
      </c>
      <c r="N941" s="114"/>
      <c r="O941" s="115">
        <f t="shared" si="452"/>
        <v>0</v>
      </c>
      <c r="P941" s="114"/>
      <c r="R941" s="286"/>
      <c r="S941" s="287"/>
      <c r="U941" s="212"/>
      <c r="W941" s="48"/>
    </row>
    <row r="942" spans="1:25">
      <c r="A942" s="165" t="s">
        <v>1425</v>
      </c>
      <c r="B942" s="427" t="s">
        <v>1257</v>
      </c>
      <c r="C942" s="294"/>
      <c r="D942" s="81">
        <v>0</v>
      </c>
      <c r="E942" s="7">
        <v>0</v>
      </c>
      <c r="F942" s="33">
        <f t="shared" si="445"/>
        <v>0</v>
      </c>
      <c r="G942" s="8">
        <v>3</v>
      </c>
      <c r="H942" s="110">
        <v>2</v>
      </c>
      <c r="I942" s="40">
        <f t="shared" si="443"/>
        <v>2</v>
      </c>
      <c r="J942" s="3">
        <f t="shared" si="451"/>
        <v>0</v>
      </c>
      <c r="K942" s="110" t="s">
        <v>412</v>
      </c>
      <c r="L942" s="110" t="s">
        <v>47</v>
      </c>
      <c r="M942" s="110">
        <v>3.2698999999999998</v>
      </c>
      <c r="N942" s="114"/>
      <c r="O942" s="115">
        <f t="shared" si="452"/>
        <v>0</v>
      </c>
      <c r="P942" s="114"/>
      <c r="R942" s="286"/>
      <c r="S942" s="287"/>
      <c r="U942" s="212"/>
      <c r="W942" s="48"/>
    </row>
    <row r="943" spans="1:25">
      <c r="A943" s="165" t="s">
        <v>1425</v>
      </c>
      <c r="B943" s="427" t="s">
        <v>1719</v>
      </c>
      <c r="C943" s="294"/>
      <c r="D943" s="50">
        <v>0</v>
      </c>
      <c r="E943" s="7">
        <v>0</v>
      </c>
      <c r="F943" s="33">
        <f t="shared" si="445"/>
        <v>0</v>
      </c>
      <c r="G943" s="7">
        <v>2</v>
      </c>
      <c r="H943" s="110">
        <v>2</v>
      </c>
      <c r="I943" s="40">
        <f t="shared" si="443"/>
        <v>2</v>
      </c>
      <c r="J943" s="3">
        <f t="shared" si="451"/>
        <v>0</v>
      </c>
      <c r="K943" s="110" t="s">
        <v>412</v>
      </c>
      <c r="L943" s="110" t="s">
        <v>47</v>
      </c>
      <c r="M943" s="110">
        <v>3.2698999999999998</v>
      </c>
      <c r="N943" s="114"/>
      <c r="O943" s="115">
        <f t="shared" si="452"/>
        <v>0</v>
      </c>
      <c r="P943" s="114"/>
      <c r="R943" s="286"/>
      <c r="S943" s="287"/>
      <c r="U943" s="212"/>
      <c r="W943" s="48"/>
    </row>
    <row r="944" spans="1:25">
      <c r="A944" s="165" t="s">
        <v>1425</v>
      </c>
      <c r="B944" s="588" t="s">
        <v>1161</v>
      </c>
      <c r="C944" s="84"/>
      <c r="D944" s="81">
        <v>0</v>
      </c>
      <c r="E944" s="157">
        <v>0</v>
      </c>
      <c r="F944" s="33">
        <f t="shared" si="445"/>
        <v>0</v>
      </c>
      <c r="G944" s="157">
        <v>2</v>
      </c>
      <c r="H944" s="110">
        <v>2</v>
      </c>
      <c r="I944" s="40">
        <f t="shared" si="443"/>
        <v>2</v>
      </c>
      <c r="J944" s="40">
        <f t="shared" si="451"/>
        <v>0</v>
      </c>
      <c r="K944" s="81" t="s">
        <v>1005</v>
      </c>
      <c r="L944" s="177" t="s">
        <v>47</v>
      </c>
      <c r="M944" s="177">
        <v>1.6185</v>
      </c>
      <c r="N944" s="114"/>
      <c r="O944" s="115">
        <f t="shared" si="452"/>
        <v>0</v>
      </c>
      <c r="P944" s="114"/>
      <c r="R944" s="286"/>
      <c r="S944" s="287"/>
      <c r="U944" s="212"/>
      <c r="V944" s="180"/>
      <c r="W944" s="180"/>
      <c r="X944" s="50"/>
      <c r="Y944" s="82"/>
    </row>
    <row r="945" spans="1:33">
      <c r="A945" s="165" t="s">
        <v>1425</v>
      </c>
      <c r="B945" s="588" t="s">
        <v>1009</v>
      </c>
      <c r="C945" s="84"/>
      <c r="D945" s="50">
        <v>0</v>
      </c>
      <c r="E945" s="175">
        <v>0</v>
      </c>
      <c r="F945" s="33">
        <f t="shared" si="445"/>
        <v>0</v>
      </c>
      <c r="G945" s="86">
        <v>3</v>
      </c>
      <c r="H945" s="110">
        <v>2</v>
      </c>
      <c r="I945" s="40">
        <f t="shared" si="443"/>
        <v>2</v>
      </c>
      <c r="J945" s="6">
        <f t="shared" si="451"/>
        <v>0</v>
      </c>
      <c r="K945" s="50" t="s">
        <v>1005</v>
      </c>
      <c r="L945" s="89" t="s">
        <v>47</v>
      </c>
      <c r="M945" s="177">
        <v>1.6185</v>
      </c>
      <c r="N945" s="114"/>
      <c r="O945" s="115">
        <f t="shared" si="452"/>
        <v>0</v>
      </c>
      <c r="P945" s="114"/>
      <c r="R945" s="286"/>
      <c r="S945" s="287"/>
      <c r="U945" s="212"/>
      <c r="V945" s="180"/>
      <c r="W945" s="180"/>
      <c r="X945" s="50"/>
      <c r="Y945" s="82"/>
    </row>
    <row r="946" spans="1:33">
      <c r="A946" s="165" t="s">
        <v>1425</v>
      </c>
      <c r="B946" s="588" t="s">
        <v>2295</v>
      </c>
      <c r="C946" s="84"/>
      <c r="D946" s="50">
        <v>0</v>
      </c>
      <c r="E946" s="175">
        <v>0</v>
      </c>
      <c r="F946" s="33">
        <f t="shared" ref="F946" si="456">((E946*M946)/35)/4</f>
        <v>0</v>
      </c>
      <c r="G946" s="86">
        <v>3</v>
      </c>
      <c r="H946" s="110">
        <v>2</v>
      </c>
      <c r="I946" s="40">
        <f t="shared" si="443"/>
        <v>2</v>
      </c>
      <c r="J946" s="6">
        <f t="shared" ref="J946" si="457">ROUND(I946/7.5,0)</f>
        <v>0</v>
      </c>
      <c r="K946" s="50" t="s">
        <v>1005</v>
      </c>
      <c r="L946" s="89" t="s">
        <v>47</v>
      </c>
      <c r="M946" s="177">
        <v>1.6185</v>
      </c>
      <c r="N946" s="114"/>
      <c r="O946" s="115">
        <f t="shared" ref="O946" si="458">IF(L946="NA", E946, E946*L946)</f>
        <v>0</v>
      </c>
      <c r="P946" s="114"/>
      <c r="R946" s="286"/>
      <c r="S946" s="287"/>
      <c r="U946" s="212"/>
      <c r="V946" s="180"/>
      <c r="W946" s="180"/>
      <c r="X946" s="50"/>
      <c r="Y946" s="82"/>
    </row>
    <row r="947" spans="1:33">
      <c r="A947" s="165" t="s">
        <v>1425</v>
      </c>
      <c r="B947" s="588" t="s">
        <v>1010</v>
      </c>
      <c r="C947" s="84"/>
      <c r="D947" s="81">
        <v>0</v>
      </c>
      <c r="E947" s="175">
        <v>0</v>
      </c>
      <c r="F947" s="33">
        <f t="shared" si="445"/>
        <v>0</v>
      </c>
      <c r="G947" s="86">
        <v>3</v>
      </c>
      <c r="H947" s="110">
        <v>2</v>
      </c>
      <c r="I947" s="40">
        <f t="shared" si="443"/>
        <v>2</v>
      </c>
      <c r="J947" s="6">
        <f t="shared" si="451"/>
        <v>0</v>
      </c>
      <c r="K947" s="50" t="s">
        <v>1005</v>
      </c>
      <c r="L947" s="89" t="s">
        <v>47</v>
      </c>
      <c r="M947" s="177">
        <v>1.6185</v>
      </c>
      <c r="N947" s="114"/>
      <c r="O947" s="115">
        <f t="shared" si="452"/>
        <v>0</v>
      </c>
      <c r="P947" s="114"/>
      <c r="R947" s="286"/>
      <c r="S947" s="287"/>
      <c r="U947" s="212"/>
      <c r="V947" s="180"/>
      <c r="W947" s="180"/>
      <c r="X947" s="50"/>
      <c r="Y947" s="82"/>
    </row>
    <row r="948" spans="1:33">
      <c r="A948" s="165" t="s">
        <v>1425</v>
      </c>
      <c r="B948" s="588" t="s">
        <v>1011</v>
      </c>
      <c r="C948" s="84"/>
      <c r="D948" s="50">
        <v>0</v>
      </c>
      <c r="E948" s="175">
        <v>0</v>
      </c>
      <c r="F948" s="33">
        <f t="shared" si="445"/>
        <v>0</v>
      </c>
      <c r="G948" s="86">
        <v>3</v>
      </c>
      <c r="H948" s="110">
        <v>2</v>
      </c>
      <c r="I948" s="40">
        <f t="shared" si="443"/>
        <v>2</v>
      </c>
      <c r="J948" s="6">
        <f t="shared" si="451"/>
        <v>0</v>
      </c>
      <c r="K948" s="50" t="s">
        <v>1005</v>
      </c>
      <c r="L948" s="89" t="s">
        <v>47</v>
      </c>
      <c r="M948" s="177">
        <v>1.6185</v>
      </c>
      <c r="N948" s="114"/>
      <c r="O948" s="115">
        <f t="shared" si="452"/>
        <v>0</v>
      </c>
      <c r="P948" s="114"/>
      <c r="R948" s="286"/>
      <c r="S948" s="287"/>
      <c r="U948" s="212"/>
      <c r="V948" s="180"/>
      <c r="W948" s="180"/>
      <c r="X948" s="50"/>
      <c r="Y948" s="82"/>
    </row>
    <row r="949" spans="1:33">
      <c r="A949" s="165" t="s">
        <v>1425</v>
      </c>
      <c r="B949" s="588" t="s">
        <v>1012</v>
      </c>
      <c r="C949" s="84"/>
      <c r="D949" s="81">
        <v>0</v>
      </c>
      <c r="E949" s="175">
        <v>0</v>
      </c>
      <c r="F949" s="33">
        <f t="shared" si="445"/>
        <v>0</v>
      </c>
      <c r="G949" s="86">
        <v>3</v>
      </c>
      <c r="H949" s="110">
        <v>2</v>
      </c>
      <c r="I949" s="40">
        <f t="shared" si="443"/>
        <v>2</v>
      </c>
      <c r="J949" s="6">
        <f t="shared" ref="J949:J982" si="459">ROUND(I949/7.5,0)</f>
        <v>0</v>
      </c>
      <c r="K949" s="50" t="s">
        <v>1005</v>
      </c>
      <c r="L949" s="89" t="s">
        <v>47</v>
      </c>
      <c r="M949" s="177">
        <v>1.6185</v>
      </c>
      <c r="N949" s="114"/>
      <c r="O949" s="115">
        <f t="shared" si="452"/>
        <v>0</v>
      </c>
      <c r="P949" s="114"/>
      <c r="R949" s="286"/>
      <c r="S949" s="287"/>
      <c r="V949" s="180"/>
      <c r="W949" s="180"/>
      <c r="X949" s="50"/>
      <c r="Y949" s="82"/>
    </row>
    <row r="950" spans="1:33">
      <c r="A950" s="165" t="s">
        <v>1425</v>
      </c>
      <c r="B950" s="588" t="s">
        <v>1013</v>
      </c>
      <c r="C950" s="84"/>
      <c r="D950" s="50">
        <v>0</v>
      </c>
      <c r="E950" s="175">
        <v>0</v>
      </c>
      <c r="F950" s="33">
        <f t="shared" si="445"/>
        <v>0</v>
      </c>
      <c r="G950" s="86">
        <v>2</v>
      </c>
      <c r="H950" s="110">
        <v>2</v>
      </c>
      <c r="I950" s="40">
        <f t="shared" si="443"/>
        <v>2</v>
      </c>
      <c r="J950" s="6">
        <f t="shared" si="459"/>
        <v>0</v>
      </c>
      <c r="K950" s="50" t="s">
        <v>1005</v>
      </c>
      <c r="L950" s="89" t="s">
        <v>47</v>
      </c>
      <c r="M950" s="177">
        <v>1.6185</v>
      </c>
      <c r="N950" s="114"/>
      <c r="O950" s="115">
        <f t="shared" si="452"/>
        <v>0</v>
      </c>
      <c r="P950" s="114"/>
      <c r="S950" s="287"/>
      <c r="V950" s="180"/>
      <c r="W950" s="180"/>
      <c r="X950" s="50"/>
      <c r="Y950" s="82"/>
    </row>
    <row r="951" spans="1:33">
      <c r="A951" s="115" t="s">
        <v>1425</v>
      </c>
      <c r="B951" s="588" t="s">
        <v>1452</v>
      </c>
      <c r="C951" s="84"/>
      <c r="D951" s="81">
        <v>0</v>
      </c>
      <c r="E951" s="157">
        <v>0</v>
      </c>
      <c r="F951" s="33">
        <f t="shared" si="445"/>
        <v>0</v>
      </c>
      <c r="G951" s="157">
        <v>2</v>
      </c>
      <c r="H951" s="110">
        <v>2</v>
      </c>
      <c r="I951" s="40">
        <f t="shared" si="443"/>
        <v>2</v>
      </c>
      <c r="J951" s="40">
        <f t="shared" si="459"/>
        <v>0</v>
      </c>
      <c r="K951" s="81" t="s">
        <v>1005</v>
      </c>
      <c r="L951" s="177" t="s">
        <v>47</v>
      </c>
      <c r="M951" s="177">
        <v>1.6185</v>
      </c>
      <c r="N951" s="114"/>
      <c r="O951" s="115">
        <f t="shared" si="452"/>
        <v>0</v>
      </c>
      <c r="P951" s="114"/>
      <c r="T951" s="48"/>
      <c r="U951" s="48"/>
      <c r="W951" s="48"/>
      <c r="AF951" s="114"/>
      <c r="AG951" s="115" t="e">
        <f>IF(#REF!="NA",#REF!,#REF! *#REF!)</f>
        <v>#REF!</v>
      </c>
    </row>
    <row r="952" spans="1:33">
      <c r="A952" s="50" t="s">
        <v>703</v>
      </c>
      <c r="B952" s="107" t="s">
        <v>1005</v>
      </c>
      <c r="D952" s="50">
        <v>0</v>
      </c>
      <c r="E952" s="50">
        <v>0</v>
      </c>
      <c r="F952" s="33">
        <f t="shared" si="445"/>
        <v>0</v>
      </c>
      <c r="G952" s="146">
        <v>2</v>
      </c>
      <c r="H952" s="81">
        <v>8</v>
      </c>
      <c r="I952" s="40">
        <f t="shared" si="443"/>
        <v>8</v>
      </c>
      <c r="J952" s="6">
        <f t="shared" si="459"/>
        <v>1</v>
      </c>
      <c r="K952" s="50" t="s">
        <v>1003</v>
      </c>
      <c r="L952" s="50">
        <v>4.7911999999999999</v>
      </c>
      <c r="M952" s="177">
        <v>1.6185</v>
      </c>
      <c r="N952" s="114">
        <f>VLOOKUP(K952,'Material Bar Weights'!A:C,3,0)</f>
        <v>242.3</v>
      </c>
      <c r="O952" s="115">
        <f t="shared" si="452"/>
        <v>0</v>
      </c>
      <c r="P952" s="105">
        <f>O952/N952</f>
        <v>0</v>
      </c>
      <c r="T952" s="48"/>
      <c r="U952" s="48"/>
      <c r="W952" s="48"/>
      <c r="AF952" s="114"/>
      <c r="AG952" s="115" t="e">
        <f>IF(#REF!="NA",#REF!,#REF! *#REF!)</f>
        <v>#REF!</v>
      </c>
    </row>
    <row r="953" spans="1:33">
      <c r="A953" s="81" t="s">
        <v>703</v>
      </c>
      <c r="B953" s="107" t="s">
        <v>1248</v>
      </c>
      <c r="D953" s="81">
        <v>0</v>
      </c>
      <c r="E953" s="81">
        <v>0</v>
      </c>
      <c r="F953" s="33">
        <f t="shared" si="445"/>
        <v>0</v>
      </c>
      <c r="G953" s="146">
        <v>2</v>
      </c>
      <c r="H953" s="81">
        <v>16</v>
      </c>
      <c r="I953" s="40">
        <f t="shared" si="443"/>
        <v>16</v>
      </c>
      <c r="J953" s="40">
        <f t="shared" si="459"/>
        <v>2</v>
      </c>
      <c r="K953" s="81" t="s">
        <v>1003</v>
      </c>
      <c r="L953" s="81">
        <v>6.5365000000000002</v>
      </c>
      <c r="M953" s="177">
        <v>1.6185</v>
      </c>
      <c r="N953" s="114">
        <f>VLOOKUP(K953,'Material Bar Weights'!A:C,3,0)</f>
        <v>242.3</v>
      </c>
      <c r="O953" s="115">
        <f t="shared" si="452"/>
        <v>0</v>
      </c>
      <c r="P953" s="105">
        <f>O953/N953</f>
        <v>0</v>
      </c>
      <c r="X953" s="50"/>
      <c r="Y953" s="82"/>
    </row>
    <row r="954" spans="1:33">
      <c r="A954" s="50" t="s">
        <v>1450</v>
      </c>
      <c r="B954" s="427" t="s">
        <v>2098</v>
      </c>
      <c r="C954" s="255"/>
      <c r="D954" s="50">
        <v>0</v>
      </c>
      <c r="E954" s="155">
        <v>0</v>
      </c>
      <c r="F954" s="33">
        <f t="shared" si="445"/>
        <v>0</v>
      </c>
      <c r="G954" s="146">
        <v>56</v>
      </c>
      <c r="H954" s="81">
        <v>4</v>
      </c>
      <c r="I954" s="40">
        <f t="shared" si="443"/>
        <v>4</v>
      </c>
      <c r="J954" s="6">
        <f t="shared" si="459"/>
        <v>1</v>
      </c>
      <c r="K954" s="85" t="s">
        <v>239</v>
      </c>
      <c r="L954" s="50">
        <v>0.19</v>
      </c>
      <c r="M954" s="81">
        <v>8.6999999999999994E-2</v>
      </c>
      <c r="N954" s="114">
        <f>VLOOKUP(K954,'Material Bar Weights'!A:C,3,0)</f>
        <v>19.89</v>
      </c>
      <c r="O954" s="115">
        <f t="shared" si="452"/>
        <v>0</v>
      </c>
      <c r="P954" s="105">
        <f>O954/N954</f>
        <v>0</v>
      </c>
      <c r="X954" s="50"/>
      <c r="Y954" s="82"/>
    </row>
    <row r="955" spans="1:33">
      <c r="A955" s="165" t="s">
        <v>293</v>
      </c>
      <c r="B955" s="427" t="s">
        <v>2099</v>
      </c>
      <c r="C955" s="255"/>
      <c r="D955" s="81">
        <v>0</v>
      </c>
      <c r="E955" s="155">
        <v>0</v>
      </c>
      <c r="F955" s="33"/>
      <c r="G955" s="50">
        <v>8</v>
      </c>
      <c r="H955" s="81">
        <v>4</v>
      </c>
      <c r="I955" s="40">
        <f t="shared" si="443"/>
        <v>4</v>
      </c>
      <c r="J955" s="6">
        <f t="shared" si="459"/>
        <v>1</v>
      </c>
      <c r="K955" s="405" t="s">
        <v>2098</v>
      </c>
      <c r="L955" s="50" t="s">
        <v>47</v>
      </c>
      <c r="M955" s="81"/>
      <c r="N955" s="114"/>
      <c r="O955" s="115">
        <f t="shared" si="452"/>
        <v>0</v>
      </c>
      <c r="P955" s="114"/>
      <c r="R955" s="286"/>
      <c r="X955" s="50"/>
      <c r="Y955" s="82"/>
    </row>
    <row r="956" spans="1:33">
      <c r="A956" s="165" t="s">
        <v>1425</v>
      </c>
      <c r="B956" s="427" t="s">
        <v>672</v>
      </c>
      <c r="C956" s="255"/>
      <c r="D956" s="50">
        <v>0</v>
      </c>
      <c r="E956" s="7">
        <v>0</v>
      </c>
      <c r="F956" s="33">
        <f t="shared" ref="F956:F1019" si="460">((E956*M956)/35)/4</f>
        <v>0</v>
      </c>
      <c r="G956" s="8">
        <v>2</v>
      </c>
      <c r="H956" s="110">
        <v>2</v>
      </c>
      <c r="I956" s="40">
        <f t="shared" si="443"/>
        <v>2</v>
      </c>
      <c r="J956" s="3">
        <f t="shared" si="459"/>
        <v>0</v>
      </c>
      <c r="K956" s="110" t="s">
        <v>445</v>
      </c>
      <c r="L956" s="110" t="s">
        <v>47</v>
      </c>
      <c r="M956" s="110">
        <v>5.41</v>
      </c>
      <c r="N956" s="114"/>
      <c r="O956" s="115">
        <f t="shared" si="452"/>
        <v>0</v>
      </c>
      <c r="P956" s="114"/>
      <c r="R956" s="286"/>
      <c r="S956" s="287"/>
      <c r="V956" s="180"/>
      <c r="W956" s="180"/>
      <c r="X956" s="50"/>
      <c r="Y956" s="82"/>
    </row>
    <row r="957" spans="1:33">
      <c r="A957" s="165" t="s">
        <v>1425</v>
      </c>
      <c r="B957" s="427" t="s">
        <v>3824</v>
      </c>
      <c r="C957" s="255"/>
      <c r="D957" s="50">
        <v>0</v>
      </c>
      <c r="E957" s="7">
        <v>0</v>
      </c>
      <c r="F957" s="33">
        <f t="shared" ref="F957" si="461">((E957*M957)/35)/4</f>
        <v>0</v>
      </c>
      <c r="G957" s="7">
        <v>2</v>
      </c>
      <c r="H957" s="110">
        <v>2</v>
      </c>
      <c r="I957" s="40">
        <f t="shared" ref="I957" si="462">E957/G957+H957</f>
        <v>2</v>
      </c>
      <c r="J957" s="3">
        <f t="shared" ref="J957" si="463">ROUND(I957/7.5,0)</f>
        <v>0</v>
      </c>
      <c r="K957" s="110" t="s">
        <v>445</v>
      </c>
      <c r="L957" s="110" t="s">
        <v>47</v>
      </c>
      <c r="M957" s="110">
        <v>5.41</v>
      </c>
      <c r="N957" s="114"/>
      <c r="O957" s="115">
        <f t="shared" ref="O957" si="464">IF(L957="NA", E957, E957*L957)</f>
        <v>0</v>
      </c>
      <c r="P957" s="114"/>
      <c r="R957" s="286"/>
      <c r="S957" s="287"/>
      <c r="V957" s="180"/>
      <c r="W957" s="180"/>
      <c r="X957" s="50"/>
      <c r="Y957" s="82"/>
    </row>
    <row r="958" spans="1:33">
      <c r="A958" s="165" t="s">
        <v>1425</v>
      </c>
      <c r="B958" s="427" t="s">
        <v>560</v>
      </c>
      <c r="C958" s="255"/>
      <c r="D958" s="81">
        <v>0</v>
      </c>
      <c r="E958" s="7">
        <v>0</v>
      </c>
      <c r="F958" s="33">
        <f t="shared" si="460"/>
        <v>0</v>
      </c>
      <c r="G958" s="8">
        <v>2</v>
      </c>
      <c r="H958" s="110">
        <v>2</v>
      </c>
      <c r="I958" s="40">
        <f t="shared" ref="I958:I1015" si="465">E958/G958+H958</f>
        <v>2</v>
      </c>
      <c r="J958" s="3">
        <f t="shared" si="459"/>
        <v>0</v>
      </c>
      <c r="K958" s="110" t="s">
        <v>445</v>
      </c>
      <c r="L958" s="110" t="s">
        <v>47</v>
      </c>
      <c r="M958" s="110">
        <v>5.41</v>
      </c>
      <c r="N958" s="114"/>
      <c r="O958" s="115">
        <f t="shared" si="452"/>
        <v>0</v>
      </c>
      <c r="P958" s="114"/>
      <c r="R958" s="286"/>
      <c r="S958" s="287"/>
      <c r="V958" s="180"/>
      <c r="W958" s="180"/>
      <c r="X958" s="50"/>
      <c r="Y958" s="82"/>
    </row>
    <row r="959" spans="1:33">
      <c r="A959" s="165" t="s">
        <v>1425</v>
      </c>
      <c r="B959" s="427" t="s">
        <v>709</v>
      </c>
      <c r="C959" s="255"/>
      <c r="D959" s="50">
        <v>0</v>
      </c>
      <c r="E959" s="7">
        <v>0</v>
      </c>
      <c r="F959" s="33">
        <f t="shared" si="460"/>
        <v>0</v>
      </c>
      <c r="G959" s="7">
        <v>2</v>
      </c>
      <c r="H959" s="110">
        <v>2</v>
      </c>
      <c r="I959" s="40">
        <f t="shared" si="465"/>
        <v>2</v>
      </c>
      <c r="J959" s="3">
        <f t="shared" si="459"/>
        <v>0</v>
      </c>
      <c r="K959" s="110" t="s">
        <v>445</v>
      </c>
      <c r="L959" s="110" t="s">
        <v>47</v>
      </c>
      <c r="M959" s="110">
        <v>5.41</v>
      </c>
      <c r="N959" s="114"/>
      <c r="O959" s="115">
        <f t="shared" si="452"/>
        <v>0</v>
      </c>
      <c r="P959" s="114"/>
      <c r="R959" s="286"/>
      <c r="S959" s="287"/>
      <c r="V959" s="180"/>
      <c r="W959" s="180"/>
      <c r="X959" s="50"/>
      <c r="Y959" s="82"/>
    </row>
    <row r="960" spans="1:33">
      <c r="A960" s="165" t="s">
        <v>1425</v>
      </c>
      <c r="B960" s="427" t="s">
        <v>2358</v>
      </c>
      <c r="C960" s="255"/>
      <c r="D960" s="50">
        <v>0</v>
      </c>
      <c r="E960" s="7">
        <v>0</v>
      </c>
      <c r="F960" s="33">
        <f>((E960*M960)/35)/4</f>
        <v>0</v>
      </c>
      <c r="G960" s="7">
        <v>2</v>
      </c>
      <c r="H960" s="110">
        <v>2</v>
      </c>
      <c r="I960" s="40">
        <f t="shared" si="465"/>
        <v>2</v>
      </c>
      <c r="J960" s="3">
        <f>ROUND(I960/7.5,0)</f>
        <v>0</v>
      </c>
      <c r="K960" s="110" t="s">
        <v>445</v>
      </c>
      <c r="L960" s="110" t="s">
        <v>47</v>
      </c>
      <c r="M960" s="110">
        <v>5.41</v>
      </c>
      <c r="N960" s="114"/>
      <c r="O960" s="115">
        <f>IF(L960="NA", E960, E960*L960)</f>
        <v>0</v>
      </c>
      <c r="P960" s="114"/>
      <c r="R960" s="286"/>
      <c r="S960" s="287"/>
      <c r="V960" s="180"/>
      <c r="W960" s="180"/>
      <c r="X960" s="50"/>
      <c r="Y960" s="82"/>
    </row>
    <row r="961" spans="1:25">
      <c r="A961" s="165" t="s">
        <v>1425</v>
      </c>
      <c r="B961" s="427" t="s">
        <v>549</v>
      </c>
      <c r="C961" s="255"/>
      <c r="D961" s="81">
        <v>0</v>
      </c>
      <c r="E961" s="7">
        <v>0</v>
      </c>
      <c r="F961" s="33">
        <f t="shared" si="460"/>
        <v>0</v>
      </c>
      <c r="G961" s="7">
        <v>2</v>
      </c>
      <c r="H961" s="110">
        <v>2</v>
      </c>
      <c r="I961" s="40">
        <f t="shared" si="465"/>
        <v>2</v>
      </c>
      <c r="J961" s="3">
        <f t="shared" si="459"/>
        <v>0</v>
      </c>
      <c r="K961" s="110" t="s">
        <v>445</v>
      </c>
      <c r="L961" s="110" t="s">
        <v>47</v>
      </c>
      <c r="M961" s="110">
        <v>5.41</v>
      </c>
      <c r="N961" s="114"/>
      <c r="O961" s="115">
        <f t="shared" ref="O961:O993" si="466">IF(L961="NA", E961, E961*L961)</f>
        <v>0</v>
      </c>
      <c r="P961" s="114"/>
      <c r="R961" s="286"/>
      <c r="S961" s="287"/>
      <c r="V961" s="180"/>
      <c r="W961" s="180"/>
      <c r="X961" s="50"/>
      <c r="Y961" s="82"/>
    </row>
    <row r="962" spans="1:25">
      <c r="A962" s="165" t="s">
        <v>1425</v>
      </c>
      <c r="B962" s="427" t="s">
        <v>443</v>
      </c>
      <c r="C962" s="9"/>
      <c r="D962" s="50">
        <v>0</v>
      </c>
      <c r="E962" s="7">
        <v>0</v>
      </c>
      <c r="F962" s="33">
        <f t="shared" si="460"/>
        <v>0</v>
      </c>
      <c r="G962" s="8">
        <v>2</v>
      </c>
      <c r="H962" s="110">
        <v>2</v>
      </c>
      <c r="I962" s="40">
        <f t="shared" si="465"/>
        <v>2</v>
      </c>
      <c r="J962" s="3">
        <f t="shared" si="459"/>
        <v>0</v>
      </c>
      <c r="K962" s="110" t="s">
        <v>445</v>
      </c>
      <c r="L962" s="110" t="s">
        <v>47</v>
      </c>
      <c r="M962" s="110">
        <v>5.41</v>
      </c>
      <c r="N962" s="114"/>
      <c r="O962" s="115">
        <f t="shared" si="466"/>
        <v>0</v>
      </c>
      <c r="P962" s="114"/>
      <c r="R962" s="286"/>
      <c r="S962" s="287"/>
      <c r="V962" s="180"/>
      <c r="W962" s="180"/>
      <c r="X962" s="50"/>
      <c r="Y962" s="82"/>
    </row>
    <row r="963" spans="1:25">
      <c r="A963" s="165" t="s">
        <v>1425</v>
      </c>
      <c r="B963" s="427" t="s">
        <v>1277</v>
      </c>
      <c r="C963" s="9"/>
      <c r="D963" s="81">
        <v>0</v>
      </c>
      <c r="E963" s="7">
        <v>0</v>
      </c>
      <c r="F963" s="33">
        <f t="shared" si="460"/>
        <v>0</v>
      </c>
      <c r="G963" s="7">
        <v>2</v>
      </c>
      <c r="H963" s="110">
        <v>2</v>
      </c>
      <c r="I963" s="40">
        <f t="shared" si="465"/>
        <v>2</v>
      </c>
      <c r="J963" s="3">
        <f t="shared" si="459"/>
        <v>0</v>
      </c>
      <c r="K963" s="110" t="s">
        <v>445</v>
      </c>
      <c r="L963" s="110" t="s">
        <v>47</v>
      </c>
      <c r="M963" s="110">
        <v>5.41</v>
      </c>
      <c r="N963" s="114"/>
      <c r="O963" s="115">
        <f t="shared" si="466"/>
        <v>0</v>
      </c>
      <c r="P963" s="114"/>
      <c r="R963" s="286"/>
      <c r="S963" s="287"/>
      <c r="U963" s="212"/>
      <c r="V963" s="180"/>
      <c r="W963" s="180"/>
      <c r="X963" s="50"/>
      <c r="Y963" s="82"/>
    </row>
    <row r="964" spans="1:25">
      <c r="A964" s="165" t="s">
        <v>1425</v>
      </c>
      <c r="B964" s="427" t="s">
        <v>564</v>
      </c>
      <c r="C964" s="255"/>
      <c r="D964" s="50">
        <v>0</v>
      </c>
      <c r="E964" s="7">
        <v>0</v>
      </c>
      <c r="F964" s="33">
        <f t="shared" si="460"/>
        <v>0</v>
      </c>
      <c r="G964" s="8">
        <v>2</v>
      </c>
      <c r="H964" s="110">
        <v>2</v>
      </c>
      <c r="I964" s="40">
        <f t="shared" si="465"/>
        <v>2</v>
      </c>
      <c r="J964" s="3">
        <f t="shared" si="459"/>
        <v>0</v>
      </c>
      <c r="K964" s="110" t="s">
        <v>445</v>
      </c>
      <c r="L964" s="110" t="s">
        <v>47</v>
      </c>
      <c r="M964" s="110">
        <v>5.41</v>
      </c>
      <c r="N964" s="114"/>
      <c r="O964" s="115">
        <f t="shared" si="466"/>
        <v>0</v>
      </c>
      <c r="P964" s="114"/>
      <c r="R964" s="286"/>
      <c r="S964" s="287"/>
      <c r="U964" s="212"/>
      <c r="V964" s="180"/>
      <c r="W964" s="180"/>
      <c r="X964" s="50"/>
      <c r="Y964" s="82"/>
    </row>
    <row r="965" spans="1:25">
      <c r="A965" s="165" t="s">
        <v>1425</v>
      </c>
      <c r="B965" s="427" t="s">
        <v>2521</v>
      </c>
      <c r="C965" s="255"/>
      <c r="D965" s="50">
        <v>0</v>
      </c>
      <c r="E965" s="7">
        <v>0</v>
      </c>
      <c r="F965" s="33">
        <f t="shared" ref="F965" si="467">((E965*M965)/35)/4</f>
        <v>0</v>
      </c>
      <c r="G965" s="1491">
        <v>2</v>
      </c>
      <c r="H965" s="110">
        <v>2</v>
      </c>
      <c r="I965" s="40">
        <f t="shared" si="465"/>
        <v>2</v>
      </c>
      <c r="J965" s="3">
        <f t="shared" ref="J965" si="468">ROUND(I965/7.5,0)</f>
        <v>0</v>
      </c>
      <c r="K965" s="110" t="s">
        <v>445</v>
      </c>
      <c r="L965" s="110" t="s">
        <v>47</v>
      </c>
      <c r="M965" s="110">
        <v>5.41</v>
      </c>
      <c r="N965" s="114"/>
      <c r="O965" s="115">
        <f t="shared" ref="O965" si="469">IF(L965="NA", E965, E965*L965)</f>
        <v>0</v>
      </c>
      <c r="P965" s="114"/>
      <c r="R965" s="286"/>
      <c r="S965" s="287"/>
      <c r="U965" s="212"/>
      <c r="V965" s="180"/>
      <c r="W965" s="180"/>
      <c r="X965" s="50"/>
      <c r="Y965" s="82"/>
    </row>
    <row r="966" spans="1:25">
      <c r="A966" s="165" t="s">
        <v>1425</v>
      </c>
      <c r="B966" s="427" t="s">
        <v>1575</v>
      </c>
      <c r="C966" s="255"/>
      <c r="D966" s="50">
        <v>0</v>
      </c>
      <c r="E966" s="7">
        <v>0</v>
      </c>
      <c r="F966" s="33">
        <f t="shared" si="460"/>
        <v>0</v>
      </c>
      <c r="G966" s="8">
        <v>2</v>
      </c>
      <c r="H966" s="110">
        <v>2</v>
      </c>
      <c r="I966" s="40">
        <f t="shared" si="465"/>
        <v>2</v>
      </c>
      <c r="J966" s="3">
        <f t="shared" si="459"/>
        <v>0</v>
      </c>
      <c r="K966" s="110" t="s">
        <v>445</v>
      </c>
      <c r="L966" s="110" t="s">
        <v>47</v>
      </c>
      <c r="M966" s="110">
        <v>5.41</v>
      </c>
      <c r="N966" s="114"/>
      <c r="O966" s="115">
        <f t="shared" si="466"/>
        <v>0</v>
      </c>
      <c r="P966" s="114"/>
      <c r="R966" s="286"/>
      <c r="S966" s="287"/>
      <c r="U966" s="212"/>
      <c r="V966" s="180"/>
      <c r="W966" s="180"/>
      <c r="X966" s="50"/>
      <c r="Y966" s="82"/>
    </row>
    <row r="967" spans="1:25">
      <c r="A967" s="165" t="s">
        <v>1425</v>
      </c>
      <c r="B967" s="427" t="s">
        <v>599</v>
      </c>
      <c r="C967" s="9"/>
      <c r="D967" s="81">
        <v>0</v>
      </c>
      <c r="E967" s="7">
        <v>0</v>
      </c>
      <c r="F967" s="33">
        <f t="shared" si="460"/>
        <v>0</v>
      </c>
      <c r="G967" s="7">
        <v>2</v>
      </c>
      <c r="H967" s="110">
        <v>2</v>
      </c>
      <c r="I967" s="40">
        <f t="shared" si="465"/>
        <v>2</v>
      </c>
      <c r="J967" s="3">
        <f t="shared" si="459"/>
        <v>0</v>
      </c>
      <c r="K967" s="110" t="s">
        <v>445</v>
      </c>
      <c r="L967" s="110" t="s">
        <v>47</v>
      </c>
      <c r="M967" s="110">
        <v>5.41</v>
      </c>
      <c r="N967" s="114"/>
      <c r="O967" s="115">
        <f t="shared" si="466"/>
        <v>0</v>
      </c>
      <c r="P967" s="114"/>
      <c r="R967" s="286"/>
      <c r="S967" s="287"/>
      <c r="U967" s="212"/>
      <c r="V967" s="180"/>
      <c r="W967" s="180"/>
      <c r="X967" s="50"/>
      <c r="Y967" s="82"/>
    </row>
    <row r="968" spans="1:25">
      <c r="A968" s="165" t="s">
        <v>1425</v>
      </c>
      <c r="B968" s="427" t="s">
        <v>974</v>
      </c>
      <c r="C968" s="294"/>
      <c r="D968" s="50">
        <v>0</v>
      </c>
      <c r="E968" s="7">
        <v>0</v>
      </c>
      <c r="F968" s="33">
        <f t="shared" si="460"/>
        <v>0</v>
      </c>
      <c r="G968" s="8">
        <v>2</v>
      </c>
      <c r="H968" s="110">
        <v>2</v>
      </c>
      <c r="I968" s="40">
        <f t="shared" si="465"/>
        <v>2</v>
      </c>
      <c r="J968" s="3">
        <f t="shared" si="459"/>
        <v>0</v>
      </c>
      <c r="K968" s="110" t="s">
        <v>445</v>
      </c>
      <c r="L968" s="110" t="s">
        <v>47</v>
      </c>
      <c r="M968" s="110">
        <v>5.41</v>
      </c>
      <c r="N968" s="114"/>
      <c r="O968" s="115">
        <f t="shared" si="466"/>
        <v>0</v>
      </c>
      <c r="P968" s="114"/>
      <c r="R968" s="286"/>
      <c r="S968" s="287"/>
      <c r="U968" s="212"/>
      <c r="V968" s="180"/>
      <c r="W968" s="180"/>
      <c r="X968" s="50"/>
      <c r="Y968" s="82"/>
    </row>
    <row r="969" spans="1:25">
      <c r="A969" s="165" t="s">
        <v>1425</v>
      </c>
      <c r="B969" s="427" t="s">
        <v>444</v>
      </c>
      <c r="C969" s="294"/>
      <c r="D969" s="81">
        <v>0</v>
      </c>
      <c r="E969" s="7">
        <v>0</v>
      </c>
      <c r="F969" s="33">
        <f t="shared" si="460"/>
        <v>0</v>
      </c>
      <c r="G969" s="8">
        <v>2</v>
      </c>
      <c r="H969" s="110">
        <v>2</v>
      </c>
      <c r="I969" s="40">
        <f t="shared" si="465"/>
        <v>2</v>
      </c>
      <c r="J969" s="3">
        <f t="shared" si="459"/>
        <v>0</v>
      </c>
      <c r="K969" s="110" t="s">
        <v>445</v>
      </c>
      <c r="L969" s="110" t="s">
        <v>47</v>
      </c>
      <c r="M969" s="110">
        <v>5.41</v>
      </c>
      <c r="N969" s="114"/>
      <c r="O969" s="115">
        <f t="shared" si="466"/>
        <v>0</v>
      </c>
      <c r="P969" s="114"/>
      <c r="R969" s="286"/>
      <c r="S969" s="287"/>
      <c r="U969" s="212"/>
      <c r="V969" s="180"/>
      <c r="W969" s="180"/>
      <c r="X969" s="50"/>
      <c r="Y969" s="82"/>
    </row>
    <row r="970" spans="1:25">
      <c r="A970" s="165" t="s">
        <v>1425</v>
      </c>
      <c r="B970" s="427" t="s">
        <v>708</v>
      </c>
      <c r="C970" s="294"/>
      <c r="D970" s="50">
        <v>0</v>
      </c>
      <c r="E970" s="7">
        <v>0</v>
      </c>
      <c r="F970" s="33">
        <f t="shared" si="460"/>
        <v>0</v>
      </c>
      <c r="G970" s="8">
        <v>2</v>
      </c>
      <c r="H970" s="110">
        <v>2</v>
      </c>
      <c r="I970" s="40">
        <f t="shared" si="465"/>
        <v>2</v>
      </c>
      <c r="J970" s="3">
        <f t="shared" si="459"/>
        <v>0</v>
      </c>
      <c r="K970" s="110" t="s">
        <v>445</v>
      </c>
      <c r="L970" s="110" t="s">
        <v>47</v>
      </c>
      <c r="M970" s="110">
        <v>5.41</v>
      </c>
      <c r="N970" s="114"/>
      <c r="O970" s="115">
        <f t="shared" si="466"/>
        <v>0</v>
      </c>
      <c r="P970" s="114"/>
      <c r="R970" s="286"/>
      <c r="S970" s="287"/>
      <c r="U970" s="212"/>
      <c r="V970" s="180"/>
      <c r="W970" s="180"/>
      <c r="X970" s="50"/>
      <c r="Y970" s="82"/>
    </row>
    <row r="971" spans="1:25">
      <c r="A971" s="115" t="s">
        <v>1425</v>
      </c>
      <c r="B971" s="427" t="s">
        <v>1656</v>
      </c>
      <c r="C971" s="294"/>
      <c r="D971" s="81">
        <v>0</v>
      </c>
      <c r="E971" s="7">
        <v>0</v>
      </c>
      <c r="F971" s="33">
        <f t="shared" si="460"/>
        <v>0</v>
      </c>
      <c r="G971" s="7">
        <v>2</v>
      </c>
      <c r="H971" s="110">
        <v>2</v>
      </c>
      <c r="I971" s="40">
        <f t="shared" si="465"/>
        <v>2</v>
      </c>
      <c r="J971" s="3">
        <f t="shared" si="459"/>
        <v>0</v>
      </c>
      <c r="K971" s="110" t="s">
        <v>445</v>
      </c>
      <c r="L971" s="110" t="s">
        <v>47</v>
      </c>
      <c r="M971" s="110">
        <v>5.41</v>
      </c>
      <c r="N971" s="114"/>
      <c r="O971" s="115">
        <f t="shared" si="466"/>
        <v>0</v>
      </c>
      <c r="P971" s="114"/>
      <c r="R971" s="286"/>
      <c r="S971" s="287"/>
      <c r="U971" s="212"/>
      <c r="V971" s="180"/>
      <c r="W971" s="180"/>
      <c r="X971" s="50"/>
      <c r="Y971" s="82"/>
    </row>
    <row r="972" spans="1:25">
      <c r="A972" s="165" t="s">
        <v>1425</v>
      </c>
      <c r="B972" s="427" t="s">
        <v>1051</v>
      </c>
      <c r="C972" s="294"/>
      <c r="D972" s="50">
        <v>0</v>
      </c>
      <c r="E972" s="7">
        <v>0</v>
      </c>
      <c r="F972" s="33">
        <f t="shared" si="460"/>
        <v>0</v>
      </c>
      <c r="G972" s="8">
        <v>2</v>
      </c>
      <c r="H972" s="110">
        <v>2</v>
      </c>
      <c r="I972" s="40">
        <f t="shared" si="465"/>
        <v>2</v>
      </c>
      <c r="J972" s="3">
        <f t="shared" si="459"/>
        <v>0</v>
      </c>
      <c r="K972" s="110" t="s">
        <v>445</v>
      </c>
      <c r="L972" s="110" t="s">
        <v>47</v>
      </c>
      <c r="M972" s="110">
        <v>5.41</v>
      </c>
      <c r="N972" s="114"/>
      <c r="O972" s="115">
        <f t="shared" si="466"/>
        <v>0</v>
      </c>
      <c r="P972" s="114"/>
      <c r="R972" s="286"/>
      <c r="S972" s="287"/>
      <c r="U972" s="212"/>
      <c r="V972" s="180"/>
      <c r="W972" s="180"/>
      <c r="X972" s="50"/>
      <c r="Y972" s="82"/>
    </row>
    <row r="973" spans="1:25">
      <c r="A973" s="165" t="s">
        <v>1425</v>
      </c>
      <c r="B973" s="427" t="s">
        <v>446</v>
      </c>
      <c r="C973" s="294"/>
      <c r="D973" s="50">
        <v>0</v>
      </c>
      <c r="E973" s="7">
        <v>0</v>
      </c>
      <c r="F973" s="33">
        <f t="shared" si="460"/>
        <v>0</v>
      </c>
      <c r="G973" s="8">
        <v>2</v>
      </c>
      <c r="H973" s="110">
        <v>2</v>
      </c>
      <c r="I973" s="40">
        <f t="shared" si="465"/>
        <v>2</v>
      </c>
      <c r="J973" s="3">
        <f t="shared" ref="J973" si="470">ROUND(I973/7.5,0)</f>
        <v>0</v>
      </c>
      <c r="K973" s="110" t="s">
        <v>445</v>
      </c>
      <c r="L973" s="110" t="s">
        <v>47</v>
      </c>
      <c r="M973" s="110">
        <v>5.41</v>
      </c>
      <c r="N973" s="114"/>
      <c r="O973" s="115">
        <f t="shared" ref="O973" si="471">IF(L973="NA", E973, E973*L973)</f>
        <v>0</v>
      </c>
      <c r="P973" s="114"/>
      <c r="R973" s="286"/>
      <c r="S973" s="287"/>
      <c r="U973" s="212"/>
      <c r="V973" s="180"/>
      <c r="W973" s="180"/>
      <c r="X973" s="50"/>
      <c r="Y973" s="82"/>
    </row>
    <row r="974" spans="1:25">
      <c r="A974" s="165" t="s">
        <v>1425</v>
      </c>
      <c r="B974" s="427" t="s">
        <v>745</v>
      </c>
      <c r="C974" s="294"/>
      <c r="D974" s="50">
        <v>0</v>
      </c>
      <c r="E974" s="7">
        <v>0</v>
      </c>
      <c r="F974" s="33">
        <f t="shared" si="460"/>
        <v>0</v>
      </c>
      <c r="G974" s="8">
        <v>2</v>
      </c>
      <c r="H974" s="110">
        <v>2</v>
      </c>
      <c r="I974" s="40">
        <f t="shared" si="465"/>
        <v>2</v>
      </c>
      <c r="J974" s="3">
        <f t="shared" si="459"/>
        <v>0</v>
      </c>
      <c r="K974" s="110" t="s">
        <v>445</v>
      </c>
      <c r="L974" s="110" t="s">
        <v>47</v>
      </c>
      <c r="M974" s="110">
        <v>5.41</v>
      </c>
      <c r="N974" s="114"/>
      <c r="O974" s="115">
        <f t="shared" si="466"/>
        <v>0</v>
      </c>
      <c r="P974" s="114"/>
      <c r="U974" s="212"/>
    </row>
    <row r="975" spans="1:25">
      <c r="A975" s="165" t="s">
        <v>1425</v>
      </c>
      <c r="B975" s="427" t="s">
        <v>975</v>
      </c>
      <c r="C975" s="255"/>
      <c r="D975" s="81">
        <v>0</v>
      </c>
      <c r="E975" s="7">
        <v>0</v>
      </c>
      <c r="F975" s="33">
        <f t="shared" si="460"/>
        <v>0</v>
      </c>
      <c r="G975" s="8">
        <v>2</v>
      </c>
      <c r="H975" s="110">
        <v>2</v>
      </c>
      <c r="I975" s="40">
        <f t="shared" si="465"/>
        <v>2</v>
      </c>
      <c r="J975" s="3">
        <f t="shared" si="459"/>
        <v>0</v>
      </c>
      <c r="K975" s="110" t="s">
        <v>445</v>
      </c>
      <c r="L975" s="110" t="s">
        <v>47</v>
      </c>
      <c r="M975" s="110">
        <v>5.41</v>
      </c>
      <c r="N975" s="114"/>
      <c r="O975" s="115">
        <f t="shared" si="466"/>
        <v>0</v>
      </c>
      <c r="P975" s="114"/>
      <c r="U975" s="212"/>
    </row>
    <row r="976" spans="1:25">
      <c r="A976" s="165" t="s">
        <v>1425</v>
      </c>
      <c r="B976" s="427" t="s">
        <v>1180</v>
      </c>
      <c r="C976" s="255"/>
      <c r="D976" s="50">
        <v>0</v>
      </c>
      <c r="E976" s="7">
        <v>0</v>
      </c>
      <c r="F976" s="33">
        <f t="shared" si="460"/>
        <v>0</v>
      </c>
      <c r="G976" s="7">
        <v>2</v>
      </c>
      <c r="H976" s="110">
        <v>2</v>
      </c>
      <c r="I976" s="40">
        <f t="shared" si="465"/>
        <v>2</v>
      </c>
      <c r="J976" s="3">
        <f t="shared" si="459"/>
        <v>0</v>
      </c>
      <c r="K976" s="110" t="s">
        <v>445</v>
      </c>
      <c r="L976" s="110" t="s">
        <v>47</v>
      </c>
      <c r="M976" s="110">
        <v>5.41</v>
      </c>
      <c r="N976" s="114"/>
      <c r="O976" s="115">
        <f t="shared" si="466"/>
        <v>0</v>
      </c>
      <c r="P976" s="114"/>
      <c r="R976" s="286"/>
      <c r="S976" s="287"/>
      <c r="U976" s="212"/>
      <c r="V976" s="180"/>
      <c r="W976" s="180"/>
      <c r="X976" s="50"/>
      <c r="Y976" s="82"/>
    </row>
    <row r="977" spans="1:25">
      <c r="A977" s="165" t="s">
        <v>1425</v>
      </c>
      <c r="B977" s="427" t="s">
        <v>1966</v>
      </c>
      <c r="C977" s="255"/>
      <c r="D977" s="81">
        <v>0</v>
      </c>
      <c r="E977" s="7">
        <v>0</v>
      </c>
      <c r="F977" s="33">
        <f t="shared" si="460"/>
        <v>0</v>
      </c>
      <c r="G977" s="8">
        <v>3</v>
      </c>
      <c r="H977" s="110">
        <v>2</v>
      </c>
      <c r="I977" s="40">
        <f t="shared" si="465"/>
        <v>2</v>
      </c>
      <c r="J977" s="3">
        <f t="shared" si="459"/>
        <v>0</v>
      </c>
      <c r="K977" s="110" t="s">
        <v>445</v>
      </c>
      <c r="L977" s="110" t="s">
        <v>47</v>
      </c>
      <c r="M977" s="110">
        <v>5.41</v>
      </c>
      <c r="N977" s="114"/>
      <c r="O977" s="115">
        <f t="shared" si="466"/>
        <v>0</v>
      </c>
      <c r="P977" s="114"/>
      <c r="R977" s="286"/>
      <c r="S977" s="287"/>
      <c r="U977" s="212"/>
      <c r="V977" s="180"/>
      <c r="W977" s="180"/>
      <c r="X977" s="50"/>
      <c r="Y977" s="82"/>
    </row>
    <row r="978" spans="1:25">
      <c r="A978" s="165" t="s">
        <v>1425</v>
      </c>
      <c r="B978" s="427" t="s">
        <v>976</v>
      </c>
      <c r="C978" s="255"/>
      <c r="D978" s="50">
        <v>0</v>
      </c>
      <c r="E978" s="7">
        <v>0</v>
      </c>
      <c r="F978" s="33">
        <f t="shared" si="460"/>
        <v>0</v>
      </c>
      <c r="G978" s="7">
        <v>3</v>
      </c>
      <c r="H978" s="110">
        <v>2</v>
      </c>
      <c r="I978" s="40">
        <f t="shared" si="465"/>
        <v>2</v>
      </c>
      <c r="J978" s="3">
        <f t="shared" si="459"/>
        <v>0</v>
      </c>
      <c r="K978" s="110" t="s">
        <v>445</v>
      </c>
      <c r="L978" s="110" t="s">
        <v>47</v>
      </c>
      <c r="M978" s="110">
        <v>5.41</v>
      </c>
      <c r="N978" s="114"/>
      <c r="O978" s="115">
        <f t="shared" si="466"/>
        <v>0</v>
      </c>
      <c r="P978" s="114"/>
      <c r="R978" s="286"/>
      <c r="S978" s="287"/>
      <c r="U978" s="212"/>
      <c r="V978" s="180"/>
      <c r="W978" s="180"/>
      <c r="X978" s="50"/>
      <c r="Y978" s="82"/>
    </row>
    <row r="979" spans="1:25">
      <c r="A979" s="115" t="s">
        <v>1425</v>
      </c>
      <c r="B979" s="427" t="s">
        <v>1716</v>
      </c>
      <c r="C979" s="255"/>
      <c r="D979" s="81">
        <v>0</v>
      </c>
      <c r="E979" s="7">
        <v>0</v>
      </c>
      <c r="F979" s="33">
        <f t="shared" si="460"/>
        <v>0</v>
      </c>
      <c r="G979" s="8">
        <v>2</v>
      </c>
      <c r="H979" s="110">
        <v>2</v>
      </c>
      <c r="I979" s="40">
        <f t="shared" si="465"/>
        <v>2</v>
      </c>
      <c r="J979" s="3">
        <f t="shared" si="459"/>
        <v>0</v>
      </c>
      <c r="K979" s="110" t="s">
        <v>445</v>
      </c>
      <c r="L979" s="110" t="s">
        <v>47</v>
      </c>
      <c r="M979" s="110">
        <v>5.41</v>
      </c>
      <c r="N979" s="114"/>
      <c r="O979" s="115">
        <f t="shared" si="466"/>
        <v>0</v>
      </c>
      <c r="P979" s="114"/>
      <c r="R979" s="286"/>
      <c r="S979" s="287"/>
      <c r="V979" s="180"/>
      <c r="W979" s="180"/>
      <c r="X979" s="50"/>
      <c r="Y979" s="82"/>
    </row>
    <row r="980" spans="1:25">
      <c r="A980" s="115" t="s">
        <v>1425</v>
      </c>
      <c r="B980" s="427" t="s">
        <v>2275</v>
      </c>
      <c r="C980" s="255"/>
      <c r="D980" s="81">
        <v>0</v>
      </c>
      <c r="E980" s="7">
        <v>0</v>
      </c>
      <c r="F980" s="33">
        <f t="shared" ref="F980" si="472">((E980*M980)/35)/4</f>
        <v>0</v>
      </c>
      <c r="G980" s="7">
        <v>2</v>
      </c>
      <c r="H980" s="110">
        <v>2</v>
      </c>
      <c r="I980" s="40">
        <f t="shared" si="465"/>
        <v>2</v>
      </c>
      <c r="J980" s="3">
        <f t="shared" ref="J980" si="473">ROUND(I980/7.5,0)</f>
        <v>0</v>
      </c>
      <c r="K980" s="110" t="s">
        <v>445</v>
      </c>
      <c r="L980" s="110" t="s">
        <v>47</v>
      </c>
      <c r="M980" s="110">
        <v>5.41</v>
      </c>
      <c r="N980" s="114"/>
      <c r="O980" s="115">
        <f t="shared" ref="O980" si="474">IF(L980="NA", E980, E980*L980)</f>
        <v>0</v>
      </c>
      <c r="P980" s="114"/>
      <c r="R980" s="48"/>
      <c r="S980" s="48"/>
      <c r="T980" s="48"/>
    </row>
    <row r="981" spans="1:25">
      <c r="A981" s="165" t="s">
        <v>1425</v>
      </c>
      <c r="B981" s="427" t="s">
        <v>559</v>
      </c>
      <c r="C981" s="255"/>
      <c r="D981" s="50">
        <v>0</v>
      </c>
      <c r="E981" s="7">
        <v>0</v>
      </c>
      <c r="F981" s="33">
        <f t="shared" si="460"/>
        <v>0</v>
      </c>
      <c r="G981" s="7">
        <v>2</v>
      </c>
      <c r="H981" s="110">
        <v>2</v>
      </c>
      <c r="I981" s="40">
        <f t="shared" si="465"/>
        <v>2</v>
      </c>
      <c r="J981" s="3">
        <f t="shared" si="459"/>
        <v>0</v>
      </c>
      <c r="K981" s="110" t="s">
        <v>445</v>
      </c>
      <c r="L981" s="110" t="s">
        <v>47</v>
      </c>
      <c r="M981" s="110">
        <v>5.41</v>
      </c>
      <c r="N981" s="114"/>
      <c r="O981" s="115">
        <f t="shared" si="466"/>
        <v>0</v>
      </c>
      <c r="P981" s="114"/>
      <c r="R981" s="48"/>
      <c r="S981" s="48"/>
      <c r="T981" s="48"/>
    </row>
    <row r="982" spans="1:25">
      <c r="A982" s="165" t="s">
        <v>1425</v>
      </c>
      <c r="B982" s="427" t="s">
        <v>674</v>
      </c>
      <c r="C982" s="255"/>
      <c r="D982" s="50">
        <v>0</v>
      </c>
      <c r="E982" s="7">
        <v>0</v>
      </c>
      <c r="F982" s="33">
        <f t="shared" si="460"/>
        <v>0</v>
      </c>
      <c r="G982" s="7">
        <v>2</v>
      </c>
      <c r="H982" s="110">
        <v>2</v>
      </c>
      <c r="I982" s="40">
        <f t="shared" si="465"/>
        <v>2</v>
      </c>
      <c r="J982" s="3">
        <f t="shared" si="459"/>
        <v>0</v>
      </c>
      <c r="K982" s="110" t="s">
        <v>445</v>
      </c>
      <c r="L982" s="110" t="s">
        <v>47</v>
      </c>
      <c r="M982" s="110">
        <v>5.41</v>
      </c>
      <c r="N982" s="114"/>
      <c r="O982" s="115">
        <f t="shared" si="466"/>
        <v>0</v>
      </c>
      <c r="P982" s="114"/>
      <c r="R982" s="286"/>
      <c r="S982" s="287"/>
      <c r="V982" s="180"/>
      <c r="W982" s="180"/>
      <c r="X982" s="50"/>
      <c r="Y982" s="82"/>
    </row>
    <row r="983" spans="1:25">
      <c r="A983" s="165" t="s">
        <v>1425</v>
      </c>
      <c r="B983" s="427" t="s">
        <v>1366</v>
      </c>
      <c r="C983" s="255"/>
      <c r="D983" s="81">
        <v>0</v>
      </c>
      <c r="E983" s="7">
        <v>0</v>
      </c>
      <c r="F983" s="33">
        <f t="shared" si="460"/>
        <v>0</v>
      </c>
      <c r="G983" s="7">
        <v>2</v>
      </c>
      <c r="H983" s="110">
        <v>2</v>
      </c>
      <c r="I983" s="40">
        <f t="shared" si="465"/>
        <v>2</v>
      </c>
      <c r="J983" s="3">
        <f t="shared" ref="J983:J1015" si="475">ROUND(I983/7.5,0)</f>
        <v>0</v>
      </c>
      <c r="K983" s="110" t="s">
        <v>445</v>
      </c>
      <c r="L983" s="110" t="s">
        <v>47</v>
      </c>
      <c r="M983" s="110">
        <v>5.41</v>
      </c>
      <c r="N983" s="114"/>
      <c r="O983" s="115">
        <f t="shared" si="466"/>
        <v>0</v>
      </c>
      <c r="P983" s="114"/>
      <c r="R983" s="286"/>
      <c r="S983" s="287"/>
      <c r="V983" s="180"/>
      <c r="W983" s="180"/>
      <c r="X983" s="50"/>
      <c r="Y983" s="82"/>
    </row>
    <row r="984" spans="1:25">
      <c r="A984" s="165" t="s">
        <v>1425</v>
      </c>
      <c r="B984" s="427" t="s">
        <v>558</v>
      </c>
      <c r="C984" s="255"/>
      <c r="D984" s="50">
        <v>0</v>
      </c>
      <c r="E984" s="7">
        <v>0</v>
      </c>
      <c r="F984" s="33">
        <f t="shared" si="460"/>
        <v>0</v>
      </c>
      <c r="G984" s="8">
        <v>2</v>
      </c>
      <c r="H984" s="110">
        <v>2</v>
      </c>
      <c r="I984" s="40">
        <f t="shared" si="465"/>
        <v>2</v>
      </c>
      <c r="J984" s="3">
        <f t="shared" si="475"/>
        <v>0</v>
      </c>
      <c r="K984" s="110" t="s">
        <v>445</v>
      </c>
      <c r="L984" s="110" t="s">
        <v>47</v>
      </c>
      <c r="M984" s="110">
        <v>5.41</v>
      </c>
      <c r="N984" s="114"/>
      <c r="O984" s="115">
        <f t="shared" si="466"/>
        <v>0</v>
      </c>
      <c r="P984" s="114"/>
      <c r="R984" s="286"/>
      <c r="S984" s="287"/>
      <c r="U984" s="212"/>
      <c r="V984" s="180"/>
      <c r="W984" s="180"/>
      <c r="X984" s="50"/>
      <c r="Y984" s="82"/>
    </row>
    <row r="985" spans="1:25">
      <c r="A985" s="165" t="s">
        <v>1425</v>
      </c>
      <c r="B985" s="427" t="s">
        <v>1072</v>
      </c>
      <c r="C985" s="255"/>
      <c r="D985" s="81">
        <v>0</v>
      </c>
      <c r="E985" s="7">
        <v>0</v>
      </c>
      <c r="F985" s="33">
        <f t="shared" si="460"/>
        <v>0</v>
      </c>
      <c r="G985" s="7">
        <v>2</v>
      </c>
      <c r="H985" s="110">
        <v>2</v>
      </c>
      <c r="I985" s="40">
        <f t="shared" si="465"/>
        <v>2</v>
      </c>
      <c r="J985" s="3">
        <f t="shared" si="475"/>
        <v>0</v>
      </c>
      <c r="K985" s="110" t="s">
        <v>445</v>
      </c>
      <c r="L985" s="110" t="s">
        <v>47</v>
      </c>
      <c r="M985" s="110">
        <v>5.41</v>
      </c>
      <c r="N985" s="114"/>
      <c r="O985" s="115">
        <f t="shared" si="466"/>
        <v>0</v>
      </c>
      <c r="P985" s="114"/>
      <c r="R985" s="286"/>
      <c r="S985" s="287"/>
      <c r="U985" s="212"/>
      <c r="V985" s="180"/>
      <c r="W985" s="180"/>
      <c r="X985" s="50"/>
      <c r="Y985" s="82"/>
    </row>
    <row r="986" spans="1:25">
      <c r="A986" s="165" t="s">
        <v>1425</v>
      </c>
      <c r="B986" s="427" t="s">
        <v>709</v>
      </c>
      <c r="C986" s="255"/>
      <c r="D986" s="81">
        <v>0</v>
      </c>
      <c r="E986" s="7">
        <v>0</v>
      </c>
      <c r="F986" s="33">
        <f t="shared" ref="F986" si="476">((E986*M986)/35)/4</f>
        <v>0</v>
      </c>
      <c r="G986" s="7">
        <v>2</v>
      </c>
      <c r="H986" s="110">
        <v>2</v>
      </c>
      <c r="I986" s="40">
        <f t="shared" si="465"/>
        <v>2</v>
      </c>
      <c r="J986" s="3">
        <f t="shared" ref="J986" si="477">ROUND(I986/7.5,0)</f>
        <v>0</v>
      </c>
      <c r="K986" s="110" t="s">
        <v>445</v>
      </c>
      <c r="L986" s="110" t="s">
        <v>47</v>
      </c>
      <c r="M986" s="110">
        <v>5.41</v>
      </c>
      <c r="N986" s="114"/>
      <c r="O986" s="115">
        <f t="shared" ref="O986" si="478">IF(L986="NA", E986, E986*L986)</f>
        <v>0</v>
      </c>
      <c r="P986" s="114"/>
      <c r="R986" s="286"/>
      <c r="S986" s="287"/>
      <c r="U986" s="212"/>
      <c r="V986" s="180"/>
      <c r="W986" s="180"/>
      <c r="X986" s="50"/>
      <c r="Y986" s="82"/>
    </row>
    <row r="987" spans="1:25">
      <c r="A987" s="165" t="s">
        <v>1425</v>
      </c>
      <c r="B987" s="427" t="s">
        <v>581</v>
      </c>
      <c r="C987" s="294"/>
      <c r="D987" s="50">
        <v>0</v>
      </c>
      <c r="E987" s="7">
        <v>0</v>
      </c>
      <c r="F987" s="33">
        <f t="shared" si="460"/>
        <v>0</v>
      </c>
      <c r="G987" s="8">
        <v>2</v>
      </c>
      <c r="H987" s="110">
        <v>2</v>
      </c>
      <c r="I987" s="40">
        <f t="shared" si="465"/>
        <v>2</v>
      </c>
      <c r="J987" s="3">
        <f t="shared" si="475"/>
        <v>0</v>
      </c>
      <c r="K987" s="110" t="s">
        <v>445</v>
      </c>
      <c r="L987" s="110" t="s">
        <v>47</v>
      </c>
      <c r="M987" s="110">
        <v>5.41</v>
      </c>
      <c r="N987" s="114"/>
      <c r="O987" s="115">
        <f t="shared" si="466"/>
        <v>0</v>
      </c>
      <c r="P987" s="114"/>
      <c r="R987" s="48"/>
      <c r="S987" s="48"/>
      <c r="T987" s="48"/>
      <c r="U987" s="50"/>
    </row>
    <row r="988" spans="1:25">
      <c r="A988" s="165" t="s">
        <v>1425</v>
      </c>
      <c r="B988" s="427" t="s">
        <v>580</v>
      </c>
      <c r="C988" s="294"/>
      <c r="D988" s="81">
        <v>0</v>
      </c>
      <c r="E988" s="7">
        <v>0</v>
      </c>
      <c r="F988" s="33">
        <f t="shared" si="460"/>
        <v>0</v>
      </c>
      <c r="G988" s="7">
        <v>2</v>
      </c>
      <c r="H988" s="110">
        <v>2</v>
      </c>
      <c r="I988" s="40">
        <f t="shared" si="465"/>
        <v>2</v>
      </c>
      <c r="J988" s="3">
        <f t="shared" si="475"/>
        <v>0</v>
      </c>
      <c r="K988" s="110" t="s">
        <v>445</v>
      </c>
      <c r="L988" s="110" t="s">
        <v>47</v>
      </c>
      <c r="M988" s="110">
        <v>5.41</v>
      </c>
      <c r="N988" s="114"/>
      <c r="O988" s="115">
        <f t="shared" si="466"/>
        <v>0</v>
      </c>
      <c r="P988" s="114"/>
      <c r="R988" s="48"/>
      <c r="S988" s="48"/>
      <c r="T988" s="48"/>
      <c r="U988" s="50"/>
    </row>
    <row r="989" spans="1:25">
      <c r="A989" s="165" t="s">
        <v>1425</v>
      </c>
      <c r="B989" s="427" t="s">
        <v>566</v>
      </c>
      <c r="C989" s="294"/>
      <c r="D989" s="50">
        <v>0</v>
      </c>
      <c r="E989" s="7">
        <v>0</v>
      </c>
      <c r="F989" s="33">
        <f t="shared" si="460"/>
        <v>0</v>
      </c>
      <c r="G989" s="7">
        <v>2</v>
      </c>
      <c r="H989" s="110">
        <v>2</v>
      </c>
      <c r="I989" s="40">
        <f t="shared" si="465"/>
        <v>2</v>
      </c>
      <c r="J989" s="3">
        <f t="shared" si="475"/>
        <v>0</v>
      </c>
      <c r="K989" s="110" t="s">
        <v>445</v>
      </c>
      <c r="L989" s="110" t="s">
        <v>47</v>
      </c>
      <c r="M989" s="110">
        <v>5.41</v>
      </c>
      <c r="N989" s="114"/>
      <c r="O989" s="115">
        <f t="shared" si="466"/>
        <v>0</v>
      </c>
      <c r="P989" s="114"/>
      <c r="R989" s="48"/>
      <c r="S989" s="48"/>
      <c r="T989" s="48"/>
      <c r="U989" s="50"/>
    </row>
    <row r="990" spans="1:25">
      <c r="A990" s="165" t="s">
        <v>1425</v>
      </c>
      <c r="B990" s="427" t="s">
        <v>720</v>
      </c>
      <c r="C990" s="294"/>
      <c r="D990" s="81">
        <v>0</v>
      </c>
      <c r="E990" s="7">
        <v>0</v>
      </c>
      <c r="F990" s="33">
        <f t="shared" si="460"/>
        <v>0</v>
      </c>
      <c r="G990" s="8">
        <v>2</v>
      </c>
      <c r="H990" s="110">
        <v>2</v>
      </c>
      <c r="I990" s="40">
        <f t="shared" si="465"/>
        <v>2</v>
      </c>
      <c r="J990" s="3">
        <f t="shared" si="475"/>
        <v>0</v>
      </c>
      <c r="K990" s="110" t="s">
        <v>445</v>
      </c>
      <c r="L990" s="110" t="s">
        <v>47</v>
      </c>
      <c r="M990" s="110">
        <v>5.41</v>
      </c>
      <c r="N990" s="114"/>
      <c r="O990" s="115">
        <f t="shared" si="466"/>
        <v>0</v>
      </c>
      <c r="P990" s="114"/>
      <c r="R990" s="286"/>
      <c r="S990" s="287"/>
      <c r="U990" s="212"/>
      <c r="V990" s="180"/>
      <c r="W990" s="180"/>
      <c r="X990" s="50"/>
      <c r="Y990" s="82"/>
    </row>
    <row r="991" spans="1:25">
      <c r="A991" s="165" t="s">
        <v>1425</v>
      </c>
      <c r="B991" s="427" t="s">
        <v>602</v>
      </c>
      <c r="C991" s="294"/>
      <c r="D991" s="50">
        <v>0</v>
      </c>
      <c r="E991" s="7">
        <v>0</v>
      </c>
      <c r="F991" s="33">
        <f t="shared" si="460"/>
        <v>0</v>
      </c>
      <c r="G991" s="7">
        <v>2</v>
      </c>
      <c r="H991" s="110">
        <v>2</v>
      </c>
      <c r="I991" s="40">
        <f t="shared" si="465"/>
        <v>2</v>
      </c>
      <c r="J991" s="3">
        <f t="shared" si="475"/>
        <v>0</v>
      </c>
      <c r="K991" s="110" t="s">
        <v>445</v>
      </c>
      <c r="L991" s="110" t="s">
        <v>47</v>
      </c>
      <c r="M991" s="110">
        <v>5.41</v>
      </c>
      <c r="N991" s="114"/>
      <c r="O991" s="115">
        <f t="shared" si="466"/>
        <v>0</v>
      </c>
      <c r="P991" s="114"/>
      <c r="R991" s="290"/>
      <c r="S991" s="287"/>
      <c r="U991" s="212"/>
      <c r="V991" s="180"/>
      <c r="W991" s="180"/>
      <c r="X991" s="50"/>
      <c r="Y991" s="82"/>
    </row>
    <row r="992" spans="1:25">
      <c r="A992" s="165" t="s">
        <v>1425</v>
      </c>
      <c r="B992" s="427" t="s">
        <v>746</v>
      </c>
      <c r="C992" s="294"/>
      <c r="D992" s="81">
        <v>0</v>
      </c>
      <c r="E992" s="7">
        <v>0</v>
      </c>
      <c r="F992" s="33">
        <f t="shared" si="460"/>
        <v>0</v>
      </c>
      <c r="G992" s="7">
        <v>2</v>
      </c>
      <c r="H992" s="110">
        <v>2</v>
      </c>
      <c r="I992" s="40">
        <f t="shared" si="465"/>
        <v>2</v>
      </c>
      <c r="J992" s="3">
        <f t="shared" si="475"/>
        <v>0</v>
      </c>
      <c r="K992" s="110" t="s">
        <v>445</v>
      </c>
      <c r="L992" s="110" t="s">
        <v>47</v>
      </c>
      <c r="M992" s="110">
        <v>5.41</v>
      </c>
      <c r="N992" s="114"/>
      <c r="O992" s="115">
        <f t="shared" si="466"/>
        <v>0</v>
      </c>
      <c r="P992" s="114"/>
      <c r="R992" s="290"/>
      <c r="S992" s="291"/>
      <c r="T992" s="288"/>
      <c r="U992" s="212"/>
      <c r="V992" s="180"/>
      <c r="W992" s="180"/>
      <c r="X992" s="50"/>
      <c r="Y992" s="82"/>
    </row>
    <row r="993" spans="1:25">
      <c r="A993" s="50" t="s">
        <v>703</v>
      </c>
      <c r="B993" s="107" t="s">
        <v>445</v>
      </c>
      <c r="D993" s="50">
        <v>0</v>
      </c>
      <c r="E993" s="50">
        <v>0</v>
      </c>
      <c r="F993" s="33">
        <f t="shared" si="460"/>
        <v>0</v>
      </c>
      <c r="G993" s="146">
        <v>2</v>
      </c>
      <c r="H993" s="110">
        <v>2</v>
      </c>
      <c r="I993" s="40">
        <f t="shared" si="465"/>
        <v>2</v>
      </c>
      <c r="J993" s="6">
        <f t="shared" si="475"/>
        <v>0</v>
      </c>
      <c r="K993" s="50" t="s">
        <v>704</v>
      </c>
      <c r="L993" s="152">
        <v>12.975899999999999</v>
      </c>
      <c r="M993" s="110">
        <v>5.41</v>
      </c>
      <c r="N993" s="114">
        <f>VLOOKUP(K993,'Material Bar Weights'!A:C,3,0)</f>
        <v>392.52</v>
      </c>
      <c r="O993" s="115">
        <f t="shared" si="466"/>
        <v>0</v>
      </c>
      <c r="P993" s="105">
        <f>O993/N993</f>
        <v>0</v>
      </c>
      <c r="R993" s="286"/>
      <c r="S993" s="291"/>
      <c r="T993" s="288"/>
      <c r="U993" s="212"/>
      <c r="V993" s="180"/>
      <c r="W993" s="180"/>
      <c r="X993" s="50"/>
      <c r="Y993" s="82"/>
    </row>
    <row r="994" spans="1:25" s="120" customFormat="1" ht="14.4">
      <c r="A994" s="115" t="s">
        <v>1425</v>
      </c>
      <c r="B994" s="588" t="s">
        <v>2228</v>
      </c>
      <c r="C994" s="436"/>
      <c r="D994" s="81">
        <v>0</v>
      </c>
      <c r="E994" s="157">
        <v>0</v>
      </c>
      <c r="F994" s="33">
        <f t="shared" si="460"/>
        <v>0</v>
      </c>
      <c r="G994" s="86">
        <v>2</v>
      </c>
      <c r="H994" s="110">
        <v>2</v>
      </c>
      <c r="I994" s="40">
        <f t="shared" si="465"/>
        <v>2</v>
      </c>
      <c r="J994" s="40">
        <f>ROUND(I994/7.5,0)</f>
        <v>0</v>
      </c>
      <c r="K994" s="177" t="s">
        <v>445</v>
      </c>
      <c r="L994" s="177" t="s">
        <v>47</v>
      </c>
      <c r="M994" s="110">
        <v>5.41</v>
      </c>
      <c r="N994" s="114"/>
      <c r="O994" s="115">
        <f>IF(L994="NA", E994, E994*L994)</f>
        <v>0</v>
      </c>
      <c r="P994" s="114"/>
      <c r="Q994" s="81"/>
      <c r="R994" s="290"/>
      <c r="S994" s="291"/>
      <c r="T994" s="288"/>
      <c r="U994" s="239"/>
      <c r="V994" s="180"/>
      <c r="W994" s="180"/>
      <c r="X994" s="81"/>
      <c r="Y994" s="160"/>
    </row>
    <row r="995" spans="1:25" s="120" customFormat="1">
      <c r="A995" s="165" t="s">
        <v>1425</v>
      </c>
      <c r="B995" s="427" t="s">
        <v>2549</v>
      </c>
      <c r="C995" s="294"/>
      <c r="D995" s="50">
        <v>0</v>
      </c>
      <c r="E995" s="7">
        <v>0</v>
      </c>
      <c r="F995" s="33">
        <f t="shared" ref="F995" si="479">((E995*M995)/35)/4</f>
        <v>0</v>
      </c>
      <c r="G995" s="7">
        <v>2</v>
      </c>
      <c r="H995" s="110">
        <v>2</v>
      </c>
      <c r="I995" s="40">
        <f t="shared" si="465"/>
        <v>2</v>
      </c>
      <c r="J995" s="3">
        <f t="shared" ref="J995" si="480">ROUND(I995/7.5,0)</f>
        <v>0</v>
      </c>
      <c r="K995" s="110" t="s">
        <v>445</v>
      </c>
      <c r="L995" s="110" t="s">
        <v>47</v>
      </c>
      <c r="M995" s="110">
        <v>5.41</v>
      </c>
      <c r="N995" s="114"/>
      <c r="O995" s="115">
        <f t="shared" ref="O995" si="481">IF(L995="NA", E995, E995*L995)</f>
        <v>0</v>
      </c>
      <c r="P995" s="114"/>
      <c r="Q995" s="81"/>
      <c r="R995" s="290"/>
      <c r="S995" s="291"/>
      <c r="T995" s="288"/>
      <c r="U995" s="239"/>
      <c r="V995" s="180"/>
      <c r="W995" s="180"/>
      <c r="X995" s="81"/>
      <c r="Y995" s="160"/>
    </row>
    <row r="996" spans="1:25">
      <c r="A996" s="165" t="s">
        <v>1425</v>
      </c>
      <c r="B996" s="427" t="s">
        <v>1209</v>
      </c>
      <c r="C996" s="294"/>
      <c r="D996" s="81">
        <v>0</v>
      </c>
      <c r="E996" s="7">
        <v>0</v>
      </c>
      <c r="F996" s="33">
        <f t="shared" si="460"/>
        <v>0</v>
      </c>
      <c r="G996" s="8">
        <v>2</v>
      </c>
      <c r="H996" s="110">
        <v>2</v>
      </c>
      <c r="I996" s="40">
        <f t="shared" si="465"/>
        <v>2</v>
      </c>
      <c r="J996" s="3">
        <f t="shared" si="475"/>
        <v>0</v>
      </c>
      <c r="K996" s="110" t="s">
        <v>445</v>
      </c>
      <c r="L996" s="110" t="s">
        <v>47</v>
      </c>
      <c r="M996" s="110">
        <v>5.41</v>
      </c>
      <c r="N996" s="114"/>
      <c r="O996" s="115">
        <f t="shared" ref="O996:O1025" si="482">IF(L996="NA", E996, E996*L996)</f>
        <v>0</v>
      </c>
      <c r="P996" s="114"/>
      <c r="R996" s="286"/>
      <c r="S996" s="287"/>
      <c r="U996" s="212"/>
      <c r="V996" s="180"/>
      <c r="W996" s="180"/>
      <c r="X996" s="50"/>
      <c r="Y996" s="82"/>
    </row>
    <row r="997" spans="1:25">
      <c r="A997" s="165" t="s">
        <v>1425</v>
      </c>
      <c r="B997" s="427" t="s">
        <v>1375</v>
      </c>
      <c r="C997" s="294"/>
      <c r="D997" s="50">
        <v>0</v>
      </c>
      <c r="E997" s="7">
        <v>0</v>
      </c>
      <c r="F997" s="33">
        <f t="shared" si="460"/>
        <v>0</v>
      </c>
      <c r="G997" s="7">
        <v>2</v>
      </c>
      <c r="H997" s="110">
        <v>2</v>
      </c>
      <c r="I997" s="40">
        <f t="shared" si="465"/>
        <v>2</v>
      </c>
      <c r="J997" s="3">
        <f t="shared" si="475"/>
        <v>0</v>
      </c>
      <c r="K997" s="110" t="s">
        <v>445</v>
      </c>
      <c r="L997" s="110" t="s">
        <v>47</v>
      </c>
      <c r="M997" s="110">
        <v>5.41</v>
      </c>
      <c r="N997" s="114"/>
      <c r="O997" s="115">
        <f t="shared" si="482"/>
        <v>0</v>
      </c>
      <c r="P997" s="114"/>
      <c r="R997" s="286"/>
      <c r="S997" s="287"/>
      <c r="U997" s="212"/>
      <c r="V997" s="180"/>
      <c r="W997" s="180"/>
      <c r="X997" s="50"/>
      <c r="Y997" s="82"/>
    </row>
    <row r="998" spans="1:25">
      <c r="A998" s="165" t="s">
        <v>1425</v>
      </c>
      <c r="B998" s="427" t="s">
        <v>1229</v>
      </c>
      <c r="C998" s="294"/>
      <c r="D998" s="81">
        <v>0</v>
      </c>
      <c r="E998" s="7">
        <v>0</v>
      </c>
      <c r="F998" s="33">
        <f t="shared" si="460"/>
        <v>0</v>
      </c>
      <c r="G998" s="7">
        <v>2</v>
      </c>
      <c r="H998" s="110">
        <v>2</v>
      </c>
      <c r="I998" s="40">
        <f t="shared" si="465"/>
        <v>2</v>
      </c>
      <c r="J998" s="3">
        <f t="shared" si="475"/>
        <v>0</v>
      </c>
      <c r="K998" s="110" t="s">
        <v>445</v>
      </c>
      <c r="L998" s="110" t="s">
        <v>47</v>
      </c>
      <c r="M998" s="110">
        <v>5.41</v>
      </c>
      <c r="N998" s="114"/>
      <c r="O998" s="115">
        <f t="shared" si="482"/>
        <v>0</v>
      </c>
      <c r="P998" s="114"/>
      <c r="R998" s="286"/>
      <c r="S998" s="287"/>
      <c r="U998" s="212"/>
      <c r="V998" s="180"/>
      <c r="W998" s="180"/>
      <c r="X998" s="50"/>
      <c r="Y998" s="82"/>
    </row>
    <row r="999" spans="1:25">
      <c r="A999" s="165" t="s">
        <v>1425</v>
      </c>
      <c r="B999" s="427" t="s">
        <v>1171</v>
      </c>
      <c r="C999" s="294"/>
      <c r="D999" s="50">
        <v>0</v>
      </c>
      <c r="E999" s="7">
        <v>0</v>
      </c>
      <c r="F999" s="33">
        <f t="shared" si="460"/>
        <v>0</v>
      </c>
      <c r="G999" s="8">
        <v>2</v>
      </c>
      <c r="H999" s="110">
        <v>2</v>
      </c>
      <c r="I999" s="40">
        <f t="shared" si="465"/>
        <v>2</v>
      </c>
      <c r="J999" s="3">
        <f t="shared" si="475"/>
        <v>0</v>
      </c>
      <c r="K999" s="110" t="s">
        <v>445</v>
      </c>
      <c r="L999" s="110" t="s">
        <v>47</v>
      </c>
      <c r="M999" s="110">
        <v>5.41</v>
      </c>
      <c r="N999" s="114"/>
      <c r="O999" s="115">
        <f t="shared" si="482"/>
        <v>0</v>
      </c>
      <c r="P999" s="114"/>
      <c r="R999" s="286"/>
      <c r="S999" s="287"/>
      <c r="V999" s="180"/>
      <c r="W999" s="180"/>
      <c r="X999" s="50"/>
      <c r="Y999" s="82"/>
    </row>
    <row r="1000" spans="1:25">
      <c r="A1000" s="329" t="s">
        <v>1425</v>
      </c>
      <c r="B1000" s="427" t="s">
        <v>1162</v>
      </c>
      <c r="C1000" s="330"/>
      <c r="D1000" s="81">
        <v>0</v>
      </c>
      <c r="E1000" s="331">
        <v>0</v>
      </c>
      <c r="F1000" s="33">
        <f t="shared" si="460"/>
        <v>0</v>
      </c>
      <c r="G1000" s="331">
        <v>2</v>
      </c>
      <c r="H1000" s="110">
        <v>2</v>
      </c>
      <c r="I1000" s="40">
        <f t="shared" si="465"/>
        <v>2</v>
      </c>
      <c r="J1000" s="3">
        <f t="shared" si="475"/>
        <v>0</v>
      </c>
      <c r="K1000" s="110" t="s">
        <v>445</v>
      </c>
      <c r="L1000" s="110" t="s">
        <v>47</v>
      </c>
      <c r="M1000" s="110">
        <v>5.41</v>
      </c>
      <c r="N1000" s="114"/>
      <c r="O1000" s="329">
        <f t="shared" si="482"/>
        <v>0</v>
      </c>
      <c r="P1000" s="332"/>
      <c r="S1000" s="287"/>
      <c r="U1000" s="212"/>
      <c r="V1000" s="180"/>
      <c r="W1000" s="180"/>
      <c r="X1000" s="50"/>
      <c r="Y1000" s="82"/>
    </row>
    <row r="1001" spans="1:25">
      <c r="A1001" s="165" t="s">
        <v>1425</v>
      </c>
      <c r="B1001" s="427" t="s">
        <v>1172</v>
      </c>
      <c r="C1001" s="294"/>
      <c r="D1001" s="81">
        <v>0</v>
      </c>
      <c r="E1001" s="7">
        <v>0</v>
      </c>
      <c r="F1001" s="33">
        <f t="shared" si="460"/>
        <v>0</v>
      </c>
      <c r="G1001" s="7">
        <v>2</v>
      </c>
      <c r="H1001" s="110">
        <v>2</v>
      </c>
      <c r="I1001" s="40">
        <f t="shared" si="465"/>
        <v>2</v>
      </c>
      <c r="J1001" s="3">
        <f t="shared" si="475"/>
        <v>0</v>
      </c>
      <c r="K1001" s="110" t="s">
        <v>445</v>
      </c>
      <c r="L1001" s="110" t="s">
        <v>47</v>
      </c>
      <c r="M1001" s="110">
        <v>5.41</v>
      </c>
      <c r="N1001" s="114"/>
      <c r="O1001" s="115">
        <f t="shared" si="482"/>
        <v>0</v>
      </c>
      <c r="P1001" s="114"/>
      <c r="U1001" s="212"/>
      <c r="X1001" s="50"/>
      <c r="Y1001" s="82"/>
    </row>
    <row r="1002" spans="1:25">
      <c r="A1002" s="165" t="s">
        <v>1425</v>
      </c>
      <c r="B1002" s="427" t="s">
        <v>1588</v>
      </c>
      <c r="C1002" s="294"/>
      <c r="D1002" s="50">
        <v>0</v>
      </c>
      <c r="E1002" s="7">
        <v>0</v>
      </c>
      <c r="F1002" s="33">
        <f t="shared" si="460"/>
        <v>0</v>
      </c>
      <c r="G1002" s="7">
        <v>2</v>
      </c>
      <c r="H1002" s="110">
        <v>2</v>
      </c>
      <c r="I1002" s="40">
        <f t="shared" si="465"/>
        <v>2</v>
      </c>
      <c r="J1002" s="3">
        <f t="shared" si="475"/>
        <v>0</v>
      </c>
      <c r="K1002" s="110" t="s">
        <v>445</v>
      </c>
      <c r="L1002" s="110" t="s">
        <v>47</v>
      </c>
      <c r="M1002" s="110">
        <v>5.41</v>
      </c>
      <c r="N1002" s="114"/>
      <c r="O1002" s="115">
        <f t="shared" si="482"/>
        <v>0</v>
      </c>
      <c r="P1002" s="114"/>
      <c r="U1002" s="212"/>
      <c r="X1002" s="50"/>
      <c r="Y1002" s="82"/>
    </row>
    <row r="1003" spans="1:25">
      <c r="A1003" s="165" t="s">
        <v>1425</v>
      </c>
      <c r="B1003" s="427" t="s">
        <v>1297</v>
      </c>
      <c r="C1003" s="294"/>
      <c r="D1003" s="81">
        <v>0</v>
      </c>
      <c r="E1003" s="7">
        <v>0</v>
      </c>
      <c r="F1003" s="33">
        <f t="shared" si="460"/>
        <v>0</v>
      </c>
      <c r="G1003" s="7">
        <v>2</v>
      </c>
      <c r="H1003" s="110">
        <v>2</v>
      </c>
      <c r="I1003" s="40">
        <f t="shared" si="465"/>
        <v>2</v>
      </c>
      <c r="J1003" s="3">
        <f t="shared" si="475"/>
        <v>0</v>
      </c>
      <c r="K1003" s="110" t="s">
        <v>445</v>
      </c>
      <c r="L1003" s="110" t="s">
        <v>47</v>
      </c>
      <c r="M1003" s="110">
        <v>5.41</v>
      </c>
      <c r="N1003" s="114"/>
      <c r="O1003" s="115">
        <f t="shared" si="482"/>
        <v>0</v>
      </c>
      <c r="P1003" s="114"/>
      <c r="U1003" s="212"/>
      <c r="X1003" s="50"/>
      <c r="Y1003" s="82"/>
    </row>
    <row r="1004" spans="1:25">
      <c r="A1004" s="165" t="s">
        <v>1425</v>
      </c>
      <c r="B1004" s="427" t="s">
        <v>1299</v>
      </c>
      <c r="C1004" s="294"/>
      <c r="D1004" s="50">
        <v>0</v>
      </c>
      <c r="E1004" s="7">
        <v>0</v>
      </c>
      <c r="F1004" s="33">
        <f t="shared" si="460"/>
        <v>0</v>
      </c>
      <c r="G1004" s="7">
        <v>2</v>
      </c>
      <c r="H1004" s="110">
        <v>2</v>
      </c>
      <c r="I1004" s="40">
        <f t="shared" si="465"/>
        <v>2</v>
      </c>
      <c r="J1004" s="3">
        <f t="shared" si="475"/>
        <v>0</v>
      </c>
      <c r="K1004" s="110" t="s">
        <v>445</v>
      </c>
      <c r="L1004" s="110" t="s">
        <v>47</v>
      </c>
      <c r="M1004" s="110">
        <v>5.41</v>
      </c>
      <c r="N1004" s="114"/>
      <c r="O1004" s="115">
        <f t="shared" si="482"/>
        <v>0</v>
      </c>
      <c r="P1004" s="114"/>
      <c r="U1004" s="212"/>
    </row>
    <row r="1005" spans="1:25">
      <c r="A1005" s="165" t="s">
        <v>1425</v>
      </c>
      <c r="B1005" s="427" t="s">
        <v>1298</v>
      </c>
      <c r="C1005" s="294"/>
      <c r="D1005" s="81">
        <v>0</v>
      </c>
      <c r="E1005" s="7">
        <v>0</v>
      </c>
      <c r="F1005" s="33">
        <f t="shared" si="460"/>
        <v>0</v>
      </c>
      <c r="G1005" s="8">
        <v>3</v>
      </c>
      <c r="H1005" s="110">
        <v>2</v>
      </c>
      <c r="I1005" s="40">
        <f t="shared" si="465"/>
        <v>2</v>
      </c>
      <c r="J1005" s="3">
        <f t="shared" si="475"/>
        <v>0</v>
      </c>
      <c r="K1005" s="110" t="s">
        <v>445</v>
      </c>
      <c r="L1005" s="110" t="s">
        <v>47</v>
      </c>
      <c r="M1005" s="110">
        <v>5.41</v>
      </c>
      <c r="N1005" s="114"/>
      <c r="O1005" s="115">
        <f t="shared" si="482"/>
        <v>0</v>
      </c>
      <c r="P1005" s="114"/>
      <c r="U1005" s="212"/>
    </row>
    <row r="1006" spans="1:25">
      <c r="A1006" s="165" t="s">
        <v>1425</v>
      </c>
      <c r="B1006" s="427" t="s">
        <v>1576</v>
      </c>
      <c r="C1006" s="294"/>
      <c r="D1006" s="50">
        <v>0</v>
      </c>
      <c r="E1006" s="7">
        <v>0</v>
      </c>
      <c r="F1006" s="33">
        <f t="shared" si="460"/>
        <v>0</v>
      </c>
      <c r="G1006" s="7">
        <v>2</v>
      </c>
      <c r="H1006" s="110">
        <v>2</v>
      </c>
      <c r="I1006" s="40">
        <f t="shared" si="465"/>
        <v>2</v>
      </c>
      <c r="J1006" s="3">
        <f t="shared" si="475"/>
        <v>0</v>
      </c>
      <c r="K1006" s="110" t="s">
        <v>445</v>
      </c>
      <c r="L1006" s="110" t="s">
        <v>47</v>
      </c>
      <c r="M1006" s="110">
        <v>5.41</v>
      </c>
      <c r="N1006" s="114"/>
      <c r="O1006" s="115">
        <f t="shared" si="482"/>
        <v>0</v>
      </c>
      <c r="P1006" s="114"/>
      <c r="U1006" s="212"/>
    </row>
    <row r="1007" spans="1:25">
      <c r="A1007" s="165" t="s">
        <v>1425</v>
      </c>
      <c r="B1007" s="427" t="s">
        <v>1204</v>
      </c>
      <c r="C1007" s="294"/>
      <c r="D1007" s="81">
        <v>0</v>
      </c>
      <c r="E1007" s="7">
        <v>0</v>
      </c>
      <c r="F1007" s="33">
        <f t="shared" si="460"/>
        <v>0</v>
      </c>
      <c r="G1007" s="8">
        <v>2</v>
      </c>
      <c r="H1007" s="110">
        <v>2</v>
      </c>
      <c r="I1007" s="40">
        <f t="shared" si="465"/>
        <v>2</v>
      </c>
      <c r="J1007" s="3">
        <f t="shared" si="475"/>
        <v>0</v>
      </c>
      <c r="K1007" s="110" t="s">
        <v>445</v>
      </c>
      <c r="L1007" s="110" t="s">
        <v>47</v>
      </c>
      <c r="M1007" s="110">
        <v>5.41</v>
      </c>
      <c r="N1007" s="114"/>
      <c r="O1007" s="115">
        <f t="shared" si="482"/>
        <v>0</v>
      </c>
      <c r="P1007" s="114"/>
      <c r="U1007" s="212"/>
    </row>
    <row r="1008" spans="1:25">
      <c r="A1008" s="165" t="s">
        <v>1425</v>
      </c>
      <c r="B1008" s="427" t="s">
        <v>1059</v>
      </c>
      <c r="C1008" s="294"/>
      <c r="D1008" s="50">
        <v>0</v>
      </c>
      <c r="E1008" s="7">
        <v>0</v>
      </c>
      <c r="F1008" s="33">
        <f t="shared" si="460"/>
        <v>0</v>
      </c>
      <c r="G1008" s="7">
        <v>2</v>
      </c>
      <c r="H1008" s="110">
        <v>2</v>
      </c>
      <c r="I1008" s="40">
        <f t="shared" si="465"/>
        <v>2</v>
      </c>
      <c r="J1008" s="3">
        <f t="shared" si="475"/>
        <v>0</v>
      </c>
      <c r="K1008" s="110" t="s">
        <v>445</v>
      </c>
      <c r="L1008" s="110" t="s">
        <v>47</v>
      </c>
      <c r="M1008" s="110">
        <v>5.41</v>
      </c>
      <c r="N1008" s="114"/>
      <c r="O1008" s="115">
        <f t="shared" si="482"/>
        <v>0</v>
      </c>
      <c r="P1008" s="114"/>
      <c r="U1008" s="212"/>
    </row>
    <row r="1009" spans="1:25">
      <c r="A1009" s="165" t="s">
        <v>1425</v>
      </c>
      <c r="B1009" s="427" t="s">
        <v>1179</v>
      </c>
      <c r="C1009" s="294"/>
      <c r="D1009" s="50">
        <v>0</v>
      </c>
      <c r="E1009" s="7">
        <v>0</v>
      </c>
      <c r="F1009" s="33">
        <f t="shared" si="460"/>
        <v>0</v>
      </c>
      <c r="G1009" s="7">
        <v>2</v>
      </c>
      <c r="H1009" s="110">
        <v>2</v>
      </c>
      <c r="I1009" s="40">
        <f t="shared" si="465"/>
        <v>2</v>
      </c>
      <c r="J1009" s="3">
        <f t="shared" si="475"/>
        <v>0</v>
      </c>
      <c r="K1009" s="110" t="s">
        <v>445</v>
      </c>
      <c r="L1009" s="110" t="s">
        <v>47</v>
      </c>
      <c r="M1009" s="110">
        <v>5.41</v>
      </c>
      <c r="N1009" s="114"/>
      <c r="O1009" s="115">
        <f t="shared" si="482"/>
        <v>0</v>
      </c>
      <c r="P1009" s="114"/>
      <c r="S1009" s="165"/>
      <c r="U1009" s="212"/>
      <c r="X1009" s="50"/>
      <c r="Y1009" s="82"/>
    </row>
    <row r="1010" spans="1:25">
      <c r="A1010" s="165" t="s">
        <v>1425</v>
      </c>
      <c r="B1010" s="427" t="s">
        <v>1163</v>
      </c>
      <c r="C1010" s="294"/>
      <c r="D1010" s="81">
        <v>0</v>
      </c>
      <c r="E1010" s="7">
        <v>0</v>
      </c>
      <c r="F1010" s="33">
        <f t="shared" si="460"/>
        <v>0</v>
      </c>
      <c r="G1010" s="7">
        <v>2</v>
      </c>
      <c r="H1010" s="110">
        <v>2</v>
      </c>
      <c r="I1010" s="40">
        <f t="shared" si="465"/>
        <v>2</v>
      </c>
      <c r="J1010" s="3">
        <f t="shared" si="475"/>
        <v>0</v>
      </c>
      <c r="K1010" s="110" t="s">
        <v>445</v>
      </c>
      <c r="L1010" s="110" t="s">
        <v>47</v>
      </c>
      <c r="M1010" s="110">
        <v>5.41</v>
      </c>
      <c r="N1010" s="114"/>
      <c r="O1010" s="115">
        <f t="shared" si="482"/>
        <v>0</v>
      </c>
      <c r="P1010" s="114"/>
      <c r="S1010" s="165"/>
      <c r="U1010" s="212"/>
      <c r="X1010" s="50"/>
      <c r="Y1010" s="82"/>
    </row>
    <row r="1011" spans="1:25">
      <c r="A1011" s="165" t="s">
        <v>1425</v>
      </c>
      <c r="B1011" s="427" t="s">
        <v>1230</v>
      </c>
      <c r="C1011" s="294"/>
      <c r="D1011" s="50">
        <v>0</v>
      </c>
      <c r="E1011" s="7">
        <v>0</v>
      </c>
      <c r="F1011" s="33">
        <f t="shared" si="460"/>
        <v>0</v>
      </c>
      <c r="G1011" s="7">
        <v>2</v>
      </c>
      <c r="H1011" s="110">
        <v>2</v>
      </c>
      <c r="I1011" s="40">
        <f t="shared" si="465"/>
        <v>2</v>
      </c>
      <c r="J1011" s="3">
        <f t="shared" si="475"/>
        <v>0</v>
      </c>
      <c r="K1011" s="110" t="s">
        <v>445</v>
      </c>
      <c r="L1011" s="110" t="s">
        <v>47</v>
      </c>
      <c r="M1011" s="110">
        <v>5.41</v>
      </c>
      <c r="N1011" s="114"/>
      <c r="O1011" s="115">
        <f t="shared" si="482"/>
        <v>0</v>
      </c>
      <c r="P1011" s="114"/>
      <c r="S1011" s="165"/>
      <c r="U1011" s="212"/>
      <c r="X1011" s="50"/>
      <c r="Y1011" s="82"/>
    </row>
    <row r="1012" spans="1:25">
      <c r="A1012" s="165" t="s">
        <v>1425</v>
      </c>
      <c r="B1012" s="427" t="s">
        <v>1285</v>
      </c>
      <c r="C1012" s="294"/>
      <c r="D1012" s="81">
        <v>0</v>
      </c>
      <c r="E1012" s="7">
        <v>0</v>
      </c>
      <c r="F1012" s="33">
        <f t="shared" si="460"/>
        <v>0</v>
      </c>
      <c r="G1012" s="7">
        <v>2</v>
      </c>
      <c r="H1012" s="110">
        <v>2</v>
      </c>
      <c r="I1012" s="40">
        <f t="shared" si="465"/>
        <v>2</v>
      </c>
      <c r="J1012" s="3">
        <f t="shared" si="475"/>
        <v>0</v>
      </c>
      <c r="K1012" s="110" t="s">
        <v>445</v>
      </c>
      <c r="L1012" s="110" t="s">
        <v>47</v>
      </c>
      <c r="M1012" s="110">
        <v>5.41</v>
      </c>
      <c r="N1012" s="114"/>
      <c r="O1012" s="115">
        <f t="shared" si="482"/>
        <v>0</v>
      </c>
      <c r="P1012" s="114"/>
      <c r="S1012" s="165"/>
      <c r="U1012" s="212"/>
      <c r="X1012" s="50"/>
      <c r="Y1012" s="82"/>
    </row>
    <row r="1013" spans="1:25">
      <c r="A1013" s="165" t="s">
        <v>1425</v>
      </c>
      <c r="B1013" s="427" t="s">
        <v>1540</v>
      </c>
      <c r="C1013" s="294"/>
      <c r="D1013" s="50">
        <v>0</v>
      </c>
      <c r="E1013" s="7">
        <v>0</v>
      </c>
      <c r="F1013" s="33">
        <f t="shared" si="460"/>
        <v>0</v>
      </c>
      <c r="G1013" s="7">
        <v>2</v>
      </c>
      <c r="H1013" s="110">
        <v>2</v>
      </c>
      <c r="I1013" s="40">
        <f t="shared" si="465"/>
        <v>2</v>
      </c>
      <c r="J1013" s="3">
        <f t="shared" si="475"/>
        <v>0</v>
      </c>
      <c r="K1013" s="110" t="s">
        <v>445</v>
      </c>
      <c r="L1013" s="110" t="s">
        <v>47</v>
      </c>
      <c r="M1013" s="110">
        <v>5.41</v>
      </c>
      <c r="N1013" s="114"/>
      <c r="O1013" s="115">
        <f t="shared" si="482"/>
        <v>0</v>
      </c>
      <c r="P1013" s="114"/>
      <c r="U1013" s="212"/>
      <c r="X1013" s="50"/>
      <c r="Y1013" s="82"/>
    </row>
    <row r="1014" spans="1:25">
      <c r="A1014" s="165" t="s">
        <v>1425</v>
      </c>
      <c r="B1014" s="427" t="s">
        <v>1282</v>
      </c>
      <c r="C1014" s="294"/>
      <c r="D1014" s="81">
        <v>0</v>
      </c>
      <c r="E1014" s="7">
        <v>0</v>
      </c>
      <c r="F1014" s="33">
        <f t="shared" si="460"/>
        <v>0</v>
      </c>
      <c r="G1014" s="7">
        <v>2</v>
      </c>
      <c r="H1014" s="110">
        <v>2</v>
      </c>
      <c r="I1014" s="40">
        <f t="shared" si="465"/>
        <v>2</v>
      </c>
      <c r="J1014" s="3">
        <f t="shared" si="475"/>
        <v>0</v>
      </c>
      <c r="K1014" s="110" t="s">
        <v>445</v>
      </c>
      <c r="L1014" s="110" t="s">
        <v>47</v>
      </c>
      <c r="M1014" s="110">
        <v>5.41</v>
      </c>
      <c r="N1014" s="114"/>
      <c r="O1014" s="115">
        <f t="shared" si="482"/>
        <v>0</v>
      </c>
      <c r="P1014" s="114"/>
      <c r="R1014" s="286"/>
      <c r="U1014" s="212"/>
      <c r="X1014" s="81"/>
      <c r="Y1014" s="160"/>
    </row>
    <row r="1015" spans="1:25">
      <c r="A1015" s="165" t="s">
        <v>1425</v>
      </c>
      <c r="B1015" s="427" t="s">
        <v>1133</v>
      </c>
      <c r="C1015" s="294"/>
      <c r="D1015" s="50">
        <v>0</v>
      </c>
      <c r="E1015" s="7">
        <v>0</v>
      </c>
      <c r="F1015" s="33">
        <f t="shared" si="460"/>
        <v>0</v>
      </c>
      <c r="G1015" s="7">
        <v>2</v>
      </c>
      <c r="H1015" s="110">
        <v>2</v>
      </c>
      <c r="I1015" s="40">
        <f t="shared" si="465"/>
        <v>2</v>
      </c>
      <c r="J1015" s="3">
        <f t="shared" si="475"/>
        <v>0</v>
      </c>
      <c r="K1015" s="110" t="s">
        <v>445</v>
      </c>
      <c r="L1015" s="110" t="s">
        <v>47</v>
      </c>
      <c r="M1015" s="110">
        <v>5.41</v>
      </c>
      <c r="N1015" s="114"/>
      <c r="O1015" s="115">
        <f t="shared" si="482"/>
        <v>0</v>
      </c>
      <c r="P1015" s="114"/>
      <c r="R1015" s="288"/>
      <c r="S1015" s="287"/>
      <c r="U1015" s="212"/>
      <c r="V1015" s="180"/>
      <c r="W1015" s="180"/>
      <c r="X1015" s="81"/>
      <c r="Y1015" s="160"/>
    </row>
    <row r="1016" spans="1:25" s="120" customFormat="1">
      <c r="A1016" s="165" t="s">
        <v>1425</v>
      </c>
      <c r="B1016" s="427" t="s">
        <v>1137</v>
      </c>
      <c r="C1016" s="294"/>
      <c r="D1016" s="50">
        <v>0</v>
      </c>
      <c r="E1016" s="7">
        <v>0</v>
      </c>
      <c r="F1016" s="33">
        <f t="shared" si="460"/>
        <v>0</v>
      </c>
      <c r="G1016" s="8">
        <v>2</v>
      </c>
      <c r="H1016" s="110">
        <v>2</v>
      </c>
      <c r="I1016" s="40">
        <f t="shared" ref="I1016:I1079" si="483">E1016/G1016+H1016</f>
        <v>2</v>
      </c>
      <c r="J1016" s="3">
        <f t="shared" ref="J1016:J1044" si="484">ROUND(I1016/7.5,0)</f>
        <v>0</v>
      </c>
      <c r="K1016" s="110" t="s">
        <v>445</v>
      </c>
      <c r="L1016" s="110" t="s">
        <v>47</v>
      </c>
      <c r="M1016" s="110">
        <v>5.41</v>
      </c>
      <c r="N1016" s="114"/>
      <c r="O1016" s="115">
        <f t="shared" si="482"/>
        <v>0</v>
      </c>
      <c r="P1016" s="114"/>
      <c r="Q1016" s="50"/>
      <c r="R1016" s="55"/>
      <c r="S1016" s="115"/>
      <c r="T1016" s="288"/>
      <c r="U1016" s="212"/>
      <c r="W1016" s="81"/>
      <c r="X1016" s="81"/>
      <c r="Y1016" s="160"/>
    </row>
    <row r="1017" spans="1:25" s="120" customFormat="1">
      <c r="A1017" s="115" t="s">
        <v>1425</v>
      </c>
      <c r="B1017" s="588" t="s">
        <v>3886</v>
      </c>
      <c r="C1017" s="294"/>
      <c r="D1017" s="81">
        <v>0</v>
      </c>
      <c r="E1017" s="157">
        <v>0</v>
      </c>
      <c r="F1017" s="157">
        <f t="shared" ref="F1017" si="485">((E1017*M1017)/35)/4</f>
        <v>0</v>
      </c>
      <c r="G1017" s="7">
        <v>2</v>
      </c>
      <c r="H1017" s="110">
        <v>2</v>
      </c>
      <c r="I1017" s="40">
        <f t="shared" ref="I1017" si="486">E1017/G1017+H1017</f>
        <v>2</v>
      </c>
      <c r="J1017" s="3">
        <f t="shared" ref="J1017" si="487">ROUND(I1017/7.5,0)</f>
        <v>0</v>
      </c>
      <c r="K1017" s="264" t="s">
        <v>698</v>
      </c>
      <c r="L1017" s="110" t="s">
        <v>47</v>
      </c>
      <c r="M1017" s="110">
        <v>6.38</v>
      </c>
      <c r="N1017" s="114"/>
      <c r="O1017" s="115">
        <f t="shared" ref="O1017" si="488">IF(L1017="NA", E1017, E1017*L1017)</f>
        <v>0</v>
      </c>
      <c r="P1017" s="114"/>
      <c r="Q1017" s="50"/>
      <c r="R1017" s="55"/>
      <c r="S1017" s="115"/>
      <c r="T1017" s="288"/>
      <c r="U1017" s="212"/>
      <c r="W1017" s="81"/>
      <c r="X1017" s="81"/>
      <c r="Y1017" s="160"/>
    </row>
    <row r="1018" spans="1:25">
      <c r="A1018" s="115" t="s">
        <v>1425</v>
      </c>
      <c r="B1018" s="588" t="s">
        <v>1550</v>
      </c>
      <c r="C1018" s="294"/>
      <c r="D1018" s="81">
        <v>0</v>
      </c>
      <c r="E1018" s="157">
        <v>0</v>
      </c>
      <c r="F1018" s="157">
        <f t="shared" si="460"/>
        <v>0</v>
      </c>
      <c r="G1018" s="7">
        <v>2</v>
      </c>
      <c r="H1018" s="110">
        <v>2</v>
      </c>
      <c r="I1018" s="40">
        <f t="shared" si="483"/>
        <v>2</v>
      </c>
      <c r="J1018" s="3">
        <f t="shared" si="484"/>
        <v>0</v>
      </c>
      <c r="K1018" s="264" t="s">
        <v>698</v>
      </c>
      <c r="L1018" s="110" t="s">
        <v>47</v>
      </c>
      <c r="M1018" s="110">
        <v>6.38</v>
      </c>
      <c r="N1018" s="114"/>
      <c r="O1018" s="115">
        <f t="shared" si="482"/>
        <v>0</v>
      </c>
      <c r="S1018" s="165"/>
      <c r="U1018" s="212"/>
      <c r="X1018" s="81"/>
      <c r="Y1018" s="160"/>
    </row>
    <row r="1019" spans="1:25">
      <c r="A1019" s="165" t="s">
        <v>1425</v>
      </c>
      <c r="B1019" s="107" t="s">
        <v>1037</v>
      </c>
      <c r="C1019" s="84"/>
      <c r="D1019" s="50">
        <v>0</v>
      </c>
      <c r="E1019" s="81">
        <v>0</v>
      </c>
      <c r="F1019" s="33">
        <f t="shared" si="460"/>
        <v>0</v>
      </c>
      <c r="G1019" s="86">
        <v>4</v>
      </c>
      <c r="H1019" s="110">
        <v>2</v>
      </c>
      <c r="I1019" s="40">
        <f t="shared" si="483"/>
        <v>2</v>
      </c>
      <c r="J1019" s="40">
        <f t="shared" si="484"/>
        <v>0</v>
      </c>
      <c r="K1019" s="81" t="s">
        <v>698</v>
      </c>
      <c r="L1019" s="177" t="s">
        <v>47</v>
      </c>
      <c r="M1019" s="110">
        <v>6.38</v>
      </c>
      <c r="N1019" s="114"/>
      <c r="O1019" s="115">
        <f t="shared" si="482"/>
        <v>0</v>
      </c>
      <c r="U1019" s="212"/>
      <c r="X1019" s="81"/>
      <c r="Y1019" s="160"/>
    </row>
    <row r="1020" spans="1:25">
      <c r="A1020" s="165" t="s">
        <v>1425</v>
      </c>
      <c r="B1020" s="588" t="s">
        <v>1231</v>
      </c>
      <c r="C1020" s="294"/>
      <c r="D1020" s="81">
        <v>0</v>
      </c>
      <c r="E1020" s="157">
        <v>0</v>
      </c>
      <c r="F1020" s="33">
        <f t="shared" ref="F1020:F1043" si="489">((E1020*M1020)/35)/4</f>
        <v>0</v>
      </c>
      <c r="G1020" s="7">
        <v>4</v>
      </c>
      <c r="H1020" s="110">
        <v>2</v>
      </c>
      <c r="I1020" s="40">
        <f t="shared" si="483"/>
        <v>2</v>
      </c>
      <c r="J1020" s="3">
        <f t="shared" si="484"/>
        <v>0</v>
      </c>
      <c r="K1020" s="264" t="s">
        <v>698</v>
      </c>
      <c r="L1020" s="110" t="s">
        <v>47</v>
      </c>
      <c r="M1020" s="110">
        <v>6.38</v>
      </c>
      <c r="N1020" s="114"/>
      <c r="O1020" s="115">
        <f t="shared" si="482"/>
        <v>0</v>
      </c>
      <c r="U1020" s="212"/>
      <c r="X1020" s="81"/>
      <c r="Y1020" s="160"/>
    </row>
    <row r="1021" spans="1:25">
      <c r="A1021" s="165" t="s">
        <v>1425</v>
      </c>
      <c r="B1021" s="107" t="s">
        <v>1038</v>
      </c>
      <c r="C1021" s="84"/>
      <c r="D1021" s="50">
        <v>0</v>
      </c>
      <c r="E1021" s="81">
        <v>0</v>
      </c>
      <c r="F1021" s="33">
        <f t="shared" si="489"/>
        <v>0</v>
      </c>
      <c r="G1021" s="157">
        <v>2</v>
      </c>
      <c r="H1021" s="110">
        <v>2</v>
      </c>
      <c r="I1021" s="40">
        <f t="shared" si="483"/>
        <v>2</v>
      </c>
      <c r="J1021" s="40">
        <f t="shared" si="484"/>
        <v>0</v>
      </c>
      <c r="K1021" s="81" t="s">
        <v>698</v>
      </c>
      <c r="L1021" s="177" t="s">
        <v>47</v>
      </c>
      <c r="M1021" s="110">
        <v>6.38</v>
      </c>
      <c r="N1021" s="114"/>
      <c r="O1021" s="115">
        <f t="shared" si="482"/>
        <v>0</v>
      </c>
      <c r="U1021" s="212"/>
      <c r="X1021" s="81"/>
      <c r="Y1021" s="160"/>
    </row>
    <row r="1022" spans="1:25">
      <c r="A1022" s="165" t="s">
        <v>1425</v>
      </c>
      <c r="B1022" s="107" t="s">
        <v>1423</v>
      </c>
      <c r="C1022" s="84"/>
      <c r="D1022" s="81">
        <v>0</v>
      </c>
      <c r="E1022" s="81">
        <v>0</v>
      </c>
      <c r="F1022" s="33">
        <f t="shared" si="489"/>
        <v>0</v>
      </c>
      <c r="G1022" s="157">
        <v>2</v>
      </c>
      <c r="H1022" s="110">
        <v>2</v>
      </c>
      <c r="I1022" s="40">
        <f t="shared" si="483"/>
        <v>2</v>
      </c>
      <c r="J1022" s="40">
        <f t="shared" si="484"/>
        <v>0</v>
      </c>
      <c r="K1022" s="81" t="s">
        <v>698</v>
      </c>
      <c r="L1022" s="177" t="s">
        <v>47</v>
      </c>
      <c r="M1022" s="110">
        <v>6.38</v>
      </c>
      <c r="N1022" s="114"/>
      <c r="O1022" s="115">
        <f t="shared" si="482"/>
        <v>0</v>
      </c>
      <c r="P1022" s="114"/>
      <c r="U1022" s="212"/>
      <c r="X1022" s="81"/>
      <c r="Y1022" s="160"/>
    </row>
    <row r="1023" spans="1:25">
      <c r="A1023" s="115" t="s">
        <v>1425</v>
      </c>
      <c r="B1023" s="107" t="s">
        <v>1455</v>
      </c>
      <c r="C1023" s="294"/>
      <c r="D1023" s="50">
        <v>0</v>
      </c>
      <c r="E1023" s="81">
        <v>0</v>
      </c>
      <c r="F1023" s="33">
        <f t="shared" si="489"/>
        <v>0</v>
      </c>
      <c r="G1023" s="8">
        <v>4</v>
      </c>
      <c r="H1023" s="110">
        <v>2</v>
      </c>
      <c r="I1023" s="40">
        <f t="shared" si="483"/>
        <v>2</v>
      </c>
      <c r="J1023" s="3">
        <f t="shared" si="484"/>
        <v>0</v>
      </c>
      <c r="K1023" s="264" t="s">
        <v>698</v>
      </c>
      <c r="L1023" s="110" t="s">
        <v>47</v>
      </c>
      <c r="M1023" s="110">
        <v>6.38</v>
      </c>
      <c r="N1023" s="114"/>
      <c r="O1023" s="115">
        <f t="shared" si="482"/>
        <v>0</v>
      </c>
      <c r="P1023" s="114"/>
      <c r="X1023" s="81"/>
      <c r="Y1023" s="160"/>
    </row>
    <row r="1024" spans="1:25">
      <c r="A1024" s="115" t="s">
        <v>1425</v>
      </c>
      <c r="B1024" s="107" t="s">
        <v>1678</v>
      </c>
      <c r="C1024" s="294"/>
      <c r="D1024" s="81">
        <v>0</v>
      </c>
      <c r="E1024" s="81">
        <v>0</v>
      </c>
      <c r="F1024" s="33">
        <f t="shared" si="489"/>
        <v>0</v>
      </c>
      <c r="G1024" s="7">
        <v>2</v>
      </c>
      <c r="H1024" s="110">
        <v>2</v>
      </c>
      <c r="I1024" s="40">
        <f t="shared" si="483"/>
        <v>2</v>
      </c>
      <c r="J1024" s="3">
        <f t="shared" si="484"/>
        <v>0</v>
      </c>
      <c r="K1024" s="264" t="s">
        <v>698</v>
      </c>
      <c r="L1024" s="110" t="s">
        <v>47</v>
      </c>
      <c r="M1024" s="110">
        <v>6.38</v>
      </c>
      <c r="N1024" s="114"/>
      <c r="O1024" s="115">
        <f t="shared" si="482"/>
        <v>0</v>
      </c>
      <c r="P1024" s="114"/>
      <c r="U1024" s="212"/>
      <c r="X1024" s="81"/>
      <c r="Y1024" s="160"/>
    </row>
    <row r="1025" spans="1:32">
      <c r="A1025" s="115" t="s">
        <v>1425</v>
      </c>
      <c r="B1025" s="107" t="s">
        <v>1717</v>
      </c>
      <c r="C1025" s="294"/>
      <c r="D1025" s="50">
        <v>0</v>
      </c>
      <c r="E1025" s="81">
        <v>0</v>
      </c>
      <c r="F1025" s="33">
        <f t="shared" si="489"/>
        <v>0</v>
      </c>
      <c r="G1025" s="7">
        <v>2</v>
      </c>
      <c r="H1025" s="110">
        <v>2</v>
      </c>
      <c r="I1025" s="40">
        <f t="shared" si="483"/>
        <v>2</v>
      </c>
      <c r="J1025" s="3">
        <f t="shared" si="484"/>
        <v>0</v>
      </c>
      <c r="K1025" s="264" t="s">
        <v>698</v>
      </c>
      <c r="L1025" s="110" t="s">
        <v>47</v>
      </c>
      <c r="M1025" s="110">
        <v>6.38</v>
      </c>
      <c r="N1025" s="114"/>
      <c r="O1025" s="115">
        <f t="shared" si="482"/>
        <v>0</v>
      </c>
      <c r="P1025" s="114"/>
      <c r="S1025" s="48"/>
      <c r="T1025" s="48"/>
      <c r="AF1025" s="115" t="e">
        <f>IF(#REF!="NA",#REF!,#REF! *#REF!)</f>
        <v>#REF!</v>
      </c>
    </row>
    <row r="1026" spans="1:32">
      <c r="A1026" s="115" t="s">
        <v>1425</v>
      </c>
      <c r="B1026" s="107" t="s">
        <v>4005</v>
      </c>
      <c r="C1026" s="294"/>
      <c r="D1026" s="50">
        <v>0</v>
      </c>
      <c r="E1026" s="81">
        <v>0</v>
      </c>
      <c r="F1026" s="33">
        <f>((E1026*M1026)/35)/4</f>
        <v>0</v>
      </c>
      <c r="G1026" s="7">
        <v>2</v>
      </c>
      <c r="H1026" s="110">
        <v>2</v>
      </c>
      <c r="I1026" s="40">
        <f>E1026/G1026+H1026</f>
        <v>2</v>
      </c>
      <c r="J1026" s="3">
        <f>ROUND(I1026/7.5,0)</f>
        <v>0</v>
      </c>
      <c r="K1026" s="264" t="s">
        <v>698</v>
      </c>
      <c r="L1026" s="110" t="s">
        <v>47</v>
      </c>
      <c r="M1026" s="110">
        <v>6.38</v>
      </c>
      <c r="N1026" s="114"/>
      <c r="O1026" s="115">
        <f>IF(L1026="NA", E1026, E1026*L1026)</f>
        <v>0</v>
      </c>
      <c r="P1026" s="114"/>
      <c r="S1026" s="48"/>
      <c r="T1026" s="48"/>
      <c r="AF1026" s="115"/>
    </row>
    <row r="1027" spans="1:32">
      <c r="A1027" s="115" t="s">
        <v>1425</v>
      </c>
      <c r="B1027" s="107" t="s">
        <v>2463</v>
      </c>
      <c r="C1027" s="294"/>
      <c r="D1027" s="50">
        <v>0</v>
      </c>
      <c r="E1027" s="81">
        <v>0</v>
      </c>
      <c r="F1027" s="33">
        <f t="shared" ref="F1027" si="490">((E1027*M1027)/35)/4</f>
        <v>0</v>
      </c>
      <c r="G1027" s="7">
        <v>2</v>
      </c>
      <c r="H1027" s="110">
        <v>2</v>
      </c>
      <c r="I1027" s="40">
        <f t="shared" si="483"/>
        <v>2</v>
      </c>
      <c r="J1027" s="3">
        <f t="shared" ref="J1027" si="491">ROUND(I1027/7.5,0)</f>
        <v>0</v>
      </c>
      <c r="K1027" s="264" t="s">
        <v>698</v>
      </c>
      <c r="L1027" s="110" t="s">
        <v>47</v>
      </c>
      <c r="M1027" s="110">
        <v>6.38</v>
      </c>
      <c r="N1027" s="114"/>
      <c r="O1027" s="115">
        <f t="shared" ref="O1027" si="492">IF(L1027="NA", E1027, E1027*L1027)</f>
        <v>0</v>
      </c>
      <c r="P1027" s="114"/>
      <c r="R1027" s="48"/>
      <c r="S1027" s="48"/>
      <c r="T1027" s="48"/>
      <c r="U1027" s="48"/>
      <c r="AF1027" s="115" t="e">
        <f>IF(#REF!="NA",#REF!,#REF! *#REF!)</f>
        <v>#REF!</v>
      </c>
    </row>
    <row r="1028" spans="1:32">
      <c r="A1028" s="115" t="s">
        <v>1425</v>
      </c>
      <c r="B1028" s="107" t="s">
        <v>2494</v>
      </c>
      <c r="C1028" s="294"/>
      <c r="D1028" s="50">
        <v>0</v>
      </c>
      <c r="E1028" s="81">
        <v>0</v>
      </c>
      <c r="F1028" s="33">
        <f t="shared" ref="F1028" si="493">((E1028*M1028)/35)/4</f>
        <v>0</v>
      </c>
      <c r="G1028" s="7">
        <v>2</v>
      </c>
      <c r="H1028" s="110">
        <v>2</v>
      </c>
      <c r="I1028" s="40">
        <f t="shared" si="483"/>
        <v>2</v>
      </c>
      <c r="J1028" s="3">
        <f t="shared" ref="J1028" si="494">ROUND(I1028/7.5,0)</f>
        <v>0</v>
      </c>
      <c r="K1028" s="264" t="s">
        <v>698</v>
      </c>
      <c r="L1028" s="110" t="s">
        <v>47</v>
      </c>
      <c r="M1028" s="110">
        <v>6.38</v>
      </c>
      <c r="N1028" s="114"/>
      <c r="O1028" s="115">
        <f t="shared" ref="O1028" si="495">IF(L1028="NA", E1028, E1028*L1028)</f>
        <v>0</v>
      </c>
      <c r="P1028" s="114"/>
      <c r="R1028" s="48"/>
      <c r="S1028" s="48"/>
      <c r="T1028" s="48"/>
      <c r="U1028" s="48"/>
      <c r="AF1028" s="115"/>
    </row>
    <row r="1029" spans="1:32">
      <c r="A1029" s="165" t="s">
        <v>1425</v>
      </c>
      <c r="B1029" s="107" t="s">
        <v>1191</v>
      </c>
      <c r="C1029" s="294"/>
      <c r="D1029" s="81">
        <v>0</v>
      </c>
      <c r="E1029" s="50">
        <v>0</v>
      </c>
      <c r="F1029" s="33">
        <f t="shared" si="489"/>
        <v>0</v>
      </c>
      <c r="G1029" s="8">
        <v>4</v>
      </c>
      <c r="H1029" s="110">
        <v>2</v>
      </c>
      <c r="I1029" s="40">
        <f t="shared" si="483"/>
        <v>2</v>
      </c>
      <c r="J1029" s="3">
        <f t="shared" si="484"/>
        <v>0</v>
      </c>
      <c r="K1029" s="264" t="s">
        <v>698</v>
      </c>
      <c r="L1029" s="110" t="s">
        <v>47</v>
      </c>
      <c r="M1029" s="110">
        <v>6.38</v>
      </c>
      <c r="N1029" s="114"/>
      <c r="O1029" s="115">
        <f t="shared" ref="O1029:O1044" si="496">IF(L1029="NA", E1029, E1029*L1029)</f>
        <v>0</v>
      </c>
      <c r="P1029" s="114"/>
      <c r="X1029" s="81"/>
      <c r="Y1029" s="160"/>
    </row>
    <row r="1030" spans="1:32">
      <c r="A1030" s="165" t="s">
        <v>1425</v>
      </c>
      <c r="B1030" s="427" t="s">
        <v>696</v>
      </c>
      <c r="C1030" s="294"/>
      <c r="D1030" s="50">
        <v>0</v>
      </c>
      <c r="E1030" s="7">
        <v>0</v>
      </c>
      <c r="F1030" s="33">
        <f t="shared" si="489"/>
        <v>0</v>
      </c>
      <c r="G1030" s="7">
        <v>2</v>
      </c>
      <c r="H1030" s="110">
        <v>2</v>
      </c>
      <c r="I1030" s="40">
        <f t="shared" si="483"/>
        <v>2</v>
      </c>
      <c r="J1030" s="3">
        <f t="shared" si="484"/>
        <v>0</v>
      </c>
      <c r="K1030" s="264" t="s">
        <v>698</v>
      </c>
      <c r="L1030" s="110" t="s">
        <v>47</v>
      </c>
      <c r="M1030" s="110">
        <v>6.38</v>
      </c>
      <c r="N1030" s="114"/>
      <c r="O1030" s="115">
        <f t="shared" si="496"/>
        <v>0</v>
      </c>
      <c r="P1030" s="114"/>
      <c r="X1030" s="81"/>
      <c r="Y1030" s="160"/>
    </row>
    <row r="1031" spans="1:32">
      <c r="A1031" s="165" t="s">
        <v>1425</v>
      </c>
      <c r="B1031" s="427" t="s">
        <v>1383</v>
      </c>
      <c r="C1031" s="294"/>
      <c r="D1031" s="81">
        <v>0</v>
      </c>
      <c r="E1031" s="7">
        <v>0</v>
      </c>
      <c r="F1031" s="33">
        <f t="shared" si="489"/>
        <v>0</v>
      </c>
      <c r="G1031" s="7">
        <v>2</v>
      </c>
      <c r="H1031" s="110">
        <v>2</v>
      </c>
      <c r="I1031" s="40">
        <f t="shared" si="483"/>
        <v>2</v>
      </c>
      <c r="J1031" s="3">
        <f t="shared" si="484"/>
        <v>0</v>
      </c>
      <c r="K1031" s="264" t="s">
        <v>698</v>
      </c>
      <c r="L1031" s="110" t="s">
        <v>47</v>
      </c>
      <c r="M1031" s="110">
        <v>6.38</v>
      </c>
      <c r="N1031" s="114"/>
      <c r="O1031" s="115">
        <f t="shared" si="496"/>
        <v>0</v>
      </c>
      <c r="P1031" s="114"/>
      <c r="X1031" s="81"/>
      <c r="Y1031" s="160"/>
    </row>
    <row r="1032" spans="1:32">
      <c r="A1032" s="165" t="s">
        <v>1425</v>
      </c>
      <c r="B1032" s="427" t="s">
        <v>2683</v>
      </c>
      <c r="C1032" s="294"/>
      <c r="D1032" s="81">
        <v>0</v>
      </c>
      <c r="E1032" s="7">
        <v>0</v>
      </c>
      <c r="F1032" s="33">
        <f t="shared" ref="F1032" si="497">((E1032*M1032)/35)/4</f>
        <v>0</v>
      </c>
      <c r="G1032" s="7">
        <v>2</v>
      </c>
      <c r="H1032" s="110">
        <v>2</v>
      </c>
      <c r="I1032" s="40">
        <f t="shared" si="483"/>
        <v>2</v>
      </c>
      <c r="J1032" s="3">
        <f t="shared" ref="J1032" si="498">ROUND(I1032/7.5,0)</f>
        <v>0</v>
      </c>
      <c r="K1032" s="264" t="s">
        <v>698</v>
      </c>
      <c r="L1032" s="110" t="s">
        <v>47</v>
      </c>
      <c r="M1032" s="110">
        <v>6.38</v>
      </c>
      <c r="N1032" s="114"/>
      <c r="O1032" s="115">
        <f t="shared" ref="O1032" si="499">IF(L1032="NA", E1032, E1032*L1032)</f>
        <v>0</v>
      </c>
      <c r="P1032" s="114"/>
      <c r="X1032" s="81"/>
      <c r="Y1032" s="160"/>
    </row>
    <row r="1033" spans="1:32">
      <c r="A1033" s="165" t="s">
        <v>1425</v>
      </c>
      <c r="B1033" s="427" t="s">
        <v>3850</v>
      </c>
      <c r="C1033" s="294"/>
      <c r="D1033" s="81">
        <v>0</v>
      </c>
      <c r="E1033" s="7">
        <v>0</v>
      </c>
      <c r="F1033" s="33">
        <f t="shared" ref="F1033" si="500">((E1033*M1033)/35)/4</f>
        <v>0</v>
      </c>
      <c r="G1033" s="7">
        <v>2</v>
      </c>
      <c r="H1033" s="110">
        <v>2</v>
      </c>
      <c r="I1033" s="40">
        <f t="shared" ref="I1033" si="501">E1033/G1033+H1033</f>
        <v>2</v>
      </c>
      <c r="J1033" s="3">
        <f t="shared" ref="J1033" si="502">ROUND(I1033/7.5,0)</f>
        <v>0</v>
      </c>
      <c r="K1033" s="264" t="s">
        <v>698</v>
      </c>
      <c r="L1033" s="110" t="s">
        <v>47</v>
      </c>
      <c r="M1033" s="110">
        <v>6.38</v>
      </c>
      <c r="N1033" s="114"/>
      <c r="O1033" s="115">
        <f t="shared" ref="O1033" si="503">IF(L1033="NA", E1033, E1033*L1033)</f>
        <v>0</v>
      </c>
      <c r="P1033" s="114"/>
      <c r="X1033" s="81"/>
      <c r="Y1033" s="160"/>
    </row>
    <row r="1034" spans="1:32">
      <c r="A1034" s="165" t="s">
        <v>1425</v>
      </c>
      <c r="B1034" s="427" t="s">
        <v>2662</v>
      </c>
      <c r="C1034" s="294"/>
      <c r="D1034" s="81">
        <v>0</v>
      </c>
      <c r="E1034" s="7">
        <v>0</v>
      </c>
      <c r="F1034" s="33">
        <f t="shared" si="489"/>
        <v>0</v>
      </c>
      <c r="G1034" s="7">
        <v>2</v>
      </c>
      <c r="H1034" s="110">
        <v>2</v>
      </c>
      <c r="I1034" s="40">
        <f t="shared" si="483"/>
        <v>2</v>
      </c>
      <c r="J1034" s="3">
        <f t="shared" si="484"/>
        <v>0</v>
      </c>
      <c r="K1034" s="264" t="s">
        <v>698</v>
      </c>
      <c r="L1034" s="110" t="s">
        <v>47</v>
      </c>
      <c r="M1034" s="110">
        <v>6.38</v>
      </c>
      <c r="N1034" s="114"/>
      <c r="O1034" s="115">
        <f t="shared" si="496"/>
        <v>0</v>
      </c>
      <c r="P1034" s="114"/>
      <c r="X1034" s="81"/>
      <c r="Y1034" s="160"/>
    </row>
    <row r="1035" spans="1:32">
      <c r="A1035" s="165" t="s">
        <v>1425</v>
      </c>
      <c r="B1035" s="427" t="s">
        <v>2462</v>
      </c>
      <c r="C1035" s="294"/>
      <c r="D1035" s="81">
        <v>0</v>
      </c>
      <c r="E1035" s="7">
        <v>0</v>
      </c>
      <c r="F1035" s="33">
        <f t="shared" ref="F1035" si="504">((E1035*M1035)/35)/4</f>
        <v>0</v>
      </c>
      <c r="G1035" s="7">
        <v>2</v>
      </c>
      <c r="H1035" s="110">
        <v>2</v>
      </c>
      <c r="I1035" s="40">
        <f t="shared" si="483"/>
        <v>2</v>
      </c>
      <c r="J1035" s="3">
        <f t="shared" ref="J1035" si="505">ROUND(I1035/7.5,0)</f>
        <v>0</v>
      </c>
      <c r="K1035" s="264" t="s">
        <v>698</v>
      </c>
      <c r="L1035" s="110" t="s">
        <v>47</v>
      </c>
      <c r="M1035" s="110">
        <v>6.38</v>
      </c>
      <c r="N1035" s="114"/>
      <c r="O1035" s="115">
        <f t="shared" ref="O1035" si="506">IF(L1035="NA", E1035, E1035*L1035)</f>
        <v>0</v>
      </c>
      <c r="P1035" s="114"/>
      <c r="X1035" s="81"/>
      <c r="Y1035" s="160"/>
    </row>
    <row r="1036" spans="1:32">
      <c r="A1036" s="165" t="s">
        <v>1425</v>
      </c>
      <c r="B1036" s="427" t="s">
        <v>1494</v>
      </c>
      <c r="C1036" s="294"/>
      <c r="D1036" s="50">
        <v>0</v>
      </c>
      <c r="E1036" s="7">
        <v>0</v>
      </c>
      <c r="F1036" s="33">
        <f t="shared" si="489"/>
        <v>0</v>
      </c>
      <c r="G1036" s="1491">
        <v>2</v>
      </c>
      <c r="H1036" s="110">
        <v>1</v>
      </c>
      <c r="I1036" s="40">
        <f t="shared" si="483"/>
        <v>1</v>
      </c>
      <c r="J1036" s="3">
        <f t="shared" si="484"/>
        <v>0</v>
      </c>
      <c r="K1036" s="264" t="s">
        <v>698</v>
      </c>
      <c r="L1036" s="110" t="s">
        <v>47</v>
      </c>
      <c r="M1036" s="110">
        <v>6.38</v>
      </c>
      <c r="N1036" s="114"/>
      <c r="O1036" s="115">
        <f t="shared" si="496"/>
        <v>0</v>
      </c>
      <c r="P1036" s="114"/>
      <c r="U1036" s="212"/>
      <c r="X1036" s="81"/>
      <c r="Y1036" s="160"/>
    </row>
    <row r="1037" spans="1:32">
      <c r="A1037" s="115" t="s">
        <v>1425</v>
      </c>
      <c r="B1037" s="107" t="s">
        <v>1515</v>
      </c>
      <c r="C1037" s="294"/>
      <c r="D1037" s="81">
        <v>0</v>
      </c>
      <c r="E1037" s="81">
        <v>0</v>
      </c>
      <c r="F1037" s="33">
        <f t="shared" si="489"/>
        <v>0</v>
      </c>
      <c r="G1037" s="7">
        <v>2</v>
      </c>
      <c r="H1037" s="110">
        <v>2</v>
      </c>
      <c r="I1037" s="40">
        <f t="shared" si="483"/>
        <v>2</v>
      </c>
      <c r="J1037" s="3">
        <f t="shared" si="484"/>
        <v>0</v>
      </c>
      <c r="K1037" s="264" t="s">
        <v>698</v>
      </c>
      <c r="L1037" s="110" t="s">
        <v>47</v>
      </c>
      <c r="M1037" s="110">
        <v>6.38</v>
      </c>
      <c r="N1037" s="114"/>
      <c r="O1037" s="115">
        <f t="shared" si="496"/>
        <v>0</v>
      </c>
      <c r="P1037" s="114"/>
      <c r="U1037" s="212"/>
    </row>
    <row r="1038" spans="1:32">
      <c r="A1038" s="115" t="s">
        <v>1425</v>
      </c>
      <c r="B1038" s="107" t="s">
        <v>1972</v>
      </c>
      <c r="C1038" s="294"/>
      <c r="D1038" s="50">
        <v>0</v>
      </c>
      <c r="E1038" s="81">
        <v>0</v>
      </c>
      <c r="F1038" s="33">
        <f t="shared" si="489"/>
        <v>0</v>
      </c>
      <c r="G1038" s="7">
        <v>2</v>
      </c>
      <c r="H1038" s="110">
        <v>2</v>
      </c>
      <c r="I1038" s="40">
        <f t="shared" si="483"/>
        <v>2</v>
      </c>
      <c r="J1038" s="3">
        <f t="shared" si="484"/>
        <v>0</v>
      </c>
      <c r="K1038" s="264" t="s">
        <v>698</v>
      </c>
      <c r="L1038" s="110" t="s">
        <v>47</v>
      </c>
      <c r="M1038" s="110">
        <v>6.38</v>
      </c>
      <c r="N1038" s="114"/>
      <c r="O1038" s="115">
        <f t="shared" si="496"/>
        <v>0</v>
      </c>
      <c r="P1038" s="114"/>
      <c r="U1038" s="212"/>
    </row>
    <row r="1039" spans="1:32">
      <c r="A1039" s="115" t="s">
        <v>1425</v>
      </c>
      <c r="B1039" s="107" t="s">
        <v>2586</v>
      </c>
      <c r="C1039" s="294"/>
      <c r="D1039" s="50">
        <v>0</v>
      </c>
      <c r="E1039" s="81">
        <v>0</v>
      </c>
      <c r="F1039" s="33">
        <f t="shared" ref="F1039" si="507">((E1039*M1039)/35)/4</f>
        <v>0</v>
      </c>
      <c r="G1039" s="7">
        <v>2</v>
      </c>
      <c r="H1039" s="110">
        <v>2</v>
      </c>
      <c r="I1039" s="40">
        <f t="shared" si="483"/>
        <v>2</v>
      </c>
      <c r="J1039" s="3">
        <f t="shared" ref="J1039" si="508">ROUND(I1039/7.5,0)</f>
        <v>0</v>
      </c>
      <c r="K1039" s="264" t="s">
        <v>698</v>
      </c>
      <c r="L1039" s="110" t="s">
        <v>47</v>
      </c>
      <c r="M1039" s="110">
        <v>6.38</v>
      </c>
      <c r="N1039" s="114"/>
      <c r="O1039" s="115">
        <f t="shared" ref="O1039" si="509">IF(L1039="NA", E1039, E1039*L1039)</f>
        <v>0</v>
      </c>
      <c r="P1039" s="114"/>
      <c r="U1039" s="212"/>
    </row>
    <row r="1040" spans="1:32">
      <c r="A1040" s="165" t="s">
        <v>1425</v>
      </c>
      <c r="B1040" s="107" t="s">
        <v>1210</v>
      </c>
      <c r="C1040" s="84"/>
      <c r="D1040" s="81">
        <v>0</v>
      </c>
      <c r="E1040" s="81">
        <v>0</v>
      </c>
      <c r="F1040" s="33">
        <f t="shared" si="489"/>
        <v>0</v>
      </c>
      <c r="G1040" s="1490">
        <v>2</v>
      </c>
      <c r="H1040" s="110">
        <v>2</v>
      </c>
      <c r="I1040" s="40">
        <f t="shared" si="483"/>
        <v>2</v>
      </c>
      <c r="J1040" s="40">
        <f t="shared" si="484"/>
        <v>0</v>
      </c>
      <c r="K1040" s="81" t="s">
        <v>698</v>
      </c>
      <c r="L1040" s="177" t="s">
        <v>47</v>
      </c>
      <c r="M1040" s="110">
        <v>6.38</v>
      </c>
      <c r="N1040" s="114"/>
      <c r="O1040" s="104">
        <f t="shared" si="496"/>
        <v>0</v>
      </c>
      <c r="P1040" s="114"/>
      <c r="U1040" s="212"/>
      <c r="X1040" s="81"/>
      <c r="Y1040" s="160"/>
    </row>
    <row r="1041" spans="1:25">
      <c r="A1041" s="165" t="s">
        <v>1425</v>
      </c>
      <c r="B1041" s="427" t="s">
        <v>1190</v>
      </c>
      <c r="C1041" s="294"/>
      <c r="D1041" s="50">
        <v>0</v>
      </c>
      <c r="E1041" s="7">
        <v>0</v>
      </c>
      <c r="F1041" s="33">
        <f t="shared" si="489"/>
        <v>0</v>
      </c>
      <c r="G1041" s="7">
        <v>2</v>
      </c>
      <c r="H1041" s="110">
        <v>2</v>
      </c>
      <c r="I1041" s="40">
        <f t="shared" si="483"/>
        <v>2</v>
      </c>
      <c r="J1041" s="3">
        <f t="shared" si="484"/>
        <v>0</v>
      </c>
      <c r="K1041" s="264" t="s">
        <v>698</v>
      </c>
      <c r="L1041" s="110" t="s">
        <v>47</v>
      </c>
      <c r="M1041" s="110">
        <v>6.38</v>
      </c>
      <c r="N1041" s="114"/>
      <c r="O1041" s="115">
        <f t="shared" si="496"/>
        <v>0</v>
      </c>
      <c r="P1041" s="114"/>
      <c r="U1041" s="212"/>
      <c r="X1041" s="81"/>
      <c r="Y1041" s="160"/>
    </row>
    <row r="1042" spans="1:25">
      <c r="A1042" s="165" t="s">
        <v>1425</v>
      </c>
      <c r="B1042" s="427" t="s">
        <v>1392</v>
      </c>
      <c r="C1042" s="294"/>
      <c r="D1042" s="81">
        <v>0</v>
      </c>
      <c r="E1042" s="7">
        <v>0</v>
      </c>
      <c r="F1042" s="33">
        <f t="shared" si="489"/>
        <v>0</v>
      </c>
      <c r="G1042" s="7">
        <v>2</v>
      </c>
      <c r="H1042" s="110">
        <v>2</v>
      </c>
      <c r="I1042" s="40">
        <f t="shared" si="483"/>
        <v>2</v>
      </c>
      <c r="J1042" s="3">
        <f t="shared" si="484"/>
        <v>0</v>
      </c>
      <c r="K1042" s="264" t="s">
        <v>698</v>
      </c>
      <c r="L1042" s="110" t="s">
        <v>47</v>
      </c>
      <c r="M1042" s="110">
        <v>6.38</v>
      </c>
      <c r="N1042" s="114"/>
      <c r="O1042" s="115">
        <f t="shared" si="496"/>
        <v>0</v>
      </c>
      <c r="P1042" s="114"/>
      <c r="U1042" s="212"/>
      <c r="X1042" s="81"/>
      <c r="Y1042" s="160"/>
    </row>
    <row r="1043" spans="1:25">
      <c r="A1043" s="165" t="s">
        <v>1425</v>
      </c>
      <c r="B1043" s="427" t="s">
        <v>1189</v>
      </c>
      <c r="C1043" s="294"/>
      <c r="D1043" s="50">
        <v>0</v>
      </c>
      <c r="E1043" s="7">
        <v>0</v>
      </c>
      <c r="F1043" s="33">
        <f t="shared" si="489"/>
        <v>0</v>
      </c>
      <c r="G1043" s="7">
        <v>2</v>
      </c>
      <c r="H1043" s="110">
        <v>2</v>
      </c>
      <c r="I1043" s="40">
        <f t="shared" si="483"/>
        <v>2</v>
      </c>
      <c r="J1043" s="3">
        <f t="shared" si="484"/>
        <v>0</v>
      </c>
      <c r="K1043" s="264" t="s">
        <v>698</v>
      </c>
      <c r="L1043" s="110" t="s">
        <v>47</v>
      </c>
      <c r="M1043" s="110">
        <v>6.38</v>
      </c>
      <c r="N1043" s="114"/>
      <c r="O1043" s="115">
        <f t="shared" si="496"/>
        <v>0</v>
      </c>
      <c r="P1043" s="114"/>
      <c r="U1043" s="212"/>
      <c r="X1043" s="81"/>
      <c r="Y1043" s="160"/>
    </row>
    <row r="1044" spans="1:25">
      <c r="A1044" s="165" t="s">
        <v>1425</v>
      </c>
      <c r="B1044" s="107" t="s">
        <v>964</v>
      </c>
      <c r="C1044" s="84"/>
      <c r="D1044" s="81">
        <v>0</v>
      </c>
      <c r="E1044" s="50">
        <v>0</v>
      </c>
      <c r="F1044" s="33">
        <f>((E1044*M1044)/35)/4</f>
        <v>0</v>
      </c>
      <c r="G1044" s="86">
        <v>2</v>
      </c>
      <c r="H1044" s="110">
        <v>2</v>
      </c>
      <c r="I1044" s="40">
        <f t="shared" si="483"/>
        <v>2</v>
      </c>
      <c r="J1044" s="6">
        <f t="shared" si="484"/>
        <v>0</v>
      </c>
      <c r="K1044" s="50" t="s">
        <v>698</v>
      </c>
      <c r="L1044" s="89" t="s">
        <v>47</v>
      </c>
      <c r="M1044" s="110">
        <v>6.38</v>
      </c>
      <c r="N1044" s="114"/>
      <c r="O1044" s="91">
        <f t="shared" si="496"/>
        <v>0</v>
      </c>
      <c r="P1044" s="90"/>
      <c r="U1044" s="212"/>
      <c r="X1044" s="81"/>
      <c r="Y1044" s="160"/>
    </row>
    <row r="1045" spans="1:25">
      <c r="A1045" s="165" t="s">
        <v>2628</v>
      </c>
      <c r="B1045" s="107" t="s">
        <v>2626</v>
      </c>
      <c r="C1045" s="294"/>
      <c r="D1045" s="81">
        <v>0</v>
      </c>
      <c r="E1045" s="50">
        <v>0</v>
      </c>
      <c r="F1045" s="33">
        <f>((E1045*M1045)/35)/4</f>
        <v>0</v>
      </c>
      <c r="G1045" s="8">
        <v>9</v>
      </c>
      <c r="H1045" s="110">
        <v>2</v>
      </c>
      <c r="I1045" s="40">
        <f t="shared" si="483"/>
        <v>2</v>
      </c>
      <c r="J1045" s="3">
        <f t="shared" ref="J1045:J1119" si="510">ROUND(I1045/7.5,0)</f>
        <v>0</v>
      </c>
      <c r="K1045" s="264" t="s">
        <v>700</v>
      </c>
      <c r="L1045" s="400">
        <v>16.874600000000001</v>
      </c>
      <c r="M1045" s="110">
        <v>6.38</v>
      </c>
      <c r="N1045" s="114">
        <f>VLOOKUP(K1045,'Material Bar Weights'!A:C,3,0)</f>
        <v>801.84</v>
      </c>
      <c r="O1045" s="115">
        <f t="shared" ref="O1045:O1087" si="511">IF(L1045="NA", E1045, E1045*L1045)</f>
        <v>0</v>
      </c>
      <c r="P1045" s="105">
        <f>O1045/N1045</f>
        <v>0</v>
      </c>
      <c r="U1045" s="212"/>
      <c r="X1045" s="50"/>
      <c r="Y1045" s="82"/>
    </row>
    <row r="1046" spans="1:25">
      <c r="A1046" s="165" t="s">
        <v>2628</v>
      </c>
      <c r="B1046" s="107" t="s">
        <v>2627</v>
      </c>
      <c r="C1046" s="294"/>
      <c r="D1046" s="81">
        <v>0</v>
      </c>
      <c r="E1046" s="50">
        <v>0</v>
      </c>
      <c r="G1046" s="8">
        <v>6</v>
      </c>
      <c r="H1046" s="110">
        <v>2</v>
      </c>
      <c r="I1046" s="40">
        <f t="shared" si="483"/>
        <v>2</v>
      </c>
      <c r="J1046" s="3">
        <f t="shared" si="510"/>
        <v>0</v>
      </c>
      <c r="K1046" s="81" t="s">
        <v>2629</v>
      </c>
      <c r="L1046" s="110" t="s">
        <v>47</v>
      </c>
      <c r="M1046" s="110"/>
      <c r="N1046" s="114"/>
      <c r="O1046" s="115">
        <f t="shared" si="511"/>
        <v>0</v>
      </c>
      <c r="P1046" s="114"/>
      <c r="U1046" s="212"/>
      <c r="X1046" s="50"/>
      <c r="Y1046" s="82"/>
    </row>
    <row r="1047" spans="1:25">
      <c r="A1047" s="115" t="s">
        <v>1425</v>
      </c>
      <c r="B1047" s="107">
        <v>280702</v>
      </c>
      <c r="C1047" s="294"/>
      <c r="D1047" s="81">
        <v>0</v>
      </c>
      <c r="E1047" s="50">
        <v>0</v>
      </c>
      <c r="F1047" s="33">
        <f t="shared" ref="F1047:F1048" si="512">((E1047*M1047)/35)/4</f>
        <v>0</v>
      </c>
      <c r="G1047" s="8">
        <v>2</v>
      </c>
      <c r="H1047" s="110">
        <v>2</v>
      </c>
      <c r="I1047" s="40">
        <f t="shared" si="483"/>
        <v>2</v>
      </c>
      <c r="J1047" s="3">
        <f t="shared" ref="J1047" si="513">ROUND(I1047/7.5,0)</f>
        <v>0</v>
      </c>
      <c r="K1047" s="264" t="s">
        <v>699</v>
      </c>
      <c r="L1047" s="110" t="s">
        <v>47</v>
      </c>
      <c r="M1047" s="110">
        <v>10.754</v>
      </c>
      <c r="N1047" s="114"/>
      <c r="O1047" s="115">
        <f t="shared" ref="O1047" si="514">IF(L1047="NA", E1047, E1047*L1047)</f>
        <v>0</v>
      </c>
      <c r="P1047" s="114"/>
      <c r="U1047" s="212"/>
      <c r="X1047" s="50"/>
      <c r="Y1047" s="82"/>
    </row>
    <row r="1048" spans="1:25">
      <c r="A1048" s="115" t="s">
        <v>1425</v>
      </c>
      <c r="B1048" s="107" t="s">
        <v>697</v>
      </c>
      <c r="C1048" s="294"/>
      <c r="D1048" s="81">
        <v>0</v>
      </c>
      <c r="E1048" s="50">
        <v>0</v>
      </c>
      <c r="F1048" s="33">
        <f t="shared" si="512"/>
        <v>0</v>
      </c>
      <c r="G1048" s="8">
        <v>2</v>
      </c>
      <c r="H1048" s="110">
        <v>2</v>
      </c>
      <c r="I1048" s="40">
        <f t="shared" si="483"/>
        <v>2</v>
      </c>
      <c r="J1048" s="3">
        <f t="shared" si="510"/>
        <v>0</v>
      </c>
      <c r="K1048" s="264" t="s">
        <v>699</v>
      </c>
      <c r="L1048" s="110" t="s">
        <v>47</v>
      </c>
      <c r="M1048" s="110">
        <v>10.754</v>
      </c>
      <c r="N1048" s="114"/>
      <c r="O1048" s="115">
        <f t="shared" si="511"/>
        <v>0</v>
      </c>
      <c r="P1048" s="114"/>
      <c r="U1048" s="212"/>
      <c r="X1048" s="50"/>
      <c r="Y1048" s="82"/>
    </row>
    <row r="1049" spans="1:25" ht="13.5" customHeight="1">
      <c r="A1049" s="165" t="s">
        <v>703</v>
      </c>
      <c r="B1049" s="107" t="s">
        <v>2325</v>
      </c>
      <c r="C1049" s="4"/>
      <c r="D1049" s="81">
        <v>0</v>
      </c>
      <c r="E1049" s="50">
        <v>0</v>
      </c>
      <c r="F1049" s="33">
        <f>((E1049*M1049)/35)/4</f>
        <v>0</v>
      </c>
      <c r="G1049" s="8">
        <v>4</v>
      </c>
      <c r="H1049" s="110">
        <v>5</v>
      </c>
      <c r="I1049" s="40">
        <f t="shared" si="483"/>
        <v>5</v>
      </c>
      <c r="J1049" s="3">
        <f>ROUND(I1049/7.5,0)</f>
        <v>1</v>
      </c>
      <c r="K1049" s="264" t="s">
        <v>704</v>
      </c>
      <c r="L1049" s="110">
        <v>10.754</v>
      </c>
      <c r="M1049" s="110">
        <v>4.1900000000000004</v>
      </c>
      <c r="N1049" s="114">
        <f>VLOOKUP(K1049,'Material Bar Weights'!A:C,3,0)</f>
        <v>392.52</v>
      </c>
      <c r="O1049" s="115">
        <f>IF(L1049="NA", E1049, E1049*L1049)</f>
        <v>0</v>
      </c>
      <c r="P1049" s="105">
        <f>O1049/N1049</f>
        <v>0</v>
      </c>
      <c r="U1049" s="212"/>
      <c r="X1049" s="50"/>
      <c r="Y1049" s="82"/>
    </row>
    <row r="1050" spans="1:25" ht="14.25" customHeight="1">
      <c r="A1050" s="115" t="s">
        <v>1569</v>
      </c>
      <c r="B1050" s="107" t="s">
        <v>2326</v>
      </c>
      <c r="C1050" s="4"/>
      <c r="D1050" s="81">
        <v>0</v>
      </c>
      <c r="E1050" s="81">
        <v>0</v>
      </c>
      <c r="F1050" s="81"/>
      <c r="G1050" s="7">
        <v>4</v>
      </c>
      <c r="H1050" s="110">
        <v>5</v>
      </c>
      <c r="I1050" s="40">
        <f t="shared" si="483"/>
        <v>5</v>
      </c>
      <c r="J1050" s="3">
        <f>ROUND(I1050/7.5,0)</f>
        <v>1</v>
      </c>
      <c r="K1050" s="264" t="s">
        <v>2327</v>
      </c>
      <c r="L1050" s="110" t="s">
        <v>47</v>
      </c>
      <c r="M1050" s="110"/>
      <c r="N1050" s="114"/>
      <c r="O1050" s="115">
        <f>IF(L1050="NA", E1050, E1050*L1050)</f>
        <v>0</v>
      </c>
      <c r="P1050" s="114"/>
      <c r="U1050" s="212"/>
      <c r="X1050" s="50"/>
      <c r="Y1050" s="82"/>
    </row>
    <row r="1051" spans="1:25">
      <c r="A1051" s="165" t="s">
        <v>1425</v>
      </c>
      <c r="B1051" s="588" t="s">
        <v>2464</v>
      </c>
      <c r="C1051" s="325"/>
      <c r="D1051" s="81">
        <v>0</v>
      </c>
      <c r="E1051" s="157">
        <v>0</v>
      </c>
      <c r="F1051" s="33">
        <f t="shared" ref="F1051:F1066" si="515">((E1051*M1051)/35)/4</f>
        <v>0</v>
      </c>
      <c r="G1051" s="216">
        <v>2</v>
      </c>
      <c r="H1051" s="110">
        <v>2</v>
      </c>
      <c r="I1051" s="40">
        <f t="shared" si="483"/>
        <v>2</v>
      </c>
      <c r="J1051" s="3">
        <f t="shared" ref="J1051" si="516">ROUND(I1051/7.5,0)</f>
        <v>0</v>
      </c>
      <c r="K1051" s="81" t="s">
        <v>1002</v>
      </c>
      <c r="L1051" s="129" t="s">
        <v>47</v>
      </c>
      <c r="M1051" s="129">
        <v>5.8577000000000004</v>
      </c>
      <c r="N1051" s="114"/>
      <c r="O1051" s="115">
        <f t="shared" ref="O1051" si="517">IF(L1051="NA", E1051, E1051*L1051)</f>
        <v>0</v>
      </c>
      <c r="P1051" s="114"/>
      <c r="U1051" s="212"/>
      <c r="X1051" s="50"/>
      <c r="Y1051" s="82"/>
    </row>
    <row r="1052" spans="1:25">
      <c r="A1052" s="165" t="s">
        <v>1425</v>
      </c>
      <c r="B1052" s="588" t="s">
        <v>1222</v>
      </c>
      <c r="C1052" s="325"/>
      <c r="D1052" s="81">
        <v>0</v>
      </c>
      <c r="E1052" s="157">
        <v>0</v>
      </c>
      <c r="F1052" s="33">
        <f t="shared" si="515"/>
        <v>0</v>
      </c>
      <c r="G1052" s="216">
        <v>2</v>
      </c>
      <c r="H1052" s="110">
        <v>2</v>
      </c>
      <c r="I1052" s="40">
        <f t="shared" si="483"/>
        <v>2</v>
      </c>
      <c r="J1052" s="3">
        <f t="shared" si="510"/>
        <v>0</v>
      </c>
      <c r="K1052" s="81" t="s">
        <v>1002</v>
      </c>
      <c r="L1052" s="129" t="s">
        <v>47</v>
      </c>
      <c r="M1052" s="129">
        <v>5.8577000000000004</v>
      </c>
      <c r="N1052" s="114"/>
      <c r="O1052" s="115">
        <f t="shared" si="511"/>
        <v>0</v>
      </c>
      <c r="P1052" s="114"/>
      <c r="U1052" s="212"/>
      <c r="X1052" s="50"/>
      <c r="Y1052" s="82"/>
    </row>
    <row r="1053" spans="1:25">
      <c r="A1053" s="165" t="s">
        <v>1425</v>
      </c>
      <c r="B1053" s="588" t="s">
        <v>1004</v>
      </c>
      <c r="C1053" s="294"/>
      <c r="D1053" s="81">
        <v>0</v>
      </c>
      <c r="E1053" s="175">
        <v>0</v>
      </c>
      <c r="F1053" s="33">
        <f t="shared" si="515"/>
        <v>0</v>
      </c>
      <c r="G1053" s="8">
        <v>2</v>
      </c>
      <c r="H1053" s="110">
        <v>2</v>
      </c>
      <c r="I1053" s="40">
        <f t="shared" si="483"/>
        <v>2</v>
      </c>
      <c r="J1053" s="3">
        <f t="shared" si="510"/>
        <v>0</v>
      </c>
      <c r="K1053" s="264" t="s">
        <v>1002</v>
      </c>
      <c r="L1053" s="110" t="s">
        <v>47</v>
      </c>
      <c r="M1053" s="129">
        <v>5.8577000000000004</v>
      </c>
      <c r="N1053" s="114"/>
      <c r="O1053" s="115">
        <f t="shared" si="511"/>
        <v>0</v>
      </c>
      <c r="P1053" s="114"/>
      <c r="U1053" s="212"/>
      <c r="W1053" s="48"/>
    </row>
    <row r="1054" spans="1:25">
      <c r="A1054" s="165" t="s">
        <v>1425</v>
      </c>
      <c r="B1054" s="588" t="s">
        <v>1253</v>
      </c>
      <c r="C1054" s="294"/>
      <c r="D1054" s="81">
        <v>0</v>
      </c>
      <c r="E1054" s="175">
        <v>0</v>
      </c>
      <c r="F1054" s="33">
        <f t="shared" si="515"/>
        <v>0</v>
      </c>
      <c r="G1054" s="8">
        <v>2</v>
      </c>
      <c r="H1054" s="110">
        <v>2</v>
      </c>
      <c r="I1054" s="40">
        <f t="shared" si="483"/>
        <v>2</v>
      </c>
      <c r="J1054" s="3">
        <f t="shared" si="510"/>
        <v>0</v>
      </c>
      <c r="K1054" s="264" t="s">
        <v>1002</v>
      </c>
      <c r="L1054" s="110" t="s">
        <v>47</v>
      </c>
      <c r="M1054" s="129">
        <v>5.8577000000000004</v>
      </c>
      <c r="N1054" s="114"/>
      <c r="O1054" s="115">
        <f t="shared" si="511"/>
        <v>0</v>
      </c>
      <c r="P1054" s="114"/>
      <c r="U1054" s="212"/>
      <c r="W1054" s="48"/>
    </row>
    <row r="1055" spans="1:25">
      <c r="A1055" s="165" t="s">
        <v>1425</v>
      </c>
      <c r="B1055" s="588" t="s">
        <v>1223</v>
      </c>
      <c r="C1055" s="294"/>
      <c r="D1055" s="81">
        <v>0</v>
      </c>
      <c r="E1055" s="157">
        <v>0</v>
      </c>
      <c r="F1055" s="33">
        <f t="shared" si="515"/>
        <v>0</v>
      </c>
      <c r="G1055" s="7">
        <v>2</v>
      </c>
      <c r="H1055" s="110">
        <v>2</v>
      </c>
      <c r="I1055" s="40">
        <f t="shared" si="483"/>
        <v>2</v>
      </c>
      <c r="J1055" s="3">
        <f t="shared" si="510"/>
        <v>0</v>
      </c>
      <c r="K1055" s="264" t="s">
        <v>1002</v>
      </c>
      <c r="L1055" s="110" t="s">
        <v>47</v>
      </c>
      <c r="M1055" s="129">
        <v>5.8577000000000004</v>
      </c>
      <c r="N1055" s="114"/>
      <c r="O1055" s="115">
        <f t="shared" si="511"/>
        <v>0</v>
      </c>
      <c r="P1055" s="114"/>
      <c r="U1055" s="212"/>
      <c r="W1055" s="48"/>
    </row>
    <row r="1056" spans="1:25">
      <c r="A1056" s="165" t="s">
        <v>1425</v>
      </c>
      <c r="B1056" s="588" t="s">
        <v>1170</v>
      </c>
      <c r="C1056" s="294"/>
      <c r="D1056" s="81">
        <v>0</v>
      </c>
      <c r="E1056" s="157">
        <v>0</v>
      </c>
      <c r="F1056" s="33">
        <f t="shared" si="515"/>
        <v>0</v>
      </c>
      <c r="G1056" s="8">
        <v>2</v>
      </c>
      <c r="H1056" s="110">
        <v>2</v>
      </c>
      <c r="I1056" s="40">
        <f t="shared" si="483"/>
        <v>2</v>
      </c>
      <c r="J1056" s="3">
        <f t="shared" si="510"/>
        <v>0</v>
      </c>
      <c r="K1056" s="264" t="s">
        <v>1002</v>
      </c>
      <c r="L1056" s="110" t="s">
        <v>47</v>
      </c>
      <c r="M1056" s="129">
        <v>5.8577000000000004</v>
      </c>
      <c r="N1056" s="114"/>
      <c r="O1056" s="115">
        <f t="shared" si="511"/>
        <v>0</v>
      </c>
      <c r="P1056" s="114"/>
      <c r="U1056" s="212"/>
      <c r="W1056" s="48"/>
    </row>
    <row r="1057" spans="1:25">
      <c r="A1057" s="165" t="s">
        <v>1425</v>
      </c>
      <c r="B1057" s="588" t="s">
        <v>1638</v>
      </c>
      <c r="C1057" s="325"/>
      <c r="D1057" s="81">
        <v>0</v>
      </c>
      <c r="E1057" s="157">
        <v>0</v>
      </c>
      <c r="F1057" s="33">
        <f t="shared" si="515"/>
        <v>0</v>
      </c>
      <c r="G1057" s="216">
        <v>2</v>
      </c>
      <c r="H1057" s="110">
        <v>2</v>
      </c>
      <c r="I1057" s="40">
        <f t="shared" si="483"/>
        <v>2</v>
      </c>
      <c r="J1057" s="3">
        <f t="shared" si="510"/>
        <v>0</v>
      </c>
      <c r="K1057" s="81" t="s">
        <v>1002</v>
      </c>
      <c r="L1057" s="129" t="s">
        <v>47</v>
      </c>
      <c r="M1057" s="129">
        <v>5.8577000000000004</v>
      </c>
      <c r="N1057" s="114"/>
      <c r="O1057" s="115">
        <f t="shared" si="511"/>
        <v>0</v>
      </c>
      <c r="P1057" s="114"/>
      <c r="U1057" s="212"/>
      <c r="X1057" s="50"/>
      <c r="Y1057" s="82"/>
    </row>
    <row r="1058" spans="1:25">
      <c r="A1058" s="165" t="s">
        <v>1425</v>
      </c>
      <c r="B1058" s="588" t="s">
        <v>1600</v>
      </c>
      <c r="C1058" s="333"/>
      <c r="D1058" s="81">
        <v>0</v>
      </c>
      <c r="E1058" s="157">
        <v>0</v>
      </c>
      <c r="F1058" s="33">
        <f t="shared" si="515"/>
        <v>0</v>
      </c>
      <c r="G1058" s="216">
        <v>2</v>
      </c>
      <c r="H1058" s="110">
        <v>2</v>
      </c>
      <c r="I1058" s="40">
        <f t="shared" si="483"/>
        <v>2</v>
      </c>
      <c r="J1058" s="3">
        <f t="shared" si="510"/>
        <v>0</v>
      </c>
      <c r="K1058" s="264" t="s">
        <v>1002</v>
      </c>
      <c r="L1058" s="129" t="s">
        <v>47</v>
      </c>
      <c r="M1058" s="129">
        <v>5.8577000000000004</v>
      </c>
      <c r="N1058" s="114"/>
      <c r="O1058" s="115">
        <f t="shared" si="511"/>
        <v>0</v>
      </c>
      <c r="P1058" s="114"/>
      <c r="U1058" s="212"/>
      <c r="X1058" s="50"/>
      <c r="Y1058" s="82"/>
    </row>
    <row r="1059" spans="1:25">
      <c r="A1059" s="165" t="s">
        <v>1425</v>
      </c>
      <c r="B1059" s="588" t="s">
        <v>1483</v>
      </c>
      <c r="C1059" s="325"/>
      <c r="D1059" s="81">
        <v>0</v>
      </c>
      <c r="E1059" s="157">
        <v>0</v>
      </c>
      <c r="F1059" s="33">
        <f t="shared" si="515"/>
        <v>0</v>
      </c>
      <c r="G1059" s="216">
        <v>2</v>
      </c>
      <c r="H1059" s="110">
        <v>2</v>
      </c>
      <c r="I1059" s="40">
        <f t="shared" si="483"/>
        <v>2</v>
      </c>
      <c r="J1059" s="3">
        <f t="shared" si="510"/>
        <v>0</v>
      </c>
      <c r="K1059" s="81" t="s">
        <v>1002</v>
      </c>
      <c r="L1059" s="129" t="s">
        <v>47</v>
      </c>
      <c r="M1059" s="129">
        <v>5.8577000000000004</v>
      </c>
      <c r="N1059" s="114"/>
      <c r="O1059" s="115">
        <f t="shared" si="511"/>
        <v>0</v>
      </c>
      <c r="P1059" s="114"/>
      <c r="U1059" s="212"/>
      <c r="X1059" s="50"/>
      <c r="Y1059" s="82"/>
    </row>
    <row r="1060" spans="1:25">
      <c r="A1060" s="115" t="s">
        <v>1425</v>
      </c>
      <c r="B1060" s="588" t="s">
        <v>1995</v>
      </c>
      <c r="C1060" s="333"/>
      <c r="D1060" s="81">
        <v>0</v>
      </c>
      <c r="E1060" s="157">
        <v>0</v>
      </c>
      <c r="F1060" s="33">
        <f t="shared" si="515"/>
        <v>0</v>
      </c>
      <c r="G1060" s="216">
        <v>2</v>
      </c>
      <c r="H1060" s="110">
        <v>2</v>
      </c>
      <c r="I1060" s="40">
        <f t="shared" si="483"/>
        <v>2</v>
      </c>
      <c r="J1060" s="3">
        <f t="shared" ref="J1060" si="518">ROUND(I1060/7.5,0)</f>
        <v>0</v>
      </c>
      <c r="K1060" s="81" t="s">
        <v>1002</v>
      </c>
      <c r="L1060" s="129" t="s">
        <v>47</v>
      </c>
      <c r="M1060" s="129">
        <v>5.8577000000000004</v>
      </c>
      <c r="N1060" s="114"/>
      <c r="O1060" s="115">
        <f t="shared" ref="O1060" si="519">IF(L1060="NA", E1060, E1060*L1060)</f>
        <v>0</v>
      </c>
      <c r="P1060" s="48"/>
      <c r="U1060" s="212"/>
      <c r="X1060" s="50"/>
      <c r="Y1060" s="82"/>
    </row>
    <row r="1061" spans="1:25">
      <c r="A1061" s="171" t="s">
        <v>703</v>
      </c>
      <c r="B1061" s="107" t="s">
        <v>1002</v>
      </c>
      <c r="D1061" s="81">
        <v>0</v>
      </c>
      <c r="E1061" s="81">
        <v>0</v>
      </c>
      <c r="F1061" s="33">
        <f t="shared" si="515"/>
        <v>0</v>
      </c>
      <c r="G1061" s="334">
        <v>3</v>
      </c>
      <c r="H1061" s="264">
        <v>8</v>
      </c>
      <c r="I1061" s="40">
        <f t="shared" si="483"/>
        <v>8</v>
      </c>
      <c r="J1061" s="3">
        <f t="shared" ref="J1061:J1082" si="520">ROUND(I1061/7.5,0)</f>
        <v>1</v>
      </c>
      <c r="K1061" s="81" t="s">
        <v>1016</v>
      </c>
      <c r="L1061" s="335">
        <v>13.485300000000001</v>
      </c>
      <c r="M1061" s="129">
        <v>5.8577000000000004</v>
      </c>
      <c r="N1061" s="114">
        <f>VLOOKUP(K1061,'Material Bar Weights'!A:C,3,0)</f>
        <v>392.5</v>
      </c>
      <c r="O1061" s="115">
        <f t="shared" ref="O1061:O1082" si="521">IF(L1061="NA", E1061, E1061*L1061)</f>
        <v>0</v>
      </c>
      <c r="P1061" s="105">
        <f>O1061/N1061</f>
        <v>0</v>
      </c>
      <c r="U1061" s="212"/>
      <c r="X1061" s="50"/>
      <c r="Y1061" s="82"/>
    </row>
    <row r="1062" spans="1:25">
      <c r="A1062" s="165" t="s">
        <v>1425</v>
      </c>
      <c r="B1062" s="588" t="s">
        <v>2551</v>
      </c>
      <c r="C1062" s="294"/>
      <c r="D1062" s="81">
        <v>0</v>
      </c>
      <c r="E1062" s="157">
        <v>0</v>
      </c>
      <c r="F1062" s="33">
        <f t="shared" si="515"/>
        <v>0</v>
      </c>
      <c r="G1062" s="7">
        <v>2</v>
      </c>
      <c r="H1062" s="110">
        <v>2</v>
      </c>
      <c r="I1062" s="40">
        <f t="shared" si="483"/>
        <v>2</v>
      </c>
      <c r="J1062" s="3">
        <f t="shared" si="520"/>
        <v>0</v>
      </c>
      <c r="K1062" s="264" t="s">
        <v>1002</v>
      </c>
      <c r="L1062" s="110" t="s">
        <v>47</v>
      </c>
      <c r="M1062" s="129">
        <v>5.8577000000000004</v>
      </c>
      <c r="N1062" s="114"/>
      <c r="O1062" s="115">
        <f t="shared" si="521"/>
        <v>0</v>
      </c>
      <c r="P1062" s="114"/>
      <c r="U1062" s="212"/>
      <c r="X1062" s="50"/>
      <c r="Y1062" s="82"/>
    </row>
    <row r="1063" spans="1:25">
      <c r="A1063" s="165" t="s">
        <v>1425</v>
      </c>
      <c r="B1063" s="588" t="s">
        <v>2552</v>
      </c>
      <c r="C1063" s="294"/>
      <c r="D1063" s="81">
        <v>0</v>
      </c>
      <c r="E1063" s="157">
        <v>0</v>
      </c>
      <c r="F1063" s="33">
        <f t="shared" ref="F1063" si="522">((E1063*M1063)/35)/4</f>
        <v>0</v>
      </c>
      <c r="G1063" s="7">
        <v>2</v>
      </c>
      <c r="H1063" s="110">
        <v>2</v>
      </c>
      <c r="I1063" s="40">
        <f t="shared" si="483"/>
        <v>2</v>
      </c>
      <c r="J1063" s="3">
        <f t="shared" ref="J1063" si="523">ROUND(I1063/7.5,0)</f>
        <v>0</v>
      </c>
      <c r="K1063" s="264" t="s">
        <v>1002</v>
      </c>
      <c r="L1063" s="110" t="s">
        <v>47</v>
      </c>
      <c r="M1063" s="129">
        <v>5.8577000000000004</v>
      </c>
      <c r="N1063" s="114"/>
      <c r="O1063" s="115">
        <f t="shared" ref="O1063" si="524">IF(L1063="NA", E1063, E1063*L1063)</f>
        <v>0</v>
      </c>
      <c r="P1063" s="114"/>
      <c r="U1063" s="212"/>
      <c r="X1063" s="50"/>
      <c r="Y1063" s="82"/>
    </row>
    <row r="1064" spans="1:25">
      <c r="A1064" s="165" t="s">
        <v>1425</v>
      </c>
      <c r="B1064" s="588" t="s">
        <v>3832</v>
      </c>
      <c r="C1064" s="294"/>
      <c r="D1064" s="81">
        <v>0</v>
      </c>
      <c r="E1064" s="157">
        <v>0</v>
      </c>
      <c r="F1064" s="33">
        <f t="shared" ref="F1064" si="525">((E1064*M1064)/35)/4</f>
        <v>0</v>
      </c>
      <c r="G1064" s="7">
        <v>2</v>
      </c>
      <c r="H1064" s="110">
        <v>2</v>
      </c>
      <c r="I1064" s="40">
        <f t="shared" ref="I1064" si="526">E1064/G1064+H1064</f>
        <v>2</v>
      </c>
      <c r="J1064" s="3">
        <f t="shared" ref="J1064" si="527">ROUND(I1064/7.5,0)</f>
        <v>0</v>
      </c>
      <c r="K1064" s="264" t="s">
        <v>1002</v>
      </c>
      <c r="L1064" s="110" t="s">
        <v>47</v>
      </c>
      <c r="M1064" s="129">
        <v>5.8577000000000004</v>
      </c>
      <c r="N1064" s="114"/>
      <c r="O1064" s="115">
        <f t="shared" ref="O1064" si="528">IF(L1064="NA", E1064, E1064*L1064)</f>
        <v>0</v>
      </c>
      <c r="P1064" s="114"/>
      <c r="U1064" s="212"/>
      <c r="X1064" s="50"/>
      <c r="Y1064" s="82"/>
    </row>
    <row r="1065" spans="1:25">
      <c r="A1065" s="165" t="s">
        <v>1425</v>
      </c>
      <c r="B1065" s="588" t="s">
        <v>2550</v>
      </c>
      <c r="C1065" s="294"/>
      <c r="D1065" s="81">
        <v>0</v>
      </c>
      <c r="E1065" s="157">
        <v>0</v>
      </c>
      <c r="F1065" s="33">
        <f t="shared" ref="F1065" si="529">((E1065*M1065)/35)/4</f>
        <v>0</v>
      </c>
      <c r="G1065" s="7">
        <v>2</v>
      </c>
      <c r="H1065" s="110">
        <v>2</v>
      </c>
      <c r="I1065" s="40">
        <f t="shared" si="483"/>
        <v>2</v>
      </c>
      <c r="J1065" s="3">
        <f t="shared" ref="J1065" si="530">ROUND(I1065/7.5,0)</f>
        <v>0</v>
      </c>
      <c r="K1065" s="264" t="s">
        <v>1002</v>
      </c>
      <c r="L1065" s="110" t="s">
        <v>47</v>
      </c>
      <c r="M1065" s="129">
        <v>5.8577000000000004</v>
      </c>
      <c r="N1065" s="114"/>
      <c r="O1065" s="115">
        <f t="shared" ref="O1065" si="531">IF(L1065="NA", E1065, E1065*L1065)</f>
        <v>0</v>
      </c>
      <c r="P1065" s="114"/>
      <c r="U1065" s="212"/>
      <c r="X1065" s="50"/>
      <c r="Y1065" s="82"/>
    </row>
    <row r="1066" spans="1:25">
      <c r="A1066" s="165" t="s">
        <v>1425</v>
      </c>
      <c r="B1066" s="588" t="s">
        <v>1232</v>
      </c>
      <c r="C1066" s="294"/>
      <c r="D1066" s="81">
        <v>0</v>
      </c>
      <c r="E1066" s="157">
        <v>0</v>
      </c>
      <c r="F1066" s="33">
        <f t="shared" si="515"/>
        <v>0</v>
      </c>
      <c r="G1066" s="7">
        <v>2</v>
      </c>
      <c r="H1066" s="110">
        <v>2</v>
      </c>
      <c r="I1066" s="40">
        <f t="shared" si="483"/>
        <v>2</v>
      </c>
      <c r="J1066" s="3">
        <f t="shared" si="520"/>
        <v>0</v>
      </c>
      <c r="K1066" s="264" t="s">
        <v>1002</v>
      </c>
      <c r="L1066" s="110" t="s">
        <v>47</v>
      </c>
      <c r="M1066" s="129">
        <v>5.8577000000000004</v>
      </c>
      <c r="N1066" s="114"/>
      <c r="O1066" s="115">
        <f t="shared" si="521"/>
        <v>0</v>
      </c>
      <c r="P1066" s="114"/>
      <c r="U1066" s="107"/>
      <c r="X1066" s="50"/>
      <c r="Y1066" s="82"/>
    </row>
    <row r="1067" spans="1:25">
      <c r="A1067" s="165" t="s">
        <v>1425</v>
      </c>
      <c r="B1067" s="107" t="s">
        <v>3917</v>
      </c>
      <c r="C1067" s="84"/>
      <c r="D1067" s="81">
        <v>0</v>
      </c>
      <c r="E1067" s="50">
        <v>0</v>
      </c>
      <c r="F1067" s="33">
        <f>((E1067*M1067)/35)/4</f>
        <v>0</v>
      </c>
      <c r="G1067" s="157">
        <v>2</v>
      </c>
      <c r="H1067" s="110">
        <v>2</v>
      </c>
      <c r="I1067" s="40">
        <f t="shared" si="483"/>
        <v>2</v>
      </c>
      <c r="J1067" s="6">
        <f t="shared" si="520"/>
        <v>0</v>
      </c>
      <c r="K1067" s="50" t="s">
        <v>2635</v>
      </c>
      <c r="L1067" s="89" t="s">
        <v>47</v>
      </c>
      <c r="M1067" s="110">
        <v>6.38</v>
      </c>
      <c r="N1067" s="114"/>
      <c r="O1067" s="91">
        <f t="shared" si="521"/>
        <v>0</v>
      </c>
      <c r="P1067" s="114"/>
      <c r="U1067" s="107"/>
      <c r="X1067" s="50"/>
      <c r="Y1067" s="82"/>
    </row>
    <row r="1068" spans="1:25">
      <c r="A1068" s="165" t="s">
        <v>1425</v>
      </c>
      <c r="B1068" s="107" t="s">
        <v>3810</v>
      </c>
      <c r="C1068" s="84"/>
      <c r="D1068" s="81">
        <v>0</v>
      </c>
      <c r="E1068" s="50">
        <v>0</v>
      </c>
      <c r="F1068" s="33">
        <f>((E1068*M1068)/35)/4</f>
        <v>0</v>
      </c>
      <c r="G1068" s="157">
        <v>2</v>
      </c>
      <c r="H1068" s="110">
        <v>2</v>
      </c>
      <c r="I1068" s="40">
        <f t="shared" ref="I1068" si="532">E1068/G1068+H1068</f>
        <v>2</v>
      </c>
      <c r="J1068" s="6">
        <f t="shared" ref="J1068" si="533">ROUND(I1068/7.5,0)</f>
        <v>0</v>
      </c>
      <c r="K1068" s="50" t="s">
        <v>2635</v>
      </c>
      <c r="L1068" s="89" t="s">
        <v>47</v>
      </c>
      <c r="M1068" s="110">
        <v>6.38</v>
      </c>
      <c r="N1068" s="114"/>
      <c r="O1068" s="91">
        <f t="shared" ref="O1068" si="534">IF(L1068="NA", E1068, E1068*L1068)</f>
        <v>0</v>
      </c>
      <c r="P1068" s="114"/>
      <c r="U1068" s="107"/>
      <c r="X1068" s="50"/>
      <c r="Y1068" s="82"/>
    </row>
    <row r="1069" spans="1:25">
      <c r="A1069" s="165" t="s">
        <v>1425</v>
      </c>
      <c r="B1069" s="107" t="s">
        <v>2658</v>
      </c>
      <c r="C1069" s="84"/>
      <c r="D1069" s="81">
        <v>0</v>
      </c>
      <c r="E1069" s="50">
        <v>0</v>
      </c>
      <c r="F1069" s="33">
        <f>((E1069*M1069)/35)/4</f>
        <v>0</v>
      </c>
      <c r="G1069" s="157">
        <v>2</v>
      </c>
      <c r="H1069" s="110">
        <v>2</v>
      </c>
      <c r="I1069" s="40">
        <f t="shared" si="483"/>
        <v>2</v>
      </c>
      <c r="J1069" s="6">
        <f t="shared" si="520"/>
        <v>0</v>
      </c>
      <c r="K1069" s="50" t="s">
        <v>2635</v>
      </c>
      <c r="L1069" s="89" t="s">
        <v>47</v>
      </c>
      <c r="M1069" s="110">
        <v>6.38</v>
      </c>
      <c r="N1069" s="114"/>
      <c r="O1069" s="91">
        <f t="shared" si="521"/>
        <v>0</v>
      </c>
      <c r="P1069" s="114"/>
      <c r="U1069" s="107">
        <v>2018</v>
      </c>
      <c r="X1069" s="50"/>
      <c r="Y1069" s="82"/>
    </row>
    <row r="1070" spans="1:25">
      <c r="A1070" s="165" t="s">
        <v>1425</v>
      </c>
      <c r="B1070" s="107" t="s">
        <v>2634</v>
      </c>
      <c r="C1070" s="84"/>
      <c r="D1070" s="81">
        <v>0</v>
      </c>
      <c r="E1070" s="50">
        <v>0</v>
      </c>
      <c r="F1070" s="33">
        <f>((E1070*M1070)/35)/4</f>
        <v>0</v>
      </c>
      <c r="G1070" s="157">
        <v>2</v>
      </c>
      <c r="H1070" s="110">
        <v>2</v>
      </c>
      <c r="I1070" s="40">
        <f t="shared" si="483"/>
        <v>2</v>
      </c>
      <c r="J1070" s="6">
        <f t="shared" ref="J1070" si="535">ROUND(I1070/7.5,0)</f>
        <v>0</v>
      </c>
      <c r="K1070" s="50" t="s">
        <v>2635</v>
      </c>
      <c r="L1070" s="89" t="s">
        <v>47</v>
      </c>
      <c r="M1070" s="110">
        <v>6.38</v>
      </c>
      <c r="N1070" s="114"/>
      <c r="O1070" s="91">
        <f t="shared" ref="O1070" si="536">IF(L1070="NA", E1070, E1070*L1070)</f>
        <v>0</v>
      </c>
      <c r="P1070" s="114"/>
      <c r="U1070" s="107">
        <v>2018</v>
      </c>
      <c r="X1070" s="50"/>
      <c r="Y1070" s="82"/>
    </row>
    <row r="1071" spans="1:25" s="120" customFormat="1">
      <c r="A1071" s="165" t="s">
        <v>2628</v>
      </c>
      <c r="B1071" s="107" t="s">
        <v>2630</v>
      </c>
      <c r="C1071" s="294"/>
      <c r="D1071" s="81">
        <v>0</v>
      </c>
      <c r="E1071" s="50">
        <v>0</v>
      </c>
      <c r="F1071" s="33">
        <f>((E1071*M1071)/35)/4</f>
        <v>0</v>
      </c>
      <c r="G1071" s="7">
        <v>9</v>
      </c>
      <c r="H1071" s="110">
        <v>8</v>
      </c>
      <c r="I1071" s="40">
        <f t="shared" si="483"/>
        <v>8</v>
      </c>
      <c r="J1071" s="3">
        <f t="shared" si="520"/>
        <v>1</v>
      </c>
      <c r="K1071" s="264" t="s">
        <v>2636</v>
      </c>
      <c r="L1071" s="110">
        <v>16.874600000000001</v>
      </c>
      <c r="M1071" s="110">
        <v>6.38</v>
      </c>
      <c r="N1071" s="114">
        <f>VLOOKUP(K1071,'Material Bar Weights'!A:C,3,0)</f>
        <v>801</v>
      </c>
      <c r="O1071" s="115">
        <f t="shared" si="521"/>
        <v>0</v>
      </c>
      <c r="P1071" s="105">
        <f>O1071/N1071</f>
        <v>0</v>
      </c>
      <c r="Q1071" s="81"/>
      <c r="R1071" s="288"/>
      <c r="S1071" s="81"/>
      <c r="T1071" s="288"/>
      <c r="U1071" s="107">
        <v>2018</v>
      </c>
      <c r="W1071" s="81"/>
      <c r="X1071" s="81"/>
      <c r="Y1071" s="160"/>
    </row>
    <row r="1072" spans="1:25" s="120" customFormat="1">
      <c r="A1072" s="165" t="s">
        <v>2628</v>
      </c>
      <c r="B1072" s="107" t="s">
        <v>2631</v>
      </c>
      <c r="C1072" s="294"/>
      <c r="D1072" s="81">
        <v>0</v>
      </c>
      <c r="E1072" s="50">
        <v>0</v>
      </c>
      <c r="F1072" s="50"/>
      <c r="G1072" s="7">
        <v>6</v>
      </c>
      <c r="H1072" s="110">
        <v>2</v>
      </c>
      <c r="I1072" s="40">
        <f t="shared" si="483"/>
        <v>2</v>
      </c>
      <c r="J1072" s="3">
        <f t="shared" si="520"/>
        <v>0</v>
      </c>
      <c r="K1072" s="81" t="s">
        <v>2632</v>
      </c>
      <c r="L1072" s="110" t="s">
        <v>47</v>
      </c>
      <c r="M1072" s="110"/>
      <c r="N1072" s="114"/>
      <c r="O1072" s="115">
        <f t="shared" si="521"/>
        <v>0</v>
      </c>
      <c r="P1072" s="114"/>
      <c r="Q1072" s="81"/>
      <c r="R1072" s="288"/>
      <c r="S1072" s="81"/>
      <c r="T1072" s="288"/>
      <c r="U1072" s="107"/>
      <c r="W1072" s="81"/>
      <c r="X1072" s="81"/>
      <c r="Y1072" s="160"/>
    </row>
    <row r="1073" spans="1:25" s="120" customFormat="1">
      <c r="A1073" s="115" t="s">
        <v>1425</v>
      </c>
      <c r="B1073" s="107">
        <v>281702</v>
      </c>
      <c r="C1073" s="294"/>
      <c r="D1073" s="81">
        <v>0</v>
      </c>
      <c r="E1073" s="50">
        <v>0</v>
      </c>
      <c r="F1073" s="33">
        <f t="shared" ref="F1073" si="537">((E1073*M1073)/35)/4</f>
        <v>0</v>
      </c>
      <c r="G1073" s="7">
        <v>2</v>
      </c>
      <c r="H1073" s="110">
        <v>2</v>
      </c>
      <c r="I1073" s="40">
        <f t="shared" si="483"/>
        <v>2</v>
      </c>
      <c r="J1073" s="3">
        <f t="shared" si="520"/>
        <v>0</v>
      </c>
      <c r="K1073" s="264" t="s">
        <v>2633</v>
      </c>
      <c r="L1073" s="110">
        <v>10.754</v>
      </c>
      <c r="M1073" s="110">
        <v>4.1900000000000004</v>
      </c>
      <c r="N1073" s="114"/>
      <c r="O1073" s="115">
        <f t="shared" si="521"/>
        <v>0</v>
      </c>
      <c r="P1073" s="114"/>
      <c r="Q1073" s="81"/>
      <c r="R1073" s="288"/>
      <c r="S1073" s="81"/>
      <c r="T1073" s="288"/>
      <c r="U1073" s="107">
        <v>2018</v>
      </c>
      <c r="W1073" s="81"/>
      <c r="X1073" s="81"/>
      <c r="Y1073" s="160"/>
    </row>
    <row r="1074" spans="1:25" s="120" customFormat="1">
      <c r="A1074" s="115" t="s">
        <v>1425</v>
      </c>
      <c r="B1074" s="107" t="s">
        <v>2657</v>
      </c>
      <c r="C1074" s="294"/>
      <c r="D1074" s="81">
        <v>0</v>
      </c>
      <c r="E1074" s="50">
        <v>0</v>
      </c>
      <c r="F1074" s="33">
        <f t="shared" ref="F1074" si="538">((E1074*M1074)/35)/4</f>
        <v>0</v>
      </c>
      <c r="G1074" s="7">
        <v>2</v>
      </c>
      <c r="H1074" s="110">
        <v>2</v>
      </c>
      <c r="I1074" s="40">
        <f t="shared" si="483"/>
        <v>2</v>
      </c>
      <c r="J1074" s="3">
        <f t="shared" ref="J1074" si="539">ROUND(I1074/7.5,0)</f>
        <v>0</v>
      </c>
      <c r="K1074" s="264" t="s">
        <v>2633</v>
      </c>
      <c r="L1074" s="110">
        <v>10.754</v>
      </c>
      <c r="M1074" s="110">
        <v>4.1900000000000004</v>
      </c>
      <c r="N1074" s="114"/>
      <c r="O1074" s="115">
        <f t="shared" ref="O1074" si="540">IF(L1074="NA", E1074, E1074*L1074)</f>
        <v>0</v>
      </c>
      <c r="P1074" s="114"/>
      <c r="Q1074" s="81"/>
      <c r="R1074" s="288"/>
      <c r="S1074" s="81"/>
      <c r="T1074" s="288"/>
      <c r="U1074" s="107">
        <v>2018</v>
      </c>
      <c r="W1074" s="81"/>
      <c r="X1074" s="81"/>
      <c r="Y1074" s="160"/>
    </row>
    <row r="1075" spans="1:25" ht="14.25" customHeight="1">
      <c r="A1075" s="165" t="s">
        <v>703</v>
      </c>
      <c r="B1075" s="107" t="s">
        <v>2624</v>
      </c>
      <c r="C1075" s="4"/>
      <c r="D1075" s="81">
        <v>0</v>
      </c>
      <c r="E1075" s="50">
        <v>0</v>
      </c>
      <c r="F1075" s="33">
        <f>((E1075*M1075)/35)/4</f>
        <v>0</v>
      </c>
      <c r="G1075" s="7">
        <v>4</v>
      </c>
      <c r="H1075" s="110">
        <v>5</v>
      </c>
      <c r="I1075" s="40">
        <f t="shared" si="483"/>
        <v>5</v>
      </c>
      <c r="J1075" s="3">
        <f>ROUND(I1075/7.5,0)</f>
        <v>1</v>
      </c>
      <c r="K1075" s="264" t="s">
        <v>1016</v>
      </c>
      <c r="L1075" s="110">
        <v>10.756</v>
      </c>
      <c r="M1075" s="110">
        <v>4.1900000000000004</v>
      </c>
      <c r="N1075" s="114">
        <f>VLOOKUP(K1075,'Material Bar Weights'!A:C,3,0)</f>
        <v>392.5</v>
      </c>
      <c r="O1075" s="115">
        <f>IF(L1075="NA", E1075, E1075*L1075)</f>
        <v>0</v>
      </c>
      <c r="P1075" s="105">
        <f>O1075/N1075</f>
        <v>0</v>
      </c>
      <c r="U1075" s="212">
        <v>2018</v>
      </c>
      <c r="X1075" s="50"/>
      <c r="Y1075" s="82"/>
    </row>
    <row r="1076" spans="1:25" ht="14.4">
      <c r="A1076" s="115" t="s">
        <v>1569</v>
      </c>
      <c r="B1076" s="107" t="s">
        <v>2625</v>
      </c>
      <c r="C1076" s="4"/>
      <c r="D1076" s="81">
        <v>0</v>
      </c>
      <c r="E1076" s="81">
        <v>0</v>
      </c>
      <c r="F1076" s="81"/>
      <c r="G1076" s="7">
        <v>4</v>
      </c>
      <c r="H1076" s="110">
        <v>5</v>
      </c>
      <c r="I1076" s="40">
        <f t="shared" si="483"/>
        <v>5</v>
      </c>
      <c r="J1076" s="3">
        <f>ROUND(I1076/7.5,0)</f>
        <v>1</v>
      </c>
      <c r="K1076" s="264" t="s">
        <v>2327</v>
      </c>
      <c r="L1076" s="110" t="s">
        <v>47</v>
      </c>
      <c r="M1076" s="110"/>
      <c r="N1076" s="114"/>
      <c r="O1076" s="115">
        <f>IF(L1076="NA", E1076, E1076*L1076)</f>
        <v>0</v>
      </c>
      <c r="P1076" s="114"/>
      <c r="U1076" s="212"/>
      <c r="X1076" s="50"/>
      <c r="Y1076" s="82"/>
    </row>
    <row r="1077" spans="1:25">
      <c r="A1077" s="165" t="s">
        <v>155</v>
      </c>
      <c r="B1077" s="427" t="s">
        <v>499</v>
      </c>
      <c r="C1077" s="255"/>
      <c r="D1077" s="81">
        <v>0</v>
      </c>
      <c r="E1077" s="155">
        <v>0</v>
      </c>
      <c r="F1077" s="456">
        <f>((E1077*M1077)/35)/4</f>
        <v>0</v>
      </c>
      <c r="G1077" s="155">
        <v>85</v>
      </c>
      <c r="H1077" s="110">
        <v>4</v>
      </c>
      <c r="I1077" s="40">
        <f t="shared" si="483"/>
        <v>4</v>
      </c>
      <c r="J1077" s="3">
        <f t="shared" si="520"/>
        <v>1</v>
      </c>
      <c r="K1077" s="293" t="s">
        <v>500</v>
      </c>
      <c r="L1077" s="293" t="s">
        <v>47</v>
      </c>
      <c r="M1077" s="110">
        <v>0.159</v>
      </c>
      <c r="N1077" s="114"/>
      <c r="O1077" s="115">
        <f t="shared" si="521"/>
        <v>0</v>
      </c>
      <c r="P1077" s="114"/>
      <c r="X1077" s="50"/>
      <c r="Y1077" s="82"/>
    </row>
    <row r="1078" spans="1:25">
      <c r="A1078" s="50" t="s">
        <v>814</v>
      </c>
      <c r="B1078" s="107" t="s">
        <v>911</v>
      </c>
      <c r="D1078" s="81">
        <v>0</v>
      </c>
      <c r="E1078" s="50">
        <v>0</v>
      </c>
      <c r="F1078" s="401">
        <f>((E1078*M1078)/35)/4</f>
        <v>0</v>
      </c>
      <c r="G1078" s="146">
        <v>61</v>
      </c>
      <c r="H1078" s="81">
        <v>1</v>
      </c>
      <c r="I1078" s="40">
        <f t="shared" si="483"/>
        <v>1</v>
      </c>
      <c r="J1078" s="6">
        <f t="shared" si="520"/>
        <v>0</v>
      </c>
      <c r="K1078" s="50" t="s">
        <v>807</v>
      </c>
      <c r="L1078" s="50">
        <v>9.5600000000000004E-2</v>
      </c>
      <c r="M1078" s="81">
        <v>3.7600000000000001E-2</v>
      </c>
      <c r="N1078" s="114">
        <f>VLOOKUP(K1078,'Material Bar Weights'!A:C,3,0)</f>
        <v>13.56</v>
      </c>
      <c r="O1078" s="115">
        <f t="shared" si="521"/>
        <v>0</v>
      </c>
      <c r="P1078" s="105">
        <f>O1078/N1078</f>
        <v>0</v>
      </c>
      <c r="X1078" s="50"/>
      <c r="Y1078" s="82"/>
    </row>
    <row r="1079" spans="1:25">
      <c r="A1079" s="50" t="s">
        <v>814</v>
      </c>
      <c r="B1079" s="107" t="s">
        <v>1442</v>
      </c>
      <c r="D1079" s="81">
        <v>0</v>
      </c>
      <c r="E1079" s="50">
        <v>0</v>
      </c>
      <c r="F1079" s="401">
        <f>((E1079*M1079)/35)/4</f>
        <v>0</v>
      </c>
      <c r="G1079" s="81">
        <v>50</v>
      </c>
      <c r="H1079" s="81">
        <v>1</v>
      </c>
      <c r="I1079" s="40">
        <f t="shared" si="483"/>
        <v>1</v>
      </c>
      <c r="J1079" s="6">
        <f t="shared" si="520"/>
        <v>0</v>
      </c>
      <c r="K1079" s="50" t="s">
        <v>808</v>
      </c>
      <c r="L1079" s="50">
        <v>0.17100000000000001</v>
      </c>
      <c r="M1079" s="81">
        <v>0.01</v>
      </c>
      <c r="N1079" s="114">
        <f>VLOOKUP(K1079,'Material Bar Weights'!A:C,3,0)</f>
        <v>16.41</v>
      </c>
      <c r="O1079" s="115">
        <f t="shared" si="521"/>
        <v>0</v>
      </c>
      <c r="P1079" s="105">
        <f>O1079/N1079</f>
        <v>0</v>
      </c>
      <c r="X1079" s="50"/>
      <c r="Y1079" s="82"/>
    </row>
    <row r="1080" spans="1:25">
      <c r="A1080" s="50" t="s">
        <v>893</v>
      </c>
      <c r="B1080" s="107" t="s">
        <v>823</v>
      </c>
      <c r="D1080" s="81">
        <v>0</v>
      </c>
      <c r="E1080" s="50">
        <v>0</v>
      </c>
      <c r="F1080" s="401">
        <f>((E1080*M1080)/35)/4</f>
        <v>0</v>
      </c>
      <c r="G1080" s="81">
        <v>50</v>
      </c>
      <c r="H1080" s="81">
        <v>1</v>
      </c>
      <c r="I1080" s="40">
        <f t="shared" ref="I1080:I1094" si="541">E1080/G1080+H1080</f>
        <v>1</v>
      </c>
      <c r="J1080" s="6">
        <f t="shared" si="520"/>
        <v>0</v>
      </c>
      <c r="K1080" s="50" t="s">
        <v>811</v>
      </c>
      <c r="L1080" s="50">
        <v>0.28799999999999998</v>
      </c>
      <c r="M1080" s="81">
        <v>0.04</v>
      </c>
      <c r="N1080" s="114">
        <f>VLOOKUP(K1080,'Material Bar Weights'!A:C,3,0)</f>
        <v>26.58</v>
      </c>
      <c r="O1080" s="115">
        <f t="shared" si="521"/>
        <v>0</v>
      </c>
      <c r="P1080" s="105">
        <f>O1080/N1080</f>
        <v>0</v>
      </c>
      <c r="U1080" s="212"/>
      <c r="X1080" s="50"/>
      <c r="Y1080" s="82"/>
    </row>
    <row r="1081" spans="1:25" s="50" customFormat="1">
      <c r="A1081" s="163" t="s">
        <v>293</v>
      </c>
      <c r="B1081" s="107" t="s">
        <v>4094</v>
      </c>
      <c r="D1081" s="81">
        <v>0</v>
      </c>
      <c r="E1081" s="262">
        <v>0</v>
      </c>
      <c r="F1081" s="456">
        <f>((E1081*M1081)/35)/4</f>
        <v>0</v>
      </c>
      <c r="G1081" s="262">
        <v>31</v>
      </c>
      <c r="H1081" s="264">
        <v>1</v>
      </c>
      <c r="I1081" s="40">
        <f t="shared" si="541"/>
        <v>1</v>
      </c>
      <c r="J1081" s="3">
        <f t="shared" si="520"/>
        <v>0</v>
      </c>
      <c r="K1081" s="50" t="s">
        <v>122</v>
      </c>
      <c r="L1081" s="50">
        <v>0.20330000000000001</v>
      </c>
      <c r="M1081" s="81">
        <v>9.8000000000000004E-2</v>
      </c>
      <c r="N1081" s="114">
        <f>VLOOKUP(K1081,'Material Bar Weights'!A:C,3,0)</f>
        <v>21.54</v>
      </c>
      <c r="O1081" s="115">
        <f t="shared" si="521"/>
        <v>0</v>
      </c>
      <c r="P1081" s="105">
        <f>O1081/N1081</f>
        <v>0</v>
      </c>
      <c r="R1081" s="55"/>
      <c r="T1081" s="55"/>
      <c r="U1081" s="212"/>
      <c r="Y1081" s="82"/>
    </row>
    <row r="1082" spans="1:25">
      <c r="A1082" s="163" t="s">
        <v>293</v>
      </c>
      <c r="B1082" s="107" t="s">
        <v>4095</v>
      </c>
      <c r="C1082" s="50"/>
      <c r="D1082" s="81">
        <v>0</v>
      </c>
      <c r="E1082" s="262">
        <v>0</v>
      </c>
      <c r="F1082" s="262"/>
      <c r="G1082" s="262">
        <v>31</v>
      </c>
      <c r="H1082" s="264">
        <v>1</v>
      </c>
      <c r="I1082" s="40">
        <f t="shared" si="541"/>
        <v>1</v>
      </c>
      <c r="J1082" s="3">
        <f t="shared" si="520"/>
        <v>0</v>
      </c>
      <c r="K1082" s="81" t="s">
        <v>4096</v>
      </c>
      <c r="L1082" s="50" t="s">
        <v>47</v>
      </c>
      <c r="M1082" s="81"/>
      <c r="N1082" s="114"/>
      <c r="O1082" s="115">
        <f t="shared" si="521"/>
        <v>0</v>
      </c>
      <c r="P1082" s="114"/>
    </row>
    <row r="1083" spans="1:25">
      <c r="A1083" s="81" t="s">
        <v>1694</v>
      </c>
      <c r="B1083" s="107" t="s">
        <v>2100</v>
      </c>
      <c r="D1083" s="81">
        <v>0</v>
      </c>
      <c r="E1083" s="81">
        <v>0</v>
      </c>
      <c r="F1083" s="33">
        <f t="shared" ref="F1083:F1085" si="542">((E1083*M1083)/35)/4</f>
        <v>0</v>
      </c>
      <c r="G1083" s="81">
        <v>54</v>
      </c>
      <c r="H1083" s="81">
        <v>2</v>
      </c>
      <c r="I1083" s="40">
        <f t="shared" si="541"/>
        <v>2</v>
      </c>
      <c r="J1083" s="40">
        <f t="shared" ref="J1083" si="543">ROUND(I1083/7.5,0)</f>
        <v>0</v>
      </c>
      <c r="K1083" s="81" t="s">
        <v>810</v>
      </c>
      <c r="L1083" s="81">
        <v>0.2442</v>
      </c>
      <c r="M1083" s="81">
        <v>9.3149999999999997E-2</v>
      </c>
      <c r="N1083" s="114">
        <f>VLOOKUP(K1083,'Material Bar Weights'!A:C,3,0)</f>
        <v>22.95</v>
      </c>
      <c r="O1083" s="115">
        <f t="shared" ref="O1083" si="544">IF(L1083="NA", E1083, E1083*L1083)</f>
        <v>0</v>
      </c>
      <c r="P1083" s="105">
        <f t="shared" ref="P1083" si="545">O1083/N1083</f>
        <v>0</v>
      </c>
    </row>
    <row r="1084" spans="1:25">
      <c r="A1084" s="81" t="s">
        <v>1694</v>
      </c>
      <c r="B1084" s="107" t="s">
        <v>1695</v>
      </c>
      <c r="D1084" s="81">
        <v>0</v>
      </c>
      <c r="E1084" s="81">
        <v>0</v>
      </c>
      <c r="F1084" s="33">
        <f t="shared" si="542"/>
        <v>0</v>
      </c>
      <c r="G1084" s="81">
        <v>54</v>
      </c>
      <c r="H1084" s="81">
        <v>2</v>
      </c>
      <c r="I1084" s="40">
        <f t="shared" si="541"/>
        <v>2</v>
      </c>
      <c r="J1084" s="40">
        <f t="shared" si="510"/>
        <v>0</v>
      </c>
      <c r="K1084" s="81" t="s">
        <v>810</v>
      </c>
      <c r="L1084" s="81">
        <v>0.2442</v>
      </c>
      <c r="M1084" s="81">
        <v>9.3149999999999997E-2</v>
      </c>
      <c r="N1084" s="114">
        <f>VLOOKUP(K1084,'Material Bar Weights'!A:C,3,0)</f>
        <v>22.95</v>
      </c>
      <c r="O1084" s="115">
        <f t="shared" si="511"/>
        <v>0</v>
      </c>
      <c r="P1084" s="105">
        <f t="shared" ref="P1084:P1106" si="546">O1084/N1084</f>
        <v>0</v>
      </c>
      <c r="X1084" s="50"/>
      <c r="Y1084" s="82"/>
    </row>
    <row r="1085" spans="1:25">
      <c r="A1085" s="50" t="s">
        <v>893</v>
      </c>
      <c r="B1085" s="107" t="s">
        <v>817</v>
      </c>
      <c r="D1085" s="81">
        <v>0</v>
      </c>
      <c r="E1085" s="81">
        <v>0</v>
      </c>
      <c r="F1085" s="33">
        <f t="shared" si="542"/>
        <v>0</v>
      </c>
      <c r="G1085" s="146">
        <v>41</v>
      </c>
      <c r="H1085" s="81">
        <v>2</v>
      </c>
      <c r="I1085" s="40">
        <f t="shared" si="541"/>
        <v>2</v>
      </c>
      <c r="J1085" s="40">
        <f t="shared" si="510"/>
        <v>0</v>
      </c>
      <c r="K1085" s="81" t="s">
        <v>810</v>
      </c>
      <c r="L1085" s="152">
        <v>0.24260000000000001</v>
      </c>
      <c r="M1085" s="81">
        <v>9.3149999999999997E-2</v>
      </c>
      <c r="N1085" s="114">
        <f>VLOOKUP(K1085,'Material Bar Weights'!A:C,3,0)</f>
        <v>22.95</v>
      </c>
      <c r="O1085" s="115">
        <f t="shared" si="511"/>
        <v>0</v>
      </c>
      <c r="P1085" s="105">
        <f t="shared" si="546"/>
        <v>0</v>
      </c>
      <c r="X1085" s="50"/>
      <c r="Y1085" s="82"/>
    </row>
    <row r="1086" spans="1:25">
      <c r="A1086" s="50" t="s">
        <v>893</v>
      </c>
      <c r="B1086" s="107" t="s">
        <v>862</v>
      </c>
      <c r="D1086" s="81">
        <v>0</v>
      </c>
      <c r="E1086" s="50">
        <v>0</v>
      </c>
      <c r="F1086" s="50">
        <f t="shared" ref="F1086:F1091" si="547">((E1086*M1086)/35)/4</f>
        <v>0</v>
      </c>
      <c r="G1086" s="142">
        <v>54</v>
      </c>
      <c r="H1086" s="103">
        <v>2</v>
      </c>
      <c r="I1086" s="40">
        <f t="shared" si="541"/>
        <v>2</v>
      </c>
      <c r="J1086" s="6">
        <f t="shared" si="510"/>
        <v>0</v>
      </c>
      <c r="K1086" s="85" t="s">
        <v>896</v>
      </c>
      <c r="L1086" s="166">
        <v>0.49659999999999999</v>
      </c>
      <c r="M1086" s="103">
        <v>0.18099999999999999</v>
      </c>
      <c r="N1086" s="114">
        <f>VLOOKUP(K1086,'Material Bar Weights'!A:C,3,0)</f>
        <v>39.200000000000003</v>
      </c>
      <c r="O1086" s="91">
        <f t="shared" si="511"/>
        <v>0</v>
      </c>
      <c r="P1086" s="92">
        <f t="shared" si="546"/>
        <v>0</v>
      </c>
      <c r="R1086" s="288"/>
      <c r="S1086" s="81"/>
      <c r="T1086" s="288"/>
      <c r="X1086" s="50"/>
      <c r="Y1086" s="82"/>
    </row>
    <row r="1087" spans="1:25" s="120" customFormat="1">
      <c r="A1087" s="85" t="s">
        <v>1279</v>
      </c>
      <c r="B1087" s="46" t="s">
        <v>1300</v>
      </c>
      <c r="C1087" s="81"/>
      <c r="D1087" s="81">
        <v>0</v>
      </c>
      <c r="E1087" s="50">
        <v>0</v>
      </c>
      <c r="F1087" s="50">
        <f t="shared" si="547"/>
        <v>0</v>
      </c>
      <c r="G1087" s="85">
        <v>14</v>
      </c>
      <c r="H1087" s="103">
        <v>2</v>
      </c>
      <c r="I1087" s="40">
        <f t="shared" si="541"/>
        <v>2</v>
      </c>
      <c r="J1087" s="6">
        <f t="shared" si="510"/>
        <v>0</v>
      </c>
      <c r="K1087" s="85" t="s">
        <v>896</v>
      </c>
      <c r="L1087" s="166">
        <v>0.49659999999999999</v>
      </c>
      <c r="M1087" s="103">
        <v>0.14000000000000001</v>
      </c>
      <c r="N1087" s="114">
        <f>VLOOKUP(K1087,'Material Bar Weights'!A:C,3,0)</f>
        <v>39.200000000000003</v>
      </c>
      <c r="O1087" s="91">
        <f t="shared" si="511"/>
        <v>0</v>
      </c>
      <c r="P1087" s="92">
        <f t="shared" si="546"/>
        <v>0</v>
      </c>
      <c r="Q1087" s="50"/>
      <c r="R1087" s="288"/>
      <c r="S1087" s="81"/>
      <c r="T1087" s="288"/>
      <c r="U1087" s="41"/>
      <c r="W1087" s="81"/>
      <c r="X1087" s="81"/>
      <c r="Y1087" s="160"/>
    </row>
    <row r="1088" spans="1:25" s="120" customFormat="1">
      <c r="A1088" s="85" t="s">
        <v>1279</v>
      </c>
      <c r="B1088" s="46" t="s">
        <v>1301</v>
      </c>
      <c r="C1088" s="81"/>
      <c r="D1088" s="81">
        <v>0</v>
      </c>
      <c r="E1088" s="81">
        <v>0</v>
      </c>
      <c r="F1088" s="81">
        <f t="shared" si="547"/>
        <v>0</v>
      </c>
      <c r="G1088" s="146">
        <v>34</v>
      </c>
      <c r="H1088" s="81">
        <v>2.5</v>
      </c>
      <c r="I1088" s="40">
        <f t="shared" si="541"/>
        <v>2.5</v>
      </c>
      <c r="J1088" s="40">
        <f t="shared" si="510"/>
        <v>0</v>
      </c>
      <c r="K1088" s="81" t="s">
        <v>896</v>
      </c>
      <c r="L1088" s="152">
        <v>0.52810000000000001</v>
      </c>
      <c r="M1088" s="81">
        <v>0.13</v>
      </c>
      <c r="N1088" s="114">
        <f>VLOOKUP(K1088,'Material Bar Weights'!A:C,3,0)</f>
        <v>39.200000000000003</v>
      </c>
      <c r="O1088" s="115">
        <f t="shared" ref="O1088:O1119" si="548">IF(L1088="NA", E1088, E1088*L1088)</f>
        <v>0</v>
      </c>
      <c r="P1088" s="105">
        <f t="shared" si="546"/>
        <v>0</v>
      </c>
      <c r="Q1088" s="50"/>
      <c r="R1088" s="288"/>
      <c r="S1088" s="81"/>
      <c r="T1088" s="288"/>
      <c r="U1088" s="41"/>
      <c r="W1088" s="81"/>
      <c r="X1088" s="81"/>
      <c r="Y1088" s="160"/>
    </row>
    <row r="1089" spans="1:25" s="120" customFormat="1">
      <c r="A1089" s="81" t="s">
        <v>946</v>
      </c>
      <c r="B1089" s="187" t="s">
        <v>1116</v>
      </c>
      <c r="C1089" s="47"/>
      <c r="D1089" s="81">
        <v>0</v>
      </c>
      <c r="E1089" s="50">
        <v>0</v>
      </c>
      <c r="F1089" s="50">
        <f t="shared" si="547"/>
        <v>0</v>
      </c>
      <c r="G1089" s="146">
        <v>35</v>
      </c>
      <c r="H1089" s="81">
        <v>2.5</v>
      </c>
      <c r="I1089" s="40">
        <f t="shared" si="541"/>
        <v>2.5</v>
      </c>
      <c r="J1089" s="6">
        <f t="shared" si="510"/>
        <v>0</v>
      </c>
      <c r="K1089" s="50" t="s">
        <v>896</v>
      </c>
      <c r="L1089" s="152">
        <v>0.52810000000000001</v>
      </c>
      <c r="M1089" s="81">
        <v>0.17799999999999999</v>
      </c>
      <c r="N1089" s="114">
        <f>VLOOKUP(K1089,'Material Bar Weights'!A:C,3,0)</f>
        <v>39.200000000000003</v>
      </c>
      <c r="O1089" s="115">
        <f t="shared" si="548"/>
        <v>0</v>
      </c>
      <c r="P1089" s="105">
        <f t="shared" si="546"/>
        <v>0</v>
      </c>
      <c r="Q1089" s="50"/>
      <c r="R1089" s="55"/>
      <c r="S1089" s="81"/>
      <c r="T1089" s="288"/>
      <c r="U1089" s="41"/>
      <c r="W1089" s="81"/>
      <c r="X1089" s="81"/>
      <c r="Y1089" s="160"/>
    </row>
    <row r="1090" spans="1:25">
      <c r="A1090" s="50" t="s">
        <v>2679</v>
      </c>
      <c r="B1090" s="107">
        <v>419995</v>
      </c>
      <c r="D1090" s="81">
        <v>0</v>
      </c>
      <c r="E1090" s="50">
        <v>0</v>
      </c>
      <c r="F1090" s="33">
        <f t="shared" si="547"/>
        <v>0</v>
      </c>
      <c r="G1090" s="93">
        <v>27</v>
      </c>
      <c r="H1090" s="81">
        <v>1</v>
      </c>
      <c r="I1090" s="40">
        <f t="shared" si="541"/>
        <v>1</v>
      </c>
      <c r="J1090" s="6">
        <f>ROUND(I1090/7.5,0)</f>
        <v>0</v>
      </c>
      <c r="K1090" s="50" t="s">
        <v>2682</v>
      </c>
      <c r="L1090" s="81">
        <v>9.1000000000000004E-3</v>
      </c>
      <c r="M1090" s="81">
        <v>3.0000000000000001E-3</v>
      </c>
      <c r="N1090" s="114">
        <f>VLOOKUP(K1090,'Material Bar Weights'!A:C,3,0)</f>
        <v>2.06</v>
      </c>
      <c r="O1090" s="115">
        <f>IF(L1090="NA", E1090, E1090*L1090)</f>
        <v>0</v>
      </c>
      <c r="P1090" s="105">
        <f>O1090/N1090</f>
        <v>0</v>
      </c>
      <c r="S1090" s="165"/>
      <c r="U1090" s="41">
        <v>2018</v>
      </c>
      <c r="X1090" s="50"/>
      <c r="Y1090" s="82"/>
    </row>
    <row r="1091" spans="1:25">
      <c r="A1091" s="85" t="s">
        <v>1279</v>
      </c>
      <c r="B1091" s="46" t="s">
        <v>1310</v>
      </c>
      <c r="C1091" s="81"/>
      <c r="D1091" s="81">
        <v>0</v>
      </c>
      <c r="E1091" s="50">
        <v>0</v>
      </c>
      <c r="F1091" s="50">
        <f t="shared" si="547"/>
        <v>0</v>
      </c>
      <c r="G1091" s="81">
        <v>31</v>
      </c>
      <c r="H1091" s="81">
        <v>1</v>
      </c>
      <c r="I1091" s="40">
        <f t="shared" si="541"/>
        <v>1</v>
      </c>
      <c r="J1091" s="6">
        <f t="shared" si="510"/>
        <v>0</v>
      </c>
      <c r="K1091" s="50" t="s">
        <v>812</v>
      </c>
      <c r="L1091" s="50">
        <v>0.55220000000000002</v>
      </c>
      <c r="M1091" s="81">
        <v>0.20319999999999999</v>
      </c>
      <c r="N1091" s="114">
        <f>VLOOKUP(K1091,'Material Bar Weights'!A:C,3,0)</f>
        <v>54.25</v>
      </c>
      <c r="O1091" s="115">
        <f t="shared" si="548"/>
        <v>0</v>
      </c>
      <c r="P1091" s="105">
        <f t="shared" si="546"/>
        <v>0</v>
      </c>
      <c r="S1091" s="163"/>
      <c r="X1091" s="50"/>
      <c r="Y1091" s="82"/>
    </row>
    <row r="1092" spans="1:25">
      <c r="A1092" s="50" t="s">
        <v>654</v>
      </c>
      <c r="B1092" s="107" t="s">
        <v>805</v>
      </c>
      <c r="D1092" s="81">
        <v>0</v>
      </c>
      <c r="E1092" s="50">
        <v>0</v>
      </c>
      <c r="F1092" s="33">
        <f t="shared" ref="F1092:F1094" si="549">((E1092*M1092)/35)/4</f>
        <v>0</v>
      </c>
      <c r="G1092" s="146">
        <v>70</v>
      </c>
      <c r="H1092" s="81">
        <v>1</v>
      </c>
      <c r="I1092" s="40">
        <f t="shared" si="541"/>
        <v>1</v>
      </c>
      <c r="J1092" s="6">
        <f t="shared" si="510"/>
        <v>0</v>
      </c>
      <c r="K1092" s="50" t="s">
        <v>813</v>
      </c>
      <c r="L1092" s="152">
        <v>5.7599999999999998E-2</v>
      </c>
      <c r="M1092" s="81">
        <v>0.04</v>
      </c>
      <c r="N1092" s="114">
        <f>VLOOKUP(K1092,'Material Bar Weights'!A:C,3,0)</f>
        <v>8.68</v>
      </c>
      <c r="O1092" s="115">
        <f t="shared" si="548"/>
        <v>0</v>
      </c>
      <c r="P1092" s="105">
        <f t="shared" si="546"/>
        <v>0</v>
      </c>
      <c r="X1092" s="50"/>
      <c r="Y1092" s="82"/>
    </row>
    <row r="1093" spans="1:25">
      <c r="A1093" s="50" t="s">
        <v>654</v>
      </c>
      <c r="B1093" s="107" t="s">
        <v>806</v>
      </c>
      <c r="D1093" s="81">
        <v>0</v>
      </c>
      <c r="E1093" s="50">
        <v>0</v>
      </c>
      <c r="F1093" s="33">
        <f t="shared" si="549"/>
        <v>0</v>
      </c>
      <c r="G1093" s="81">
        <v>49</v>
      </c>
      <c r="H1093" s="81">
        <v>1</v>
      </c>
      <c r="I1093" s="40">
        <f t="shared" si="541"/>
        <v>1</v>
      </c>
      <c r="J1093" s="6">
        <f>ROUND(I1093/7.5,0)</f>
        <v>0</v>
      </c>
      <c r="K1093" s="50" t="s">
        <v>54</v>
      </c>
      <c r="L1093" s="166">
        <v>5.7599999999999998E-2</v>
      </c>
      <c r="M1093" s="103">
        <v>0.04</v>
      </c>
      <c r="N1093" s="114">
        <f>VLOOKUP(K1093,'Material Bar Weights'!A:C,3,0)</f>
        <v>8.68</v>
      </c>
      <c r="O1093" s="115">
        <f>IF(L1093="NA", E1093, E1093*L1093)</f>
        <v>0</v>
      </c>
      <c r="P1093" s="105">
        <f>O1093/N1093</f>
        <v>0</v>
      </c>
      <c r="X1093" s="50"/>
      <c r="Y1093" s="82"/>
    </row>
    <row r="1094" spans="1:25">
      <c r="A1094" s="81" t="s">
        <v>654</v>
      </c>
      <c r="B1094" s="107" t="s">
        <v>1467</v>
      </c>
      <c r="D1094" s="81">
        <v>0</v>
      </c>
      <c r="E1094" s="81">
        <v>0</v>
      </c>
      <c r="F1094" s="33">
        <f t="shared" si="549"/>
        <v>0</v>
      </c>
      <c r="G1094" s="81">
        <v>45</v>
      </c>
      <c r="H1094" s="81">
        <v>1</v>
      </c>
      <c r="I1094" s="40">
        <f t="shared" si="541"/>
        <v>1</v>
      </c>
      <c r="J1094" s="40">
        <f t="shared" si="510"/>
        <v>0</v>
      </c>
      <c r="K1094" s="81" t="s">
        <v>810</v>
      </c>
      <c r="L1094" s="81">
        <v>0.25700000000000001</v>
      </c>
      <c r="M1094" s="81"/>
      <c r="N1094" s="114">
        <f>VLOOKUP(K1094,'Material Bar Weights'!A:C,3,0)</f>
        <v>22.95</v>
      </c>
      <c r="O1094" s="115">
        <f t="shared" si="548"/>
        <v>0</v>
      </c>
      <c r="P1094" s="105">
        <f t="shared" si="546"/>
        <v>0</v>
      </c>
      <c r="U1094" s="282"/>
      <c r="X1094" s="50"/>
      <c r="Y1094" s="82"/>
    </row>
    <row r="1095" spans="1:25">
      <c r="A1095" s="50" t="s">
        <v>654</v>
      </c>
      <c r="B1095" s="107" t="s">
        <v>1117</v>
      </c>
      <c r="D1095" s="85">
        <v>0</v>
      </c>
      <c r="E1095" s="85">
        <v>0</v>
      </c>
      <c r="F1095" s="401">
        <f t="shared" ref="F1095:F1107" si="550">((E1095*M1095)/35)/4</f>
        <v>0</v>
      </c>
      <c r="G1095" s="85">
        <v>49</v>
      </c>
      <c r="H1095" s="103">
        <v>1</v>
      </c>
      <c r="I1095" s="6">
        <f>E1095/G1095+H1095</f>
        <v>1</v>
      </c>
      <c r="J1095" s="6">
        <f>ROUND(I1095/7.5,0)</f>
        <v>0</v>
      </c>
      <c r="K1095" s="85" t="s">
        <v>54</v>
      </c>
      <c r="L1095" s="103">
        <v>5.7599999999999998E-2</v>
      </c>
      <c r="M1095" s="85">
        <v>0.04</v>
      </c>
      <c r="N1095" s="98">
        <f>VLOOKUP(K1095,'Material Bar Weights'!A:C,3,0)</f>
        <v>8.68</v>
      </c>
      <c r="O1095" s="91">
        <f>IF(L1095="NA", E1095, E1095*L1095)</f>
        <v>0</v>
      </c>
      <c r="P1095" s="92">
        <f>O1095/N1095</f>
        <v>0</v>
      </c>
      <c r="X1095" s="50"/>
      <c r="Y1095" s="82"/>
    </row>
    <row r="1096" spans="1:25">
      <c r="A1096" s="50" t="s">
        <v>814</v>
      </c>
      <c r="B1096" s="107" t="s">
        <v>1115</v>
      </c>
      <c r="D1096" s="81">
        <v>0</v>
      </c>
      <c r="E1096" s="50">
        <v>0</v>
      </c>
      <c r="F1096" s="33">
        <f t="shared" si="550"/>
        <v>0</v>
      </c>
      <c r="G1096" s="146">
        <v>98</v>
      </c>
      <c r="H1096" s="81">
        <v>0.5</v>
      </c>
      <c r="I1096" s="6">
        <f>E1096/G1096+H1096</f>
        <v>0.5</v>
      </c>
      <c r="J1096" s="6">
        <f>ROUND(I1096/7.5,0)</f>
        <v>0</v>
      </c>
      <c r="K1096" s="50" t="s">
        <v>808</v>
      </c>
      <c r="L1096" s="50">
        <v>0.1618</v>
      </c>
      <c r="M1096" s="81">
        <v>7.0000000000000007E-2</v>
      </c>
      <c r="N1096" s="114">
        <f>VLOOKUP(K1096,'Material Bar Weights'!A:C,3,0)</f>
        <v>16.41</v>
      </c>
      <c r="O1096" s="115">
        <f>IF(L1096="NA", E1096, E1096*L1096)</f>
        <v>0</v>
      </c>
      <c r="P1096" s="105">
        <f>O1096/N1096</f>
        <v>0</v>
      </c>
      <c r="X1096" s="50"/>
      <c r="Y1096" s="82"/>
    </row>
    <row r="1097" spans="1:25">
      <c r="A1097" s="50" t="s">
        <v>814</v>
      </c>
      <c r="B1097" s="107" t="s">
        <v>892</v>
      </c>
      <c r="D1097" s="81">
        <v>0</v>
      </c>
      <c r="E1097" s="50">
        <v>0</v>
      </c>
      <c r="F1097" s="50">
        <f t="shared" si="550"/>
        <v>0</v>
      </c>
      <c r="G1097" s="81">
        <v>49</v>
      </c>
      <c r="H1097" s="81">
        <v>1</v>
      </c>
      <c r="I1097" s="6">
        <f t="shared" ref="I1097:I1119" si="551">E1097/G1097+H1097</f>
        <v>1</v>
      </c>
      <c r="J1097" s="6">
        <f t="shared" si="510"/>
        <v>0</v>
      </c>
      <c r="K1097" s="50" t="s">
        <v>811</v>
      </c>
      <c r="L1097" s="50">
        <v>0.28899999999999998</v>
      </c>
      <c r="M1097" s="81">
        <v>9.9000000000000005E-2</v>
      </c>
      <c r="N1097" s="114">
        <f>VLOOKUP(K1097,'Material Bar Weights'!A:C,3,0)</f>
        <v>26.58</v>
      </c>
      <c r="O1097" s="115">
        <f t="shared" si="548"/>
        <v>0</v>
      </c>
      <c r="P1097" s="105">
        <f t="shared" si="546"/>
        <v>0</v>
      </c>
      <c r="X1097" s="50"/>
      <c r="Y1097" s="82"/>
    </row>
    <row r="1098" spans="1:25">
      <c r="A1098" s="50" t="s">
        <v>893</v>
      </c>
      <c r="B1098" s="107" t="s">
        <v>832</v>
      </c>
      <c r="D1098" s="81">
        <v>0</v>
      </c>
      <c r="E1098" s="140">
        <v>0</v>
      </c>
      <c r="F1098" s="140">
        <f t="shared" si="550"/>
        <v>0</v>
      </c>
      <c r="G1098" s="140">
        <v>563</v>
      </c>
      <c r="H1098" s="81">
        <v>16</v>
      </c>
      <c r="I1098" s="3">
        <f t="shared" si="551"/>
        <v>16</v>
      </c>
      <c r="J1098" s="3">
        <f t="shared" si="510"/>
        <v>2</v>
      </c>
      <c r="K1098" s="50" t="s">
        <v>894</v>
      </c>
      <c r="L1098" s="169">
        <v>0.35499999999999998</v>
      </c>
      <c r="M1098" s="273">
        <v>0.11</v>
      </c>
      <c r="N1098" s="114">
        <f>VLOOKUP(K1098,'Material Bar Weights'!A:C,3,0)</f>
        <v>30.52</v>
      </c>
      <c r="O1098" s="115">
        <f t="shared" si="548"/>
        <v>0</v>
      </c>
      <c r="P1098" s="105">
        <f t="shared" si="546"/>
        <v>0</v>
      </c>
      <c r="X1098" s="50"/>
      <c r="Y1098" s="82"/>
    </row>
    <row r="1099" spans="1:25">
      <c r="A1099" s="50" t="s">
        <v>1696</v>
      </c>
      <c r="B1099" s="579" t="s">
        <v>2259</v>
      </c>
      <c r="C1099" s="47" t="s">
        <v>1989</v>
      </c>
      <c r="D1099" s="81">
        <v>0</v>
      </c>
      <c r="E1099" s="50">
        <v>0</v>
      </c>
      <c r="F1099" s="33">
        <f t="shared" si="550"/>
        <v>0</v>
      </c>
      <c r="G1099" s="93">
        <v>30</v>
      </c>
      <c r="H1099" s="81">
        <v>1</v>
      </c>
      <c r="I1099" s="6">
        <f t="shared" ref="I1099" si="552">E1099/G1099+H1099</f>
        <v>1</v>
      </c>
      <c r="J1099" s="6">
        <f t="shared" ref="J1099" si="553">ROUND(I1099/7.5,0)</f>
        <v>0</v>
      </c>
      <c r="K1099" s="50" t="s">
        <v>810</v>
      </c>
      <c r="L1099" s="50">
        <v>0.24299999999999999</v>
      </c>
      <c r="M1099" s="81">
        <v>9.9599999999999994E-2</v>
      </c>
      <c r="N1099" s="114">
        <f>VLOOKUP(K1099,'Material Bar Weights'!A:C,3,0)</f>
        <v>22.95</v>
      </c>
      <c r="O1099" s="115">
        <f t="shared" ref="O1099" si="554">IF(L1099="NA", E1099, E1099*L1099)</f>
        <v>0</v>
      </c>
      <c r="P1099" s="105">
        <f t="shared" ref="P1099" si="555">O1099/N1099</f>
        <v>0</v>
      </c>
      <c r="Q1099" s="274"/>
      <c r="R1099" s="286"/>
      <c r="U1099" s="274" t="s">
        <v>2418</v>
      </c>
      <c r="X1099" s="50"/>
      <c r="Y1099" s="82"/>
    </row>
    <row r="1100" spans="1:25">
      <c r="A1100" s="50" t="s">
        <v>814</v>
      </c>
      <c r="B1100" s="107" t="s">
        <v>1436</v>
      </c>
      <c r="D1100" s="85">
        <v>0</v>
      </c>
      <c r="E1100" s="85">
        <v>0</v>
      </c>
      <c r="F1100" s="85">
        <f t="shared" si="550"/>
        <v>0</v>
      </c>
      <c r="G1100" s="85">
        <v>49</v>
      </c>
      <c r="H1100" s="103">
        <v>1</v>
      </c>
      <c r="I1100" s="6">
        <f>E1100/G1100+H1100</f>
        <v>1</v>
      </c>
      <c r="J1100" s="6">
        <f>ROUND(I1100/7.5,0)</f>
        <v>0</v>
      </c>
      <c r="K1100" s="85" t="s">
        <v>807</v>
      </c>
      <c r="L1100" s="85">
        <v>0.113</v>
      </c>
      <c r="M1100" s="85">
        <v>0.02</v>
      </c>
      <c r="N1100" s="98">
        <f>VLOOKUP(K1100,'Material Bar Weights'!A:C,3,0)</f>
        <v>13.56</v>
      </c>
      <c r="O1100" s="91">
        <f>IF(L1100="NA", E1100, E1100*L1100)</f>
        <v>0</v>
      </c>
      <c r="P1100" s="92">
        <f>O1100/N1100</f>
        <v>0</v>
      </c>
      <c r="X1100" s="50"/>
      <c r="Y1100" s="82"/>
    </row>
    <row r="1101" spans="1:25">
      <c r="A1101" s="50" t="s">
        <v>654</v>
      </c>
      <c r="B1101" s="107" t="s">
        <v>771</v>
      </c>
      <c r="D1101" s="81">
        <v>0</v>
      </c>
      <c r="E1101" s="50">
        <v>0</v>
      </c>
      <c r="F1101" s="33">
        <f t="shared" si="550"/>
        <v>0</v>
      </c>
      <c r="G1101" s="146">
        <v>42</v>
      </c>
      <c r="H1101" s="81">
        <v>1.5</v>
      </c>
      <c r="I1101" s="6">
        <f>E1101/G1101+H1101</f>
        <v>1.5</v>
      </c>
      <c r="J1101" s="6">
        <f>ROUND(I1101/7.5,0)</f>
        <v>0</v>
      </c>
      <c r="K1101" s="50" t="s">
        <v>810</v>
      </c>
      <c r="L1101" s="337">
        <v>0.24299999999999999</v>
      </c>
      <c r="M1101" s="81">
        <v>9.9599999999999994E-2</v>
      </c>
      <c r="N1101" s="114">
        <f>VLOOKUP(K1101,'Material Bar Weights'!A:C,3,0)</f>
        <v>22.95</v>
      </c>
      <c r="O1101" s="115">
        <f>IF(L1101="NA", E1101, E1101*L1101)</f>
        <v>0</v>
      </c>
      <c r="P1101" s="105">
        <f>O1101/N1101</f>
        <v>0</v>
      </c>
      <c r="X1101" s="50"/>
      <c r="Y1101" s="82"/>
    </row>
    <row r="1102" spans="1:25">
      <c r="A1102" s="50" t="s">
        <v>893</v>
      </c>
      <c r="B1102" s="107" t="s">
        <v>822</v>
      </c>
      <c r="D1102" s="81">
        <v>0</v>
      </c>
      <c r="E1102" s="50">
        <v>0</v>
      </c>
      <c r="F1102" s="50">
        <f t="shared" si="550"/>
        <v>0</v>
      </c>
      <c r="G1102" s="81">
        <v>53</v>
      </c>
      <c r="H1102" s="81">
        <v>1</v>
      </c>
      <c r="I1102" s="6">
        <f>E1102/G1102+H1102</f>
        <v>1</v>
      </c>
      <c r="J1102" s="6">
        <f>ROUND(I1102/7.5,0)</f>
        <v>0</v>
      </c>
      <c r="K1102" s="50" t="s">
        <v>811</v>
      </c>
      <c r="L1102" s="50">
        <v>0.29199999999999998</v>
      </c>
      <c r="M1102" s="81">
        <v>7.0000000000000007E-2</v>
      </c>
      <c r="N1102" s="114">
        <f>VLOOKUP(K1102,'Material Bar Weights'!A:C,3,0)</f>
        <v>26.58</v>
      </c>
      <c r="O1102" s="115">
        <f>IF(L1102="NA", E1102, E1102*L1102)</f>
        <v>0</v>
      </c>
      <c r="P1102" s="105">
        <f>O1102/N1102</f>
        <v>0</v>
      </c>
      <c r="X1102" s="50"/>
      <c r="Y1102" s="82"/>
    </row>
    <row r="1103" spans="1:25">
      <c r="A1103" s="50" t="s">
        <v>893</v>
      </c>
      <c r="B1103" s="107" t="s">
        <v>837</v>
      </c>
      <c r="D1103" s="81">
        <v>0</v>
      </c>
      <c r="E1103" s="50">
        <v>0</v>
      </c>
      <c r="F1103" s="33">
        <f t="shared" si="550"/>
        <v>0</v>
      </c>
      <c r="G1103" s="146">
        <v>55</v>
      </c>
      <c r="H1103" s="81">
        <v>1</v>
      </c>
      <c r="I1103" s="6">
        <f>E1103/G1103+H1103</f>
        <v>1</v>
      </c>
      <c r="J1103" s="6">
        <f>ROUND(I1103/7.5,0)</f>
        <v>0</v>
      </c>
      <c r="K1103" s="81" t="s">
        <v>895</v>
      </c>
      <c r="L1103" s="152">
        <v>0.48159999999999997</v>
      </c>
      <c r="M1103" s="81">
        <v>0.221</v>
      </c>
      <c r="N1103" s="114">
        <f>VLOOKUP(K1103,'Material Bar Weights'!A:C,3,0)</f>
        <v>34.72</v>
      </c>
      <c r="O1103" s="115">
        <f>IF(L1103="NA", E1103, E1103*L1103)</f>
        <v>0</v>
      </c>
      <c r="P1103" s="105">
        <f>O1103/N1103</f>
        <v>0</v>
      </c>
      <c r="X1103" s="50"/>
      <c r="Y1103" s="82"/>
    </row>
    <row r="1104" spans="1:25">
      <c r="A1104" s="50" t="s">
        <v>893</v>
      </c>
      <c r="B1104" s="107" t="s">
        <v>815</v>
      </c>
      <c r="D1104" s="81">
        <v>0</v>
      </c>
      <c r="E1104" s="50">
        <v>0</v>
      </c>
      <c r="F1104" s="50">
        <f t="shared" si="550"/>
        <v>0</v>
      </c>
      <c r="G1104" s="81">
        <v>49</v>
      </c>
      <c r="H1104" s="81">
        <v>1</v>
      </c>
      <c r="I1104" s="6">
        <f t="shared" si="551"/>
        <v>1</v>
      </c>
      <c r="J1104" s="6">
        <f t="shared" si="510"/>
        <v>0</v>
      </c>
      <c r="K1104" s="81" t="s">
        <v>812</v>
      </c>
      <c r="L1104" s="50">
        <v>0.55220000000000002</v>
      </c>
      <c r="M1104" s="81">
        <v>0.20300000000000001</v>
      </c>
      <c r="N1104" s="114">
        <f>VLOOKUP(K1104,'Material Bar Weights'!A:C,3,0)</f>
        <v>54.25</v>
      </c>
      <c r="O1104" s="115">
        <f t="shared" si="548"/>
        <v>0</v>
      </c>
      <c r="P1104" s="105">
        <f t="shared" si="546"/>
        <v>0</v>
      </c>
      <c r="X1104" s="50"/>
      <c r="Y1104" s="82"/>
    </row>
    <row r="1105" spans="1:25">
      <c r="A1105" s="50" t="s">
        <v>893</v>
      </c>
      <c r="B1105" s="107" t="s">
        <v>838</v>
      </c>
      <c r="D1105" s="1376">
        <v>0</v>
      </c>
      <c r="E1105" s="1376">
        <v>0</v>
      </c>
      <c r="F1105" s="401">
        <f t="shared" si="550"/>
        <v>0</v>
      </c>
      <c r="G1105" s="146">
        <v>52</v>
      </c>
      <c r="H1105" s="81">
        <v>1</v>
      </c>
      <c r="I1105" s="6">
        <f t="shared" si="551"/>
        <v>1</v>
      </c>
      <c r="J1105" s="6">
        <f t="shared" si="510"/>
        <v>0</v>
      </c>
      <c r="K1105" s="50" t="s">
        <v>896</v>
      </c>
      <c r="L1105" s="152">
        <v>0.52500000000000002</v>
      </c>
      <c r="M1105" s="81">
        <v>0.19500000000000001</v>
      </c>
      <c r="N1105" s="114">
        <f>VLOOKUP(K1105,'Material Bar Weights'!A:C,3,0)</f>
        <v>39.200000000000003</v>
      </c>
      <c r="O1105" s="115">
        <f t="shared" si="548"/>
        <v>0</v>
      </c>
      <c r="P1105" s="105">
        <f t="shared" si="546"/>
        <v>0</v>
      </c>
      <c r="X1105" s="50"/>
      <c r="Y1105" s="82"/>
    </row>
    <row r="1106" spans="1:25">
      <c r="A1106" s="50" t="s">
        <v>893</v>
      </c>
      <c r="B1106" s="107" t="s">
        <v>863</v>
      </c>
      <c r="D1106" s="81">
        <v>0</v>
      </c>
      <c r="E1106" s="50">
        <v>0</v>
      </c>
      <c r="F1106" s="401">
        <f t="shared" si="550"/>
        <v>0</v>
      </c>
      <c r="G1106" s="146">
        <v>43</v>
      </c>
      <c r="H1106" s="81">
        <v>2</v>
      </c>
      <c r="I1106" s="6">
        <f t="shared" si="551"/>
        <v>2</v>
      </c>
      <c r="J1106" s="6">
        <f t="shared" si="510"/>
        <v>0</v>
      </c>
      <c r="K1106" s="50" t="s">
        <v>812</v>
      </c>
      <c r="L1106" s="152">
        <v>0.63180000000000003</v>
      </c>
      <c r="M1106" s="81">
        <v>0.1804</v>
      </c>
      <c r="N1106" s="114">
        <f>VLOOKUP(K1106,'Material Bar Weights'!A:C,3,0)</f>
        <v>54.25</v>
      </c>
      <c r="O1106" s="115">
        <f t="shared" si="548"/>
        <v>0</v>
      </c>
      <c r="P1106" s="105">
        <f t="shared" si="546"/>
        <v>0</v>
      </c>
      <c r="X1106" s="50"/>
      <c r="Y1106" s="82"/>
    </row>
    <row r="1107" spans="1:25">
      <c r="A1107" s="140" t="s">
        <v>946</v>
      </c>
      <c r="B1107" s="107" t="s">
        <v>936</v>
      </c>
      <c r="D1107" s="81">
        <v>0</v>
      </c>
      <c r="E1107" s="50">
        <v>0</v>
      </c>
      <c r="F1107" s="50">
        <f t="shared" si="550"/>
        <v>0</v>
      </c>
      <c r="G1107" s="146">
        <v>54</v>
      </c>
      <c r="H1107" s="81">
        <v>1</v>
      </c>
      <c r="I1107" s="6">
        <f t="shared" ref="I1107:I1112" si="556">E1107/G1107+H1107</f>
        <v>1</v>
      </c>
      <c r="J1107" s="6">
        <f t="shared" ref="J1107:J1112" si="557">ROUND(I1107/7.5,0)</f>
        <v>0</v>
      </c>
      <c r="K1107" s="50" t="s">
        <v>899</v>
      </c>
      <c r="L1107" s="166">
        <v>1.3665</v>
      </c>
      <c r="M1107" s="103">
        <v>0.38</v>
      </c>
      <c r="N1107" s="114">
        <f>VLOOKUP(K1107,'Material Bar Weights'!A:C,3,0)</f>
        <v>91.68</v>
      </c>
      <c r="O1107" s="115">
        <f t="shared" ref="O1107:O1112" si="558">IF(L1107="NA", E1107, E1107*L1107)</f>
        <v>0</v>
      </c>
      <c r="P1107" s="105">
        <f>O1107/N1107</f>
        <v>0</v>
      </c>
      <c r="X1107" s="50"/>
      <c r="Y1107" s="82"/>
    </row>
    <row r="1108" spans="1:25">
      <c r="A1108" s="50" t="s">
        <v>654</v>
      </c>
      <c r="B1108" s="107" t="s">
        <v>1516</v>
      </c>
      <c r="D1108" s="81">
        <v>0</v>
      </c>
      <c r="E1108" s="81">
        <v>0</v>
      </c>
      <c r="F1108" s="401">
        <f t="shared" ref="F1108:F1112" si="559">((E1108*M1108)/35)/4</f>
        <v>0</v>
      </c>
      <c r="G1108" s="81">
        <v>36</v>
      </c>
      <c r="H1108" s="81">
        <v>2</v>
      </c>
      <c r="I1108" s="40">
        <f t="shared" si="556"/>
        <v>2</v>
      </c>
      <c r="J1108" s="40">
        <f t="shared" si="557"/>
        <v>0</v>
      </c>
      <c r="K1108" s="81" t="s">
        <v>811</v>
      </c>
      <c r="L1108" s="152">
        <v>0.28139999999999998</v>
      </c>
      <c r="M1108" s="81">
        <v>0.1077</v>
      </c>
      <c r="N1108" s="114">
        <f>VLOOKUP(K1108,'Material Bar Weights'!A:C,3,0)</f>
        <v>26.58</v>
      </c>
      <c r="O1108" s="115">
        <f t="shared" si="558"/>
        <v>0</v>
      </c>
      <c r="P1108" s="105">
        <f>O1108/N1108</f>
        <v>0</v>
      </c>
      <c r="U1108" s="41" t="s">
        <v>1519</v>
      </c>
      <c r="X1108" s="50"/>
      <c r="Y1108" s="82"/>
    </row>
    <row r="1109" spans="1:25">
      <c r="A1109" s="50" t="s">
        <v>654</v>
      </c>
      <c r="B1109" s="107" t="s">
        <v>1517</v>
      </c>
      <c r="D1109" s="81">
        <v>0</v>
      </c>
      <c r="E1109" s="81">
        <v>0</v>
      </c>
      <c r="F1109" s="401">
        <f t="shared" si="559"/>
        <v>0</v>
      </c>
      <c r="G1109" s="81">
        <v>36</v>
      </c>
      <c r="H1109" s="81">
        <v>2</v>
      </c>
      <c r="I1109" s="40">
        <f t="shared" si="556"/>
        <v>2</v>
      </c>
      <c r="J1109" s="40">
        <f t="shared" si="557"/>
        <v>0</v>
      </c>
      <c r="K1109" s="81" t="s">
        <v>811</v>
      </c>
      <c r="L1109" s="81">
        <v>0.28320000000000001</v>
      </c>
      <c r="M1109" s="81">
        <v>0.1077</v>
      </c>
      <c r="N1109" s="114">
        <f>VLOOKUP(K1109,'Material Bar Weights'!A:C,3,0)</f>
        <v>26.58</v>
      </c>
      <c r="O1109" s="115">
        <f t="shared" si="558"/>
        <v>0</v>
      </c>
      <c r="P1109" s="105">
        <f>O1109/N1109</f>
        <v>0</v>
      </c>
      <c r="U1109" s="41" t="s">
        <v>1519</v>
      </c>
      <c r="X1109" s="50"/>
      <c r="Y1109" s="82"/>
    </row>
    <row r="1110" spans="1:25">
      <c r="A1110" s="50" t="s">
        <v>1479</v>
      </c>
      <c r="B1110" s="579" t="s">
        <v>1627</v>
      </c>
      <c r="C1110" s="154" t="s">
        <v>2377</v>
      </c>
      <c r="D1110" s="81">
        <v>0</v>
      </c>
      <c r="E1110" s="50">
        <v>0</v>
      </c>
      <c r="F1110" s="401">
        <f t="shared" si="559"/>
        <v>0</v>
      </c>
      <c r="G1110" s="77">
        <v>15</v>
      </c>
      <c r="H1110" s="7">
        <v>0</v>
      </c>
      <c r="I1110" s="3">
        <f t="shared" si="556"/>
        <v>0</v>
      </c>
      <c r="J1110" s="3">
        <f t="shared" si="557"/>
        <v>0</v>
      </c>
      <c r="K1110" s="50" t="s">
        <v>826</v>
      </c>
      <c r="L1110" s="81" t="s">
        <v>47</v>
      </c>
      <c r="M1110" s="81">
        <v>0.1077</v>
      </c>
      <c r="N1110" s="114"/>
      <c r="O1110" s="91">
        <f t="shared" si="558"/>
        <v>0</v>
      </c>
      <c r="P1110" s="98"/>
      <c r="X1110" s="50"/>
      <c r="Y1110" s="82"/>
    </row>
    <row r="1111" spans="1:25">
      <c r="A1111" s="50" t="s">
        <v>654</v>
      </c>
      <c r="B1111" s="107" t="s">
        <v>1518</v>
      </c>
      <c r="D1111" s="81">
        <v>0</v>
      </c>
      <c r="E1111" s="81">
        <v>0</v>
      </c>
      <c r="F1111" s="401">
        <f t="shared" si="559"/>
        <v>0</v>
      </c>
      <c r="G1111" s="81">
        <v>36</v>
      </c>
      <c r="H1111" s="81">
        <v>2</v>
      </c>
      <c r="I1111" s="40">
        <f t="shared" si="556"/>
        <v>2</v>
      </c>
      <c r="J1111" s="40">
        <f t="shared" si="557"/>
        <v>0</v>
      </c>
      <c r="K1111" s="81" t="s">
        <v>811</v>
      </c>
      <c r="L1111" s="152">
        <v>0.3382</v>
      </c>
      <c r="M1111" s="81">
        <v>0.1077</v>
      </c>
      <c r="N1111" s="114">
        <f>VLOOKUP(K1111,'Material Bar Weights'!A:C,3,0)</f>
        <v>26.58</v>
      </c>
      <c r="O1111" s="115">
        <f t="shared" si="558"/>
        <v>0</v>
      </c>
      <c r="P1111" s="105">
        <f>O1111/N1111</f>
        <v>0</v>
      </c>
      <c r="U1111" s="41" t="s">
        <v>1519</v>
      </c>
      <c r="X1111" s="50"/>
      <c r="Y1111" s="82"/>
    </row>
    <row r="1112" spans="1:25">
      <c r="A1112" s="50" t="s">
        <v>893</v>
      </c>
      <c r="B1112" s="107" t="s">
        <v>826</v>
      </c>
      <c r="D1112" s="81">
        <v>0</v>
      </c>
      <c r="E1112" s="50">
        <v>0</v>
      </c>
      <c r="F1112" s="401">
        <f t="shared" si="559"/>
        <v>0</v>
      </c>
      <c r="G1112" s="146">
        <v>36</v>
      </c>
      <c r="H1112" s="81">
        <v>2</v>
      </c>
      <c r="I1112" s="6">
        <f t="shared" si="556"/>
        <v>2</v>
      </c>
      <c r="J1112" s="6">
        <f t="shared" si="557"/>
        <v>0</v>
      </c>
      <c r="K1112" s="50" t="s">
        <v>811</v>
      </c>
      <c r="L1112" s="152">
        <v>0.28320000000000001</v>
      </c>
      <c r="M1112" s="81">
        <v>0.1077</v>
      </c>
      <c r="N1112" s="114">
        <f>VLOOKUP(K1112,'Material Bar Weights'!A:C,3,0)</f>
        <v>26.58</v>
      </c>
      <c r="O1112" s="115">
        <f t="shared" si="558"/>
        <v>0</v>
      </c>
      <c r="P1112" s="105">
        <f>O1112/N1112</f>
        <v>0</v>
      </c>
      <c r="X1112" s="50"/>
      <c r="Y1112" s="82"/>
    </row>
    <row r="1113" spans="1:25">
      <c r="A1113" s="85" t="s">
        <v>1279</v>
      </c>
      <c r="B1113" s="46" t="s">
        <v>1302</v>
      </c>
      <c r="C1113" s="47" t="s">
        <v>2377</v>
      </c>
      <c r="D1113" s="81">
        <v>0</v>
      </c>
      <c r="E1113" s="85">
        <v>0</v>
      </c>
      <c r="F1113" s="460">
        <f t="shared" ref="F1113:F1120" si="560">((E1113*M1113)/35)/4</f>
        <v>0</v>
      </c>
      <c r="G1113" s="85">
        <v>14</v>
      </c>
      <c r="H1113" s="103">
        <v>2</v>
      </c>
      <c r="I1113" s="6">
        <f t="shared" si="551"/>
        <v>2</v>
      </c>
      <c r="J1113" s="6">
        <f t="shared" si="510"/>
        <v>0</v>
      </c>
      <c r="K1113" s="85" t="s">
        <v>896</v>
      </c>
      <c r="L1113" s="166">
        <v>0.4788</v>
      </c>
      <c r="M1113" s="103">
        <v>0.18</v>
      </c>
      <c r="N1113" s="114">
        <f>VLOOKUP(K1113,'Material Bar Weights'!A:C,3,0)</f>
        <v>39.200000000000003</v>
      </c>
      <c r="O1113" s="91">
        <f t="shared" si="548"/>
        <v>0</v>
      </c>
      <c r="P1113" s="92">
        <f t="shared" ref="P1113:P1146" si="561">O1113/N1113</f>
        <v>0</v>
      </c>
      <c r="X1113" s="50"/>
      <c r="Y1113" s="82"/>
    </row>
    <row r="1114" spans="1:25">
      <c r="A1114" s="103" t="s">
        <v>1279</v>
      </c>
      <c r="B1114" s="338" t="s">
        <v>1501</v>
      </c>
      <c r="C1114" s="136" t="s">
        <v>2377</v>
      </c>
      <c r="D1114" s="81">
        <v>0</v>
      </c>
      <c r="E1114" s="81">
        <v>0</v>
      </c>
      <c r="F1114" s="465">
        <f t="shared" si="560"/>
        <v>0</v>
      </c>
      <c r="G1114" s="103">
        <v>14</v>
      </c>
      <c r="H1114" s="103">
        <v>2</v>
      </c>
      <c r="I1114" s="40">
        <f t="shared" si="551"/>
        <v>2</v>
      </c>
      <c r="J1114" s="40">
        <f t="shared" si="510"/>
        <v>0</v>
      </c>
      <c r="K1114" s="103" t="s">
        <v>896</v>
      </c>
      <c r="L1114" s="103">
        <v>0.50939999999999996</v>
      </c>
      <c r="M1114" s="103">
        <v>0.18</v>
      </c>
      <c r="N1114" s="114">
        <f>VLOOKUP(K1114,'Material Bar Weights'!A:C,3,0)</f>
        <v>39.200000000000003</v>
      </c>
      <c r="O1114" s="115">
        <f t="shared" si="548"/>
        <v>0</v>
      </c>
      <c r="P1114" s="105">
        <f t="shared" si="561"/>
        <v>0</v>
      </c>
      <c r="X1114" s="50"/>
      <c r="Y1114" s="82"/>
    </row>
    <row r="1115" spans="1:25">
      <c r="A1115" s="103" t="s">
        <v>1279</v>
      </c>
      <c r="B1115" s="338" t="s">
        <v>1502</v>
      </c>
      <c r="C1115" s="47" t="s">
        <v>2377</v>
      </c>
      <c r="D1115" s="81">
        <v>0</v>
      </c>
      <c r="E1115" s="81">
        <v>0</v>
      </c>
      <c r="F1115" s="465">
        <f t="shared" si="560"/>
        <v>0</v>
      </c>
      <c r="G1115" s="103">
        <v>14</v>
      </c>
      <c r="H1115" s="103">
        <v>2</v>
      </c>
      <c r="I1115" s="40">
        <f t="shared" si="551"/>
        <v>2</v>
      </c>
      <c r="J1115" s="40">
        <f t="shared" si="510"/>
        <v>0</v>
      </c>
      <c r="K1115" s="103" t="s">
        <v>896</v>
      </c>
      <c r="L1115" s="103">
        <v>0.50939999999999996</v>
      </c>
      <c r="M1115" s="103">
        <v>0.18</v>
      </c>
      <c r="N1115" s="114">
        <f>VLOOKUP(K1115,'Material Bar Weights'!A:C,3,0)</f>
        <v>39.200000000000003</v>
      </c>
      <c r="O1115" s="115">
        <f t="shared" si="548"/>
        <v>0</v>
      </c>
      <c r="P1115" s="105">
        <f t="shared" si="561"/>
        <v>0</v>
      </c>
    </row>
    <row r="1116" spans="1:25">
      <c r="A1116" s="103" t="s">
        <v>1279</v>
      </c>
      <c r="B1116" s="338" t="s">
        <v>1503</v>
      </c>
      <c r="C1116" s="47" t="s">
        <v>2377</v>
      </c>
      <c r="D1116" s="81">
        <v>0</v>
      </c>
      <c r="E1116" s="81">
        <v>0</v>
      </c>
      <c r="F1116" s="465">
        <f t="shared" si="560"/>
        <v>0</v>
      </c>
      <c r="G1116" s="103">
        <v>14</v>
      </c>
      <c r="H1116" s="103">
        <v>2</v>
      </c>
      <c r="I1116" s="40">
        <f t="shared" si="551"/>
        <v>2</v>
      </c>
      <c r="J1116" s="40">
        <f t="shared" si="510"/>
        <v>0</v>
      </c>
      <c r="K1116" s="103" t="s">
        <v>896</v>
      </c>
      <c r="L1116" s="166">
        <v>0.4788</v>
      </c>
      <c r="M1116" s="103">
        <v>0.18</v>
      </c>
      <c r="N1116" s="114">
        <f>VLOOKUP(K1116,'Material Bar Weights'!A:C,3,0)</f>
        <v>39.200000000000003</v>
      </c>
      <c r="O1116" s="115">
        <f t="shared" si="548"/>
        <v>0</v>
      </c>
      <c r="P1116" s="105">
        <f t="shared" si="561"/>
        <v>0</v>
      </c>
    </row>
    <row r="1117" spans="1:25">
      <c r="A1117" s="103" t="s">
        <v>1279</v>
      </c>
      <c r="B1117" s="338" t="s">
        <v>1630</v>
      </c>
      <c r="C1117" s="47" t="s">
        <v>2377</v>
      </c>
      <c r="D1117" s="81">
        <v>0</v>
      </c>
      <c r="E1117" s="81">
        <v>0</v>
      </c>
      <c r="F1117" s="465">
        <f t="shared" si="560"/>
        <v>0</v>
      </c>
      <c r="G1117" s="103">
        <v>14</v>
      </c>
      <c r="H1117" s="103">
        <v>2</v>
      </c>
      <c r="I1117" s="40">
        <f t="shared" si="551"/>
        <v>2</v>
      </c>
      <c r="J1117" s="40">
        <f t="shared" si="510"/>
        <v>0</v>
      </c>
      <c r="K1117" s="103" t="s">
        <v>896</v>
      </c>
      <c r="L1117" s="166">
        <v>0.4788</v>
      </c>
      <c r="M1117" s="103">
        <v>0.18</v>
      </c>
      <c r="N1117" s="114">
        <f>VLOOKUP(K1117,'Material Bar Weights'!A:C,3,0)</f>
        <v>39.200000000000003</v>
      </c>
      <c r="O1117" s="115">
        <f t="shared" si="548"/>
        <v>0</v>
      </c>
      <c r="P1117" s="105">
        <f t="shared" si="561"/>
        <v>0</v>
      </c>
      <c r="U1117" s="50"/>
    </row>
    <row r="1118" spans="1:25">
      <c r="A1118" s="50" t="s">
        <v>946</v>
      </c>
      <c r="B1118" s="107" t="s">
        <v>841</v>
      </c>
      <c r="C1118" s="81"/>
      <c r="D1118" s="1376">
        <v>0</v>
      </c>
      <c r="E1118" s="1376">
        <v>0</v>
      </c>
      <c r="F1118" s="460">
        <f t="shared" si="560"/>
        <v>0</v>
      </c>
      <c r="G1118" s="146">
        <v>33</v>
      </c>
      <c r="H1118" s="81">
        <v>2</v>
      </c>
      <c r="I1118" s="6">
        <f t="shared" si="551"/>
        <v>2</v>
      </c>
      <c r="J1118" s="6">
        <f t="shared" si="510"/>
        <v>0</v>
      </c>
      <c r="K1118" s="50" t="s">
        <v>896</v>
      </c>
      <c r="L1118" s="152">
        <v>0.57110000000000005</v>
      </c>
      <c r="M1118" s="81">
        <v>0.18</v>
      </c>
      <c r="N1118" s="114">
        <f>VLOOKUP(K1118,'Material Bar Weights'!A:C,3,0)</f>
        <v>39.200000000000003</v>
      </c>
      <c r="O1118" s="115">
        <f t="shared" si="548"/>
        <v>0</v>
      </c>
      <c r="P1118" s="105">
        <f t="shared" si="561"/>
        <v>0</v>
      </c>
    </row>
    <row r="1119" spans="1:25">
      <c r="A1119" s="50" t="s">
        <v>893</v>
      </c>
      <c r="B1119" s="107" t="s">
        <v>841</v>
      </c>
      <c r="D1119" s="81">
        <v>0</v>
      </c>
      <c r="E1119" s="50">
        <v>0</v>
      </c>
      <c r="F1119" s="460">
        <f t="shared" si="560"/>
        <v>0</v>
      </c>
      <c r="G1119" s="146">
        <v>30</v>
      </c>
      <c r="H1119" s="81">
        <v>2</v>
      </c>
      <c r="I1119" s="6">
        <f t="shared" si="551"/>
        <v>2</v>
      </c>
      <c r="J1119" s="6">
        <f t="shared" si="510"/>
        <v>0</v>
      </c>
      <c r="K1119" s="50" t="s">
        <v>896</v>
      </c>
      <c r="L1119" s="152">
        <v>0.50939999999999996</v>
      </c>
      <c r="M1119" s="81">
        <v>0.18</v>
      </c>
      <c r="N1119" s="114">
        <f>VLOOKUP(K1119,'Material Bar Weights'!A:C,3,0)</f>
        <v>39.200000000000003</v>
      </c>
      <c r="O1119" s="115">
        <f t="shared" si="548"/>
        <v>0</v>
      </c>
      <c r="P1119" s="105">
        <f t="shared" si="561"/>
        <v>0</v>
      </c>
    </row>
    <row r="1120" spans="1:25">
      <c r="A1120" s="50" t="s">
        <v>893</v>
      </c>
      <c r="B1120" s="107" t="s">
        <v>828</v>
      </c>
      <c r="D1120" s="81">
        <v>0</v>
      </c>
      <c r="E1120" s="50">
        <v>0</v>
      </c>
      <c r="F1120" s="50">
        <f t="shared" si="560"/>
        <v>0</v>
      </c>
      <c r="G1120" s="146">
        <v>41</v>
      </c>
      <c r="H1120" s="81">
        <v>2</v>
      </c>
      <c r="I1120" s="6">
        <f>E1120/G1120+H1120</f>
        <v>2</v>
      </c>
      <c r="J1120" s="6">
        <f>ROUND(I1120/7.5,0)</f>
        <v>0</v>
      </c>
      <c r="K1120" s="50" t="s">
        <v>811</v>
      </c>
      <c r="L1120" s="50">
        <v>0.41</v>
      </c>
      <c r="M1120" s="81">
        <v>0.23699999999999999</v>
      </c>
      <c r="N1120" s="114">
        <f>VLOOKUP(K1120,'Material Bar Weights'!A:C,3,0)</f>
        <v>26.58</v>
      </c>
      <c r="O1120" s="115">
        <f>IF(L1120="NA", E1120, E1120*L1120)</f>
        <v>0</v>
      </c>
      <c r="P1120" s="105">
        <f>O1120/N1120</f>
        <v>0</v>
      </c>
    </row>
    <row r="1121" spans="1:25">
      <c r="A1121" s="50" t="s">
        <v>1696</v>
      </c>
      <c r="B1121" s="579" t="s">
        <v>2452</v>
      </c>
      <c r="D1121" s="81">
        <v>0</v>
      </c>
      <c r="E1121" s="50">
        <v>0</v>
      </c>
      <c r="F1121" s="401">
        <f t="shared" ref="F1121" si="562">((E1121*M1121)/35)/4</f>
        <v>0</v>
      </c>
      <c r="G1121" s="146">
        <v>30</v>
      </c>
      <c r="H1121" s="81">
        <v>2</v>
      </c>
      <c r="I1121" s="40">
        <f t="shared" ref="I1121" si="563">E1121/G1121+H1121</f>
        <v>2</v>
      </c>
      <c r="J1121" s="6">
        <f t="shared" ref="J1121" si="564">ROUND(I1121/7.5,0)</f>
        <v>0</v>
      </c>
      <c r="K1121" s="50" t="s">
        <v>812</v>
      </c>
      <c r="L1121" s="81">
        <v>0.6361</v>
      </c>
      <c r="M1121" s="81">
        <v>0.1983</v>
      </c>
      <c r="N1121" s="114">
        <f>VLOOKUP(K1121,'Material Bar Weights'!A:C,3,0)</f>
        <v>54.25</v>
      </c>
      <c r="O1121" s="115">
        <f t="shared" ref="O1121" si="565">IF(L1121="NA", E1121, E1121*L1121)</f>
        <v>0</v>
      </c>
      <c r="P1121" s="105">
        <f t="shared" ref="P1121" si="566">O1121/N1121</f>
        <v>0</v>
      </c>
      <c r="Q1121" s="133"/>
      <c r="U1121" s="41" t="s">
        <v>2451</v>
      </c>
    </row>
    <row r="1122" spans="1:25">
      <c r="A1122" s="50" t="s">
        <v>1479</v>
      </c>
      <c r="B1122" s="579" t="s">
        <v>2362</v>
      </c>
      <c r="C1122" s="48"/>
      <c r="D1122" s="81">
        <v>0</v>
      </c>
      <c r="E1122" s="157">
        <v>0</v>
      </c>
      <c r="F1122" s="401">
        <f t="shared" ref="F1122:F1125" si="567">((E1122*M1122)/35)/4</f>
        <v>0</v>
      </c>
      <c r="G1122" s="216">
        <v>19</v>
      </c>
      <c r="H1122" s="129">
        <v>1</v>
      </c>
      <c r="I1122" s="3">
        <f t="shared" ref="I1122:I1125" si="568">E1122/G1122+H1122</f>
        <v>1</v>
      </c>
      <c r="J1122" s="3">
        <f t="shared" ref="J1122:J1125" si="569">ROUND(I1122/7.5,0)</f>
        <v>0</v>
      </c>
      <c r="K1122" s="81" t="s">
        <v>851</v>
      </c>
      <c r="L1122" s="129" t="s">
        <v>47</v>
      </c>
      <c r="M1122" s="129">
        <v>0.1983</v>
      </c>
      <c r="N1122" s="114"/>
      <c r="O1122" s="115">
        <f t="shared" ref="O1122:O1125" si="570">IF(L1122="NA", E1122, E1122*L1122)</f>
        <v>0</v>
      </c>
      <c r="P1122" s="114"/>
      <c r="Q1122" s="133"/>
    </row>
    <row r="1123" spans="1:25">
      <c r="A1123" s="50" t="s">
        <v>1696</v>
      </c>
      <c r="B1123" s="579" t="s">
        <v>2362</v>
      </c>
      <c r="D1123" s="81">
        <v>0</v>
      </c>
      <c r="E1123" s="50">
        <v>0</v>
      </c>
      <c r="F1123" s="401">
        <f t="shared" si="567"/>
        <v>0</v>
      </c>
      <c r="G1123" s="81">
        <v>14</v>
      </c>
      <c r="H1123" s="81">
        <v>2</v>
      </c>
      <c r="I1123" s="40">
        <f t="shared" si="568"/>
        <v>2</v>
      </c>
      <c r="J1123" s="6">
        <f t="shared" si="569"/>
        <v>0</v>
      </c>
      <c r="K1123" s="50" t="s">
        <v>812</v>
      </c>
      <c r="L1123" s="81">
        <v>0.52049999999999996</v>
      </c>
      <c r="M1123" s="129">
        <v>0.1983</v>
      </c>
      <c r="N1123" s="114">
        <f>VLOOKUP(K1123,'Material Bar Weights'!A:C,3,0)</f>
        <v>54.25</v>
      </c>
      <c r="O1123" s="115">
        <f t="shared" si="570"/>
        <v>0</v>
      </c>
      <c r="P1123" s="105">
        <f t="shared" ref="P1123" si="571">O1123/N1123</f>
        <v>0</v>
      </c>
      <c r="Q1123" s="133"/>
      <c r="U1123" s="41" t="s">
        <v>2451</v>
      </c>
    </row>
    <row r="1124" spans="1:25">
      <c r="A1124" s="50" t="s">
        <v>1479</v>
      </c>
      <c r="B1124" s="579" t="s">
        <v>1324</v>
      </c>
      <c r="C1124" s="47" t="s">
        <v>2377</v>
      </c>
      <c r="D1124" s="81">
        <v>0</v>
      </c>
      <c r="E1124" s="157">
        <v>0</v>
      </c>
      <c r="F1124" s="401">
        <f t="shared" si="567"/>
        <v>0</v>
      </c>
      <c r="G1124" s="513">
        <v>27</v>
      </c>
      <c r="H1124" s="129">
        <v>1</v>
      </c>
      <c r="I1124" s="3">
        <f t="shared" si="568"/>
        <v>1</v>
      </c>
      <c r="J1124" s="3">
        <f t="shared" si="569"/>
        <v>0</v>
      </c>
      <c r="K1124" s="81" t="s">
        <v>937</v>
      </c>
      <c r="L1124" s="129" t="s">
        <v>47</v>
      </c>
      <c r="M1124" s="129">
        <v>0.39900000000000002</v>
      </c>
      <c r="N1124" s="114"/>
      <c r="O1124" s="115">
        <f t="shared" si="570"/>
        <v>0</v>
      </c>
      <c r="P1124" s="114"/>
      <c r="Q1124" s="133"/>
    </row>
    <row r="1125" spans="1:25">
      <c r="A1125" s="103" t="s">
        <v>1279</v>
      </c>
      <c r="B1125" s="579" t="s">
        <v>1324</v>
      </c>
      <c r="C1125" s="47" t="s">
        <v>2377</v>
      </c>
      <c r="D1125" s="81">
        <v>0</v>
      </c>
      <c r="E1125" s="50">
        <v>0</v>
      </c>
      <c r="F1125" s="401">
        <f t="shared" si="567"/>
        <v>0</v>
      </c>
      <c r="G1125" s="81">
        <v>14</v>
      </c>
      <c r="H1125" s="81">
        <v>2</v>
      </c>
      <c r="I1125" s="6">
        <f t="shared" si="568"/>
        <v>2</v>
      </c>
      <c r="J1125" s="6">
        <f t="shared" si="569"/>
        <v>0</v>
      </c>
      <c r="K1125" s="50" t="s">
        <v>899</v>
      </c>
      <c r="L1125" s="1074">
        <v>1.2882</v>
      </c>
      <c r="M1125" s="440">
        <v>0.39900000000000002</v>
      </c>
      <c r="N1125" s="114">
        <f>VLOOKUP(K1125,'Material Bar Weights'!A:C,3,0)</f>
        <v>91.68</v>
      </c>
      <c r="O1125" s="115">
        <f t="shared" si="570"/>
        <v>0</v>
      </c>
      <c r="P1125" s="105">
        <f t="shared" ref="P1125" si="572">O1125/N1125</f>
        <v>0</v>
      </c>
      <c r="Q1125" s="133"/>
    </row>
    <row r="1126" spans="1:25">
      <c r="A1126" s="103" t="s">
        <v>1279</v>
      </c>
      <c r="B1126" s="579" t="s">
        <v>3991</v>
      </c>
      <c r="C1126" s="47" t="s">
        <v>2377</v>
      </c>
      <c r="D1126" s="81">
        <v>0</v>
      </c>
      <c r="E1126" s="50">
        <v>0</v>
      </c>
      <c r="F1126" s="401">
        <f t="shared" ref="F1126" si="573">((E1126*M1126)/35)/4</f>
        <v>0</v>
      </c>
      <c r="G1126" s="81">
        <v>12</v>
      </c>
      <c r="H1126" s="81">
        <v>2</v>
      </c>
      <c r="I1126" s="6">
        <f t="shared" ref="I1126" si="574">E1126/G1126+H1126</f>
        <v>2</v>
      </c>
      <c r="J1126" s="6">
        <f t="shared" ref="J1126" si="575">ROUND(I1126/7.5,0)</f>
        <v>0</v>
      </c>
      <c r="K1126" s="50" t="s">
        <v>899</v>
      </c>
      <c r="L1126" s="440">
        <v>1.2882</v>
      </c>
      <c r="M1126" s="440">
        <v>0.39900000000000002</v>
      </c>
      <c r="N1126" s="114">
        <f>VLOOKUP(K1126,'Material Bar Weights'!A:C,3,0)</f>
        <v>91.68</v>
      </c>
      <c r="O1126" s="115">
        <f t="shared" ref="O1126" si="576">IF(L1126="NA", E1126, E1126*L1126)</f>
        <v>0</v>
      </c>
      <c r="P1126" s="105">
        <f t="shared" ref="P1126" si="577">O1126/N1126</f>
        <v>0</v>
      </c>
      <c r="Q1126" s="133"/>
    </row>
    <row r="1127" spans="1:25" s="120" customFormat="1" ht="14.4">
      <c r="A1127" s="50" t="s">
        <v>893</v>
      </c>
      <c r="B1127" s="107" t="s">
        <v>816</v>
      </c>
      <c r="D1127" s="81">
        <v>0</v>
      </c>
      <c r="E1127" s="486">
        <v>0</v>
      </c>
      <c r="F1127" s="346">
        <f t="shared" ref="F1127:F1133" si="578">((E1127*M1127)/35)/4</f>
        <v>0</v>
      </c>
      <c r="G1127" s="263">
        <v>108</v>
      </c>
      <c r="H1127" s="264">
        <v>2</v>
      </c>
      <c r="I1127" s="3">
        <f>E1127/G1127+H1127</f>
        <v>2</v>
      </c>
      <c r="J1127" s="3">
        <f>ROUND(I1127/7.5,0)</f>
        <v>0</v>
      </c>
      <c r="K1127" s="81" t="s">
        <v>810</v>
      </c>
      <c r="L1127" s="5">
        <v>0.18099999999999999</v>
      </c>
      <c r="M1127" s="5">
        <v>7.4999999999999997E-2</v>
      </c>
      <c r="N1127" s="114">
        <f>VLOOKUP(K1127,'Material Bar Weights'!A:C,3,0)</f>
        <v>22.95</v>
      </c>
      <c r="O1127" s="115">
        <f>IF(L1127="NA", E1127, E1127*L1127)</f>
        <v>0</v>
      </c>
      <c r="P1127" s="105">
        <f>O1127/N1127</f>
        <v>0</v>
      </c>
      <c r="Q1127" s="114"/>
      <c r="R1127" s="288"/>
      <c r="S1127" s="81"/>
      <c r="T1127" s="288"/>
      <c r="U1127" s="107"/>
      <c r="W1127" s="81"/>
    </row>
    <row r="1128" spans="1:25">
      <c r="A1128" s="50" t="s">
        <v>893</v>
      </c>
      <c r="B1128" s="107" t="s">
        <v>833</v>
      </c>
      <c r="D1128" s="81">
        <v>0</v>
      </c>
      <c r="E1128" s="50">
        <v>0</v>
      </c>
      <c r="F1128" s="401">
        <f t="shared" si="578"/>
        <v>0</v>
      </c>
      <c r="G1128" s="146">
        <v>45</v>
      </c>
      <c r="H1128" s="81">
        <v>2</v>
      </c>
      <c r="I1128" s="6">
        <f>E1128/G1128+H1128</f>
        <v>2</v>
      </c>
      <c r="J1128" s="6">
        <f>ROUND(I1128/7.5,0)</f>
        <v>0</v>
      </c>
      <c r="K1128" s="50" t="s">
        <v>894</v>
      </c>
      <c r="L1128" s="50">
        <v>0.37959999999999999</v>
      </c>
      <c r="M1128" s="81">
        <v>0.17150000000000001</v>
      </c>
      <c r="N1128" s="114">
        <f>VLOOKUP(K1128,'Material Bar Weights'!A:C,3,0)</f>
        <v>30.52</v>
      </c>
      <c r="O1128" s="115">
        <f>IF(L1128="NA", E1128, E1128*L1128)</f>
        <v>0</v>
      </c>
      <c r="P1128" s="105">
        <f t="shared" si="561"/>
        <v>0</v>
      </c>
      <c r="X1128" s="50"/>
      <c r="Y1128" s="82"/>
    </row>
    <row r="1129" spans="1:25">
      <c r="A1129" s="50" t="s">
        <v>703</v>
      </c>
      <c r="B1129" s="107" t="s">
        <v>849</v>
      </c>
      <c r="D1129" s="81">
        <v>0</v>
      </c>
      <c r="E1129" s="50">
        <v>0</v>
      </c>
      <c r="F1129" s="401">
        <f t="shared" si="578"/>
        <v>0</v>
      </c>
      <c r="G1129" s="81">
        <v>34</v>
      </c>
      <c r="H1129" s="81">
        <v>1</v>
      </c>
      <c r="I1129" s="6">
        <f t="shared" ref="I1129:I1156" si="579">E1129/G1129+H1129</f>
        <v>1</v>
      </c>
      <c r="J1129" s="6">
        <f t="shared" ref="J1129:J1192" si="580">ROUND(I1129/7.5,0)</f>
        <v>0</v>
      </c>
      <c r="K1129" s="50" t="s">
        <v>812</v>
      </c>
      <c r="L1129" s="50">
        <v>0.59099999999999997</v>
      </c>
      <c r="M1129" s="81">
        <v>0.17</v>
      </c>
      <c r="N1129" s="114">
        <f>VLOOKUP(K1129,'Material Bar Weights'!A:C,3,0)</f>
        <v>54.25</v>
      </c>
      <c r="O1129" s="115">
        <f t="shared" ref="O1129:O1156" si="581">IF(L1129="NA", E1129, E1129*L1129)</f>
        <v>0</v>
      </c>
      <c r="P1129" s="105">
        <f t="shared" si="561"/>
        <v>0</v>
      </c>
      <c r="X1129" s="50"/>
      <c r="Y1129" s="82"/>
    </row>
    <row r="1130" spans="1:25">
      <c r="A1130" s="50" t="s">
        <v>703</v>
      </c>
      <c r="B1130" s="107" t="s">
        <v>927</v>
      </c>
      <c r="D1130" s="81">
        <v>0</v>
      </c>
      <c r="E1130" s="50">
        <v>0</v>
      </c>
      <c r="F1130" s="401">
        <f t="shared" si="578"/>
        <v>0</v>
      </c>
      <c r="G1130" s="81">
        <v>7</v>
      </c>
      <c r="H1130" s="81">
        <v>1</v>
      </c>
      <c r="I1130" s="6">
        <f t="shared" si="579"/>
        <v>1</v>
      </c>
      <c r="J1130" s="6">
        <f t="shared" si="580"/>
        <v>0</v>
      </c>
      <c r="K1130" s="50" t="s">
        <v>953</v>
      </c>
      <c r="L1130" s="50">
        <v>10.7643</v>
      </c>
      <c r="M1130" s="81">
        <v>2.4243000000000001</v>
      </c>
      <c r="N1130" s="114">
        <f>VLOOKUP(K1130,'Material Bar Weights'!A:C,3,0)</f>
        <v>425.33</v>
      </c>
      <c r="O1130" s="115">
        <f t="shared" si="581"/>
        <v>0</v>
      </c>
      <c r="P1130" s="105">
        <f t="shared" si="561"/>
        <v>0</v>
      </c>
      <c r="X1130" s="50"/>
      <c r="Y1130" s="82"/>
    </row>
    <row r="1131" spans="1:25">
      <c r="A1131" s="50" t="s">
        <v>969</v>
      </c>
      <c r="B1131" s="107" t="s">
        <v>3856</v>
      </c>
      <c r="D1131" s="81">
        <v>0</v>
      </c>
      <c r="E1131" s="50">
        <v>0</v>
      </c>
      <c r="F1131" s="401">
        <f t="shared" si="578"/>
        <v>0</v>
      </c>
      <c r="G1131" s="81">
        <v>108</v>
      </c>
      <c r="H1131" s="81">
        <v>2</v>
      </c>
      <c r="I1131" s="6">
        <f t="shared" ref="I1131" si="582">E1131/G1131+H1131</f>
        <v>2</v>
      </c>
      <c r="J1131" s="6">
        <f t="shared" ref="J1131" si="583">ROUND(I1131/7.5,0)</f>
        <v>0</v>
      </c>
      <c r="K1131" s="50" t="s">
        <v>807</v>
      </c>
      <c r="L1131" s="50">
        <v>9.9000000000000005E-2</v>
      </c>
      <c r="M1131" s="81">
        <v>0.06</v>
      </c>
      <c r="N1131" s="114">
        <f>VLOOKUP(K1131,'Material Bar Weights'!A:C,3,0)</f>
        <v>13.56</v>
      </c>
      <c r="O1131" s="115">
        <f t="shared" ref="O1131" si="584">IF(L1131="NA", E1131, E1131*L1131)</f>
        <v>0</v>
      </c>
      <c r="P1131" s="105">
        <f t="shared" ref="P1131" si="585">O1131/N1131</f>
        <v>0</v>
      </c>
      <c r="Q1131" s="81"/>
      <c r="R1131" s="288"/>
      <c r="U1131" s="107"/>
      <c r="X1131" s="50"/>
      <c r="Y1131" s="82"/>
    </row>
    <row r="1132" spans="1:25" s="120" customFormat="1">
      <c r="A1132" s="50" t="s">
        <v>969</v>
      </c>
      <c r="B1132" s="107" t="s">
        <v>820</v>
      </c>
      <c r="C1132" s="47" t="s">
        <v>2331</v>
      </c>
      <c r="D1132" s="81">
        <v>0</v>
      </c>
      <c r="E1132" s="50">
        <v>0</v>
      </c>
      <c r="F1132" s="50">
        <f t="shared" si="578"/>
        <v>0</v>
      </c>
      <c r="G1132" s="146">
        <v>108</v>
      </c>
      <c r="H1132" s="81">
        <v>2</v>
      </c>
      <c r="I1132" s="6">
        <f t="shared" si="579"/>
        <v>2</v>
      </c>
      <c r="J1132" s="6">
        <f t="shared" si="580"/>
        <v>0</v>
      </c>
      <c r="K1132" s="50" t="s">
        <v>810</v>
      </c>
      <c r="L1132" s="50">
        <v>0.26050000000000001</v>
      </c>
      <c r="M1132" s="81">
        <v>0.1215</v>
      </c>
      <c r="N1132" s="114">
        <f>VLOOKUP(K1132,'Material Bar Weights'!A:C,3,0)</f>
        <v>22.95</v>
      </c>
      <c r="O1132" s="115">
        <f t="shared" si="581"/>
        <v>0</v>
      </c>
      <c r="P1132" s="105">
        <f t="shared" si="561"/>
        <v>0</v>
      </c>
      <c r="Q1132" s="81"/>
      <c r="R1132" s="288"/>
      <c r="S1132" s="81"/>
      <c r="T1132" s="288"/>
      <c r="U1132" s="107"/>
      <c r="W1132" s="81"/>
      <c r="X1132" s="81"/>
      <c r="Y1132" s="160"/>
    </row>
    <row r="1133" spans="1:25" s="120" customFormat="1">
      <c r="A1133" s="50" t="s">
        <v>893</v>
      </c>
      <c r="B1133" s="107" t="s">
        <v>820</v>
      </c>
      <c r="C1133" s="47" t="s">
        <v>2377</v>
      </c>
      <c r="D1133" s="81">
        <v>0</v>
      </c>
      <c r="E1133" s="50">
        <v>0</v>
      </c>
      <c r="F1133" s="50">
        <f t="shared" si="578"/>
        <v>0</v>
      </c>
      <c r="G1133" s="146">
        <v>56</v>
      </c>
      <c r="H1133" s="81">
        <v>2</v>
      </c>
      <c r="I1133" s="6">
        <f t="shared" si="579"/>
        <v>2</v>
      </c>
      <c r="J1133" s="6">
        <f t="shared" si="580"/>
        <v>0</v>
      </c>
      <c r="K1133" s="50" t="s">
        <v>810</v>
      </c>
      <c r="L1133" s="50">
        <v>0.26050000000000001</v>
      </c>
      <c r="M1133" s="81">
        <v>0.1215</v>
      </c>
      <c r="N1133" s="114">
        <f>VLOOKUP(K1133,'Material Bar Weights'!A:C,3,0)</f>
        <v>22.95</v>
      </c>
      <c r="O1133" s="115">
        <f t="shared" si="581"/>
        <v>0</v>
      </c>
      <c r="P1133" s="105">
        <f t="shared" si="561"/>
        <v>0</v>
      </c>
      <c r="Q1133" s="50"/>
      <c r="R1133" s="55"/>
      <c r="S1133" s="81"/>
      <c r="T1133" s="288"/>
      <c r="U1133" s="41"/>
      <c r="W1133" s="81"/>
      <c r="X1133" s="81"/>
      <c r="Y1133" s="160"/>
    </row>
    <row r="1134" spans="1:25">
      <c r="A1134" s="50" t="s">
        <v>893</v>
      </c>
      <c r="B1134" s="107" t="s">
        <v>829</v>
      </c>
      <c r="D1134" s="81">
        <v>0</v>
      </c>
      <c r="E1134" s="50">
        <v>0</v>
      </c>
      <c r="F1134" s="401">
        <f t="shared" ref="F1134:F1136" si="586">((E1134*M1134)/35)/4</f>
        <v>0</v>
      </c>
      <c r="G1134" s="81">
        <v>48</v>
      </c>
      <c r="H1134" s="81">
        <v>4</v>
      </c>
      <c r="I1134" s="6">
        <f t="shared" si="579"/>
        <v>4</v>
      </c>
      <c r="J1134" s="6">
        <f t="shared" si="580"/>
        <v>1</v>
      </c>
      <c r="K1134" s="50" t="s">
        <v>811</v>
      </c>
      <c r="L1134" s="50">
        <v>0.34</v>
      </c>
      <c r="M1134" s="81">
        <v>7.0000000000000007E-2</v>
      </c>
      <c r="N1134" s="114">
        <f>VLOOKUP(K1134,'Material Bar Weights'!A:C,3,0)</f>
        <v>26.58</v>
      </c>
      <c r="O1134" s="115">
        <f t="shared" si="581"/>
        <v>0</v>
      </c>
      <c r="P1134" s="105">
        <f t="shared" si="561"/>
        <v>0</v>
      </c>
      <c r="X1134" s="50"/>
      <c r="Y1134" s="82"/>
    </row>
    <row r="1135" spans="1:25">
      <c r="A1135" s="50" t="s">
        <v>893</v>
      </c>
      <c r="B1135" s="107" t="s">
        <v>850</v>
      </c>
      <c r="D1135" s="81">
        <v>0</v>
      </c>
      <c r="E1135" s="50">
        <v>0</v>
      </c>
      <c r="F1135" s="50">
        <f>((E1135*M1135)/35)/4</f>
        <v>0</v>
      </c>
      <c r="G1135" s="146">
        <v>38</v>
      </c>
      <c r="H1135" s="81">
        <v>2</v>
      </c>
      <c r="I1135" s="6">
        <f t="shared" si="579"/>
        <v>2</v>
      </c>
      <c r="J1135" s="6">
        <f t="shared" si="580"/>
        <v>0</v>
      </c>
      <c r="K1135" s="50" t="s">
        <v>812</v>
      </c>
      <c r="L1135" s="50">
        <v>0.85599999999999998</v>
      </c>
      <c r="M1135" s="81">
        <v>0.28000000000000003</v>
      </c>
      <c r="N1135" s="114">
        <f>VLOOKUP(K1135,'Material Bar Weights'!A:C,3,0)</f>
        <v>54.25</v>
      </c>
      <c r="O1135" s="115">
        <f t="shared" si="581"/>
        <v>0</v>
      </c>
      <c r="P1135" s="105">
        <f t="shared" si="561"/>
        <v>0</v>
      </c>
      <c r="X1135" s="50"/>
      <c r="Y1135" s="82"/>
    </row>
    <row r="1136" spans="1:25">
      <c r="A1136" s="50" t="s">
        <v>893</v>
      </c>
      <c r="B1136" s="107" t="s">
        <v>834</v>
      </c>
      <c r="D1136" s="81">
        <v>0</v>
      </c>
      <c r="E1136" s="50">
        <v>0</v>
      </c>
      <c r="F1136" s="401">
        <f t="shared" si="586"/>
        <v>0</v>
      </c>
      <c r="G1136" s="81">
        <v>56</v>
      </c>
      <c r="H1136" s="81">
        <v>1</v>
      </c>
      <c r="I1136" s="6">
        <f t="shared" si="579"/>
        <v>1</v>
      </c>
      <c r="J1136" s="6">
        <f t="shared" si="580"/>
        <v>0</v>
      </c>
      <c r="K1136" s="50" t="s">
        <v>895</v>
      </c>
      <c r="L1136" s="50">
        <v>0.45119999999999999</v>
      </c>
      <c r="M1136" s="81">
        <v>0.1903</v>
      </c>
      <c r="N1136" s="114">
        <f>VLOOKUP(K1136,'Material Bar Weights'!A:C,3,0)</f>
        <v>34.72</v>
      </c>
      <c r="O1136" s="115">
        <f t="shared" si="581"/>
        <v>0</v>
      </c>
      <c r="P1136" s="105">
        <f t="shared" si="561"/>
        <v>0</v>
      </c>
      <c r="X1136" s="50"/>
      <c r="Y1136" s="82"/>
    </row>
    <row r="1137" spans="1:25">
      <c r="A1137" s="50" t="s">
        <v>1435</v>
      </c>
      <c r="B1137" s="107" t="s">
        <v>851</v>
      </c>
      <c r="D1137" s="81">
        <v>0</v>
      </c>
      <c r="E1137" s="50">
        <v>0</v>
      </c>
      <c r="F1137" s="401">
        <f t="shared" ref="F1137:F1141" si="587">((E1137*M1137)/35)/4</f>
        <v>0</v>
      </c>
      <c r="G1137" s="146">
        <v>27</v>
      </c>
      <c r="H1137" s="81">
        <v>1</v>
      </c>
      <c r="I1137" s="6">
        <f t="shared" si="579"/>
        <v>1</v>
      </c>
      <c r="J1137" s="6">
        <f t="shared" si="580"/>
        <v>0</v>
      </c>
      <c r="K1137" s="50" t="s">
        <v>812</v>
      </c>
      <c r="L1137" s="152">
        <v>0.6361</v>
      </c>
      <c r="M1137" s="81">
        <v>0.1983</v>
      </c>
      <c r="N1137" s="114">
        <f>VLOOKUP(K1137,'Material Bar Weights'!A:C,3,0)</f>
        <v>54.25</v>
      </c>
      <c r="O1137" s="115">
        <f t="shared" si="581"/>
        <v>0</v>
      </c>
      <c r="P1137" s="105">
        <f t="shared" si="561"/>
        <v>0</v>
      </c>
      <c r="X1137" s="50"/>
      <c r="Y1137" s="82"/>
    </row>
    <row r="1138" spans="1:25">
      <c r="A1138" s="50" t="s">
        <v>1279</v>
      </c>
      <c r="B1138" s="107" t="s">
        <v>937</v>
      </c>
      <c r="C1138" s="47" t="s">
        <v>1992</v>
      </c>
      <c r="D1138" s="81">
        <v>0</v>
      </c>
      <c r="E1138" s="50">
        <v>0</v>
      </c>
      <c r="F1138" s="401">
        <f t="shared" si="587"/>
        <v>0</v>
      </c>
      <c r="G1138" s="146">
        <v>35</v>
      </c>
      <c r="H1138" s="81">
        <v>2</v>
      </c>
      <c r="I1138" s="6">
        <f t="shared" si="579"/>
        <v>2</v>
      </c>
      <c r="J1138" s="6">
        <f t="shared" si="580"/>
        <v>0</v>
      </c>
      <c r="K1138" s="50" t="s">
        <v>899</v>
      </c>
      <c r="L1138" s="1074">
        <v>1.2882</v>
      </c>
      <c r="M1138" s="440">
        <v>0.39900000000000002</v>
      </c>
      <c r="N1138" s="114">
        <f>VLOOKUP(K1138,'Material Bar Weights'!A:C,3,0)</f>
        <v>91.68</v>
      </c>
      <c r="O1138" s="115">
        <f t="shared" si="581"/>
        <v>0</v>
      </c>
      <c r="P1138" s="105">
        <f t="shared" si="561"/>
        <v>0</v>
      </c>
      <c r="X1138" s="50"/>
      <c r="Y1138" s="82"/>
    </row>
    <row r="1139" spans="1:25">
      <c r="A1139" s="140" t="s">
        <v>946</v>
      </c>
      <c r="B1139" s="107" t="s">
        <v>937</v>
      </c>
      <c r="C1139" s="47" t="s">
        <v>735</v>
      </c>
      <c r="D1139" s="81">
        <v>0</v>
      </c>
      <c r="E1139" s="50">
        <v>0</v>
      </c>
      <c r="F1139" s="401">
        <f t="shared" si="587"/>
        <v>0</v>
      </c>
      <c r="G1139" s="1351">
        <v>49</v>
      </c>
      <c r="H1139" s="81">
        <v>2</v>
      </c>
      <c r="I1139" s="6">
        <f t="shared" si="579"/>
        <v>2</v>
      </c>
      <c r="J1139" s="6">
        <f t="shared" si="580"/>
        <v>0</v>
      </c>
      <c r="K1139" s="50" t="s">
        <v>899</v>
      </c>
      <c r="L1139" s="152">
        <v>1.3684000000000001</v>
      </c>
      <c r="M1139" s="81">
        <v>0.39900000000000002</v>
      </c>
      <c r="N1139" s="114">
        <f>VLOOKUP(K1139,'Material Bar Weights'!A:C,3,0)</f>
        <v>91.68</v>
      </c>
      <c r="O1139" s="115">
        <f t="shared" si="581"/>
        <v>0</v>
      </c>
      <c r="P1139" s="105">
        <f t="shared" si="561"/>
        <v>0</v>
      </c>
      <c r="X1139" s="50"/>
      <c r="Y1139" s="82"/>
    </row>
    <row r="1140" spans="1:25">
      <c r="A1140" s="50" t="s">
        <v>893</v>
      </c>
      <c r="B1140" s="107" t="s">
        <v>827</v>
      </c>
      <c r="D1140" s="81">
        <v>0</v>
      </c>
      <c r="E1140" s="50">
        <v>0</v>
      </c>
      <c r="F1140" s="50">
        <f>((E1140*M1140)/35)/4</f>
        <v>0</v>
      </c>
      <c r="G1140" s="81">
        <v>49</v>
      </c>
      <c r="H1140" s="81">
        <v>1</v>
      </c>
      <c r="I1140" s="6">
        <f t="shared" si="579"/>
        <v>1</v>
      </c>
      <c r="J1140" s="6">
        <f t="shared" si="580"/>
        <v>0</v>
      </c>
      <c r="K1140" s="50" t="s">
        <v>811</v>
      </c>
      <c r="L1140" s="50">
        <v>0.24399999999999999</v>
      </c>
      <c r="M1140" s="81">
        <v>0.11</v>
      </c>
      <c r="N1140" s="114">
        <f>VLOOKUP(K1140,'Material Bar Weights'!A:C,3,0)</f>
        <v>26.58</v>
      </c>
      <c r="O1140" s="115">
        <f t="shared" si="581"/>
        <v>0</v>
      </c>
      <c r="P1140" s="105">
        <f t="shared" si="561"/>
        <v>0</v>
      </c>
      <c r="X1140" s="50"/>
      <c r="Y1140" s="82"/>
    </row>
    <row r="1141" spans="1:25">
      <c r="A1141" s="50" t="s">
        <v>893</v>
      </c>
      <c r="B1141" s="107" t="s">
        <v>843</v>
      </c>
      <c r="D1141" s="81">
        <v>0</v>
      </c>
      <c r="E1141" s="50">
        <v>0</v>
      </c>
      <c r="F1141" s="401">
        <f t="shared" si="587"/>
        <v>0</v>
      </c>
      <c r="G1141" s="146">
        <v>54</v>
      </c>
      <c r="H1141" s="81">
        <v>2</v>
      </c>
      <c r="I1141" s="6">
        <f t="shared" si="579"/>
        <v>2</v>
      </c>
      <c r="J1141" s="6">
        <f t="shared" si="580"/>
        <v>0</v>
      </c>
      <c r="K1141" s="50" t="s">
        <v>896</v>
      </c>
      <c r="L1141" s="50">
        <v>0.50629999999999997</v>
      </c>
      <c r="M1141" s="81">
        <v>0.19850000000000001</v>
      </c>
      <c r="N1141" s="114">
        <f>VLOOKUP(K1141,'Material Bar Weights'!A:C,3,0)</f>
        <v>39.200000000000003</v>
      </c>
      <c r="O1141" s="115">
        <f t="shared" si="581"/>
        <v>0</v>
      </c>
      <c r="P1141" s="105">
        <f t="shared" si="561"/>
        <v>0</v>
      </c>
      <c r="X1141" s="50"/>
      <c r="Y1141" s="82"/>
    </row>
    <row r="1142" spans="1:25">
      <c r="A1142" s="81" t="s">
        <v>654</v>
      </c>
      <c r="B1142" s="579" t="s">
        <v>1418</v>
      </c>
      <c r="D1142" s="81">
        <v>0</v>
      </c>
      <c r="E1142" s="81">
        <v>0</v>
      </c>
      <c r="F1142" s="346">
        <f>((E1142*M1142)/35)/4</f>
        <v>0</v>
      </c>
      <c r="G1142" s="146">
        <v>9</v>
      </c>
      <c r="H1142" s="81">
        <v>1.5</v>
      </c>
      <c r="I1142" s="40">
        <f t="shared" si="579"/>
        <v>1.5</v>
      </c>
      <c r="J1142" s="40">
        <f t="shared" si="580"/>
        <v>0</v>
      </c>
      <c r="K1142" s="81" t="s">
        <v>161</v>
      </c>
      <c r="L1142" s="152">
        <v>0.4844</v>
      </c>
      <c r="M1142" s="81">
        <v>0.16400000000000001</v>
      </c>
      <c r="N1142" s="114">
        <f>VLOOKUP(K1142,'Material Bar Weights'!A:C,3,0)</f>
        <v>19.53</v>
      </c>
      <c r="O1142" s="115">
        <f t="shared" si="581"/>
        <v>0</v>
      </c>
      <c r="P1142" s="105">
        <f t="shared" si="561"/>
        <v>0</v>
      </c>
      <c r="X1142" s="50"/>
      <c r="Y1142" s="82"/>
    </row>
    <row r="1143" spans="1:25">
      <c r="A1143" s="85" t="s">
        <v>1279</v>
      </c>
      <c r="B1143" s="46" t="s">
        <v>1303</v>
      </c>
      <c r="C1143" s="47" t="s">
        <v>1992</v>
      </c>
      <c r="D1143" s="81">
        <v>0</v>
      </c>
      <c r="E1143" s="50">
        <v>0</v>
      </c>
      <c r="F1143" s="401">
        <f>((E1143*M1143)/35)/4</f>
        <v>0</v>
      </c>
      <c r="G1143" s="85">
        <v>14</v>
      </c>
      <c r="H1143" s="103">
        <v>2</v>
      </c>
      <c r="I1143" s="6">
        <f t="shared" si="579"/>
        <v>2</v>
      </c>
      <c r="J1143" s="6">
        <f t="shared" si="580"/>
        <v>0</v>
      </c>
      <c r="K1143" s="85" t="s">
        <v>896</v>
      </c>
      <c r="L1143" s="166">
        <v>0.50249999999999995</v>
      </c>
      <c r="M1143" s="103">
        <v>0.223</v>
      </c>
      <c r="N1143" s="114">
        <f>VLOOKUP(K1143,'Material Bar Weights'!A:C,3,0)</f>
        <v>39.200000000000003</v>
      </c>
      <c r="O1143" s="91">
        <f t="shared" si="581"/>
        <v>0</v>
      </c>
      <c r="P1143" s="92">
        <f t="shared" si="561"/>
        <v>0</v>
      </c>
      <c r="R1143" s="286"/>
      <c r="X1143" s="50"/>
      <c r="Y1143" s="82"/>
    </row>
    <row r="1144" spans="1:25">
      <c r="A1144" s="85" t="s">
        <v>1279</v>
      </c>
      <c r="B1144" s="46" t="s">
        <v>1304</v>
      </c>
      <c r="C1144" s="47" t="s">
        <v>1992</v>
      </c>
      <c r="D1144" s="81">
        <v>0</v>
      </c>
      <c r="E1144" s="50">
        <v>0</v>
      </c>
      <c r="F1144" s="401">
        <f>((E1144*M1144)/35)/4</f>
        <v>0</v>
      </c>
      <c r="G1144" s="85">
        <v>14</v>
      </c>
      <c r="H1144" s="103">
        <v>2</v>
      </c>
      <c r="I1144" s="6">
        <f t="shared" si="579"/>
        <v>2</v>
      </c>
      <c r="J1144" s="6">
        <f t="shared" si="580"/>
        <v>0</v>
      </c>
      <c r="K1144" s="85" t="s">
        <v>896</v>
      </c>
      <c r="L1144" s="166">
        <v>0.50249999999999995</v>
      </c>
      <c r="M1144" s="103">
        <v>0.223</v>
      </c>
      <c r="N1144" s="114">
        <f>VLOOKUP(K1144,'Material Bar Weights'!A:C,3,0)</f>
        <v>39.200000000000003</v>
      </c>
      <c r="O1144" s="91">
        <f t="shared" si="581"/>
        <v>0</v>
      </c>
      <c r="P1144" s="92">
        <f t="shared" si="561"/>
        <v>0</v>
      </c>
      <c r="R1144" s="286"/>
      <c r="S1144" s="287"/>
      <c r="V1144" s="180"/>
      <c r="W1144" s="180"/>
      <c r="X1144" s="50"/>
      <c r="Y1144" s="82"/>
    </row>
    <row r="1145" spans="1:25">
      <c r="A1145" s="85" t="s">
        <v>1279</v>
      </c>
      <c r="B1145" s="46" t="s">
        <v>1305</v>
      </c>
      <c r="C1145" s="47" t="s">
        <v>1992</v>
      </c>
      <c r="D1145" s="81">
        <v>0</v>
      </c>
      <c r="E1145" s="50">
        <v>0</v>
      </c>
      <c r="F1145" s="401">
        <f>((E1145*M1145)/35)/4</f>
        <v>0</v>
      </c>
      <c r="G1145" s="85">
        <v>14</v>
      </c>
      <c r="H1145" s="103">
        <v>2</v>
      </c>
      <c r="I1145" s="6">
        <f t="shared" si="579"/>
        <v>2</v>
      </c>
      <c r="J1145" s="6">
        <f t="shared" si="580"/>
        <v>0</v>
      </c>
      <c r="K1145" s="85" t="s">
        <v>896</v>
      </c>
      <c r="L1145" s="166">
        <v>0.50249999999999995</v>
      </c>
      <c r="M1145" s="103">
        <v>0.223</v>
      </c>
      <c r="N1145" s="114">
        <f>VLOOKUP(K1145,'Material Bar Weights'!A:C,3,0)</f>
        <v>39.200000000000003</v>
      </c>
      <c r="O1145" s="91">
        <f t="shared" si="581"/>
        <v>0</v>
      </c>
      <c r="P1145" s="92">
        <f t="shared" si="561"/>
        <v>0</v>
      </c>
      <c r="R1145" s="286"/>
      <c r="S1145" s="287"/>
      <c r="V1145" s="180"/>
      <c r="W1145" s="180"/>
      <c r="X1145" s="50"/>
      <c r="Y1145" s="82"/>
    </row>
    <row r="1146" spans="1:25">
      <c r="A1146" s="85" t="s">
        <v>1279</v>
      </c>
      <c r="B1146" s="46" t="s">
        <v>1306</v>
      </c>
      <c r="C1146" s="47" t="s">
        <v>1992</v>
      </c>
      <c r="D1146" s="81">
        <v>0</v>
      </c>
      <c r="E1146" s="50">
        <v>0</v>
      </c>
      <c r="F1146" s="401">
        <f>((E1146*M1146)/35)/4</f>
        <v>0</v>
      </c>
      <c r="G1146" s="85">
        <v>14</v>
      </c>
      <c r="H1146" s="103">
        <v>2</v>
      </c>
      <c r="I1146" s="6">
        <f t="shared" si="579"/>
        <v>2</v>
      </c>
      <c r="J1146" s="6">
        <f t="shared" si="580"/>
        <v>0</v>
      </c>
      <c r="K1146" s="85" t="s">
        <v>896</v>
      </c>
      <c r="L1146" s="166">
        <v>0.50249999999999995</v>
      </c>
      <c r="M1146" s="103">
        <v>0.223</v>
      </c>
      <c r="N1146" s="114">
        <f>VLOOKUP(K1146,'Material Bar Weights'!A:C,3,0)</f>
        <v>39.200000000000003</v>
      </c>
      <c r="O1146" s="91">
        <f t="shared" si="581"/>
        <v>0</v>
      </c>
      <c r="P1146" s="92">
        <f t="shared" si="561"/>
        <v>0</v>
      </c>
      <c r="R1146" s="286"/>
      <c r="S1146" s="287"/>
      <c r="V1146" s="180"/>
      <c r="W1146" s="180"/>
      <c r="X1146" s="50"/>
      <c r="Y1146" s="82"/>
    </row>
    <row r="1147" spans="1:25">
      <c r="A1147" s="50" t="s">
        <v>893</v>
      </c>
      <c r="B1147" s="107" t="s">
        <v>845</v>
      </c>
      <c r="D1147" s="81">
        <v>0</v>
      </c>
      <c r="E1147" s="50">
        <v>0</v>
      </c>
      <c r="F1147" s="401">
        <f t="shared" ref="F1147" si="588">((E1147*M1147)/35)/4</f>
        <v>0</v>
      </c>
      <c r="G1147" s="146">
        <v>42</v>
      </c>
      <c r="H1147" s="81">
        <v>2</v>
      </c>
      <c r="I1147" s="6">
        <f t="shared" si="579"/>
        <v>2</v>
      </c>
      <c r="J1147" s="6">
        <f t="shared" si="580"/>
        <v>0</v>
      </c>
      <c r="K1147" s="50" t="s">
        <v>896</v>
      </c>
      <c r="L1147" s="152">
        <v>0.53439999999999999</v>
      </c>
      <c r="M1147" s="81">
        <v>0.223</v>
      </c>
      <c r="N1147" s="114">
        <f>VLOOKUP(K1147,'Material Bar Weights'!A:C,3,0)</f>
        <v>39.200000000000003</v>
      </c>
      <c r="O1147" s="115">
        <f t="shared" si="581"/>
        <v>0</v>
      </c>
      <c r="P1147" s="105">
        <f t="shared" ref="P1147:P1164" si="589">O1147/N1147</f>
        <v>0</v>
      </c>
      <c r="R1147" s="286"/>
      <c r="S1147" s="287"/>
      <c r="V1147" s="180"/>
      <c r="W1147" s="180"/>
      <c r="X1147" s="50"/>
      <c r="Y1147" s="82"/>
    </row>
    <row r="1148" spans="1:25">
      <c r="A1148" s="85" t="s">
        <v>1279</v>
      </c>
      <c r="B1148" s="46" t="s">
        <v>1311</v>
      </c>
      <c r="C1148" s="47" t="s">
        <v>1992</v>
      </c>
      <c r="D1148" s="81">
        <v>0</v>
      </c>
      <c r="E1148" s="50">
        <v>0</v>
      </c>
      <c r="F1148" s="401">
        <f t="shared" ref="F1148:F1157" si="590">((E1148*M1148)/35)/4</f>
        <v>0</v>
      </c>
      <c r="G1148" s="85">
        <v>14</v>
      </c>
      <c r="H1148" s="103">
        <v>2</v>
      </c>
      <c r="I1148" s="6">
        <f t="shared" si="579"/>
        <v>2</v>
      </c>
      <c r="J1148" s="6">
        <f t="shared" si="580"/>
        <v>0</v>
      </c>
      <c r="K1148" s="85" t="s">
        <v>812</v>
      </c>
      <c r="L1148" s="166">
        <v>0.7903</v>
      </c>
      <c r="M1148" s="103">
        <v>0.3221</v>
      </c>
      <c r="N1148" s="114">
        <f>VLOOKUP(K1148,'Material Bar Weights'!A:C,3,0)</f>
        <v>54.25</v>
      </c>
      <c r="O1148" s="165">
        <f t="shared" si="581"/>
        <v>0</v>
      </c>
      <c r="P1148" s="105">
        <f t="shared" si="589"/>
        <v>0</v>
      </c>
      <c r="R1148" s="286"/>
      <c r="S1148" s="287"/>
      <c r="V1148" s="180"/>
      <c r="W1148" s="180"/>
      <c r="X1148" s="50"/>
      <c r="Y1148" s="82"/>
    </row>
    <row r="1149" spans="1:25">
      <c r="A1149" s="85" t="s">
        <v>1279</v>
      </c>
      <c r="B1149" s="46" t="s">
        <v>1312</v>
      </c>
      <c r="C1149" s="47" t="s">
        <v>1992</v>
      </c>
      <c r="D1149" s="81">
        <v>0</v>
      </c>
      <c r="E1149" s="50">
        <v>0</v>
      </c>
      <c r="F1149" s="401">
        <f t="shared" si="590"/>
        <v>0</v>
      </c>
      <c r="G1149" s="85">
        <v>14</v>
      </c>
      <c r="H1149" s="103">
        <v>2</v>
      </c>
      <c r="I1149" s="6">
        <f t="shared" si="579"/>
        <v>2</v>
      </c>
      <c r="J1149" s="6">
        <f t="shared" si="580"/>
        <v>0</v>
      </c>
      <c r="K1149" s="85" t="s">
        <v>812</v>
      </c>
      <c r="L1149" s="166">
        <v>0.7903</v>
      </c>
      <c r="M1149" s="103">
        <v>0.3221</v>
      </c>
      <c r="N1149" s="114">
        <f>VLOOKUP(K1149,'Material Bar Weights'!A:C,3,0)</f>
        <v>54.25</v>
      </c>
      <c r="O1149" s="165">
        <f t="shared" si="581"/>
        <v>0</v>
      </c>
      <c r="P1149" s="105">
        <f t="shared" si="589"/>
        <v>0</v>
      </c>
      <c r="R1149" s="286"/>
      <c r="S1149" s="287"/>
      <c r="V1149" s="180"/>
      <c r="W1149" s="180"/>
      <c r="X1149" s="50"/>
      <c r="Y1149" s="82"/>
    </row>
    <row r="1150" spans="1:25">
      <c r="A1150" s="85" t="s">
        <v>1279</v>
      </c>
      <c r="B1150" s="46" t="s">
        <v>1313</v>
      </c>
      <c r="C1150" s="47" t="s">
        <v>1992</v>
      </c>
      <c r="D1150" s="81">
        <v>0</v>
      </c>
      <c r="E1150" s="50">
        <v>0</v>
      </c>
      <c r="F1150" s="401">
        <f t="shared" si="590"/>
        <v>0</v>
      </c>
      <c r="G1150" s="85">
        <v>14</v>
      </c>
      <c r="H1150" s="103">
        <v>2</v>
      </c>
      <c r="I1150" s="6">
        <f t="shared" si="579"/>
        <v>2</v>
      </c>
      <c r="J1150" s="6">
        <f t="shared" si="580"/>
        <v>0</v>
      </c>
      <c r="K1150" s="85" t="s">
        <v>812</v>
      </c>
      <c r="L1150" s="166">
        <v>0.7903</v>
      </c>
      <c r="M1150" s="103">
        <v>0.3221</v>
      </c>
      <c r="N1150" s="114">
        <f>VLOOKUP(K1150,'Material Bar Weights'!A:C,3,0)</f>
        <v>54.25</v>
      </c>
      <c r="O1150" s="165">
        <f t="shared" si="581"/>
        <v>0</v>
      </c>
      <c r="P1150" s="105">
        <f t="shared" si="589"/>
        <v>0</v>
      </c>
      <c r="R1150" s="286"/>
      <c r="S1150" s="287"/>
      <c r="U1150" s="49"/>
      <c r="V1150" s="180"/>
      <c r="W1150" s="180"/>
    </row>
    <row r="1151" spans="1:25">
      <c r="A1151" s="85" t="s">
        <v>1279</v>
      </c>
      <c r="B1151" s="46" t="s">
        <v>1314</v>
      </c>
      <c r="C1151" s="47" t="s">
        <v>1992</v>
      </c>
      <c r="D1151" s="81">
        <v>0</v>
      </c>
      <c r="E1151" s="50">
        <v>0</v>
      </c>
      <c r="F1151" s="401">
        <f t="shared" si="590"/>
        <v>0</v>
      </c>
      <c r="G1151" s="85">
        <v>14</v>
      </c>
      <c r="H1151" s="103">
        <v>2</v>
      </c>
      <c r="I1151" s="6">
        <f t="shared" si="579"/>
        <v>2</v>
      </c>
      <c r="J1151" s="6">
        <f t="shared" si="580"/>
        <v>0</v>
      </c>
      <c r="K1151" s="85" t="s">
        <v>812</v>
      </c>
      <c r="L1151" s="166">
        <v>0.7903</v>
      </c>
      <c r="M1151" s="103">
        <v>0.3221</v>
      </c>
      <c r="N1151" s="114">
        <f>VLOOKUP(K1151,'Material Bar Weights'!A:C,3,0)</f>
        <v>54.25</v>
      </c>
      <c r="O1151" s="165">
        <f t="shared" si="581"/>
        <v>0</v>
      </c>
      <c r="P1151" s="105">
        <f t="shared" si="589"/>
        <v>0</v>
      </c>
      <c r="R1151" s="286"/>
      <c r="S1151" s="287"/>
      <c r="U1151" s="49"/>
      <c r="V1151" s="180"/>
      <c r="W1151" s="180"/>
      <c r="X1151" s="50"/>
      <c r="Y1151" s="82"/>
    </row>
    <row r="1152" spans="1:25">
      <c r="A1152" s="85" t="s">
        <v>1279</v>
      </c>
      <c r="B1152" s="46" t="s">
        <v>1315</v>
      </c>
      <c r="C1152" s="47" t="s">
        <v>1992</v>
      </c>
      <c r="D1152" s="81">
        <v>0</v>
      </c>
      <c r="E1152" s="50">
        <v>0</v>
      </c>
      <c r="F1152" s="401">
        <f t="shared" si="590"/>
        <v>0</v>
      </c>
      <c r="G1152" s="85">
        <v>14</v>
      </c>
      <c r="H1152" s="103">
        <v>2</v>
      </c>
      <c r="I1152" s="6">
        <f t="shared" si="579"/>
        <v>2</v>
      </c>
      <c r="J1152" s="6">
        <f t="shared" si="580"/>
        <v>0</v>
      </c>
      <c r="K1152" s="85" t="s">
        <v>812</v>
      </c>
      <c r="L1152" s="166">
        <v>0.7903</v>
      </c>
      <c r="M1152" s="103">
        <v>0.3221</v>
      </c>
      <c r="N1152" s="114">
        <f>VLOOKUP(K1152,'Material Bar Weights'!A:C,3,0)</f>
        <v>54.25</v>
      </c>
      <c r="O1152" s="165">
        <f t="shared" si="581"/>
        <v>0</v>
      </c>
      <c r="P1152" s="105">
        <f t="shared" si="589"/>
        <v>0</v>
      </c>
      <c r="R1152" s="286"/>
      <c r="S1152" s="287"/>
      <c r="U1152" s="49"/>
      <c r="V1152" s="180"/>
      <c r="W1152" s="180"/>
      <c r="X1152" s="50"/>
      <c r="Y1152" s="82"/>
    </row>
    <row r="1153" spans="1:25">
      <c r="A1153" s="85" t="s">
        <v>1279</v>
      </c>
      <c r="B1153" s="46" t="s">
        <v>1316</v>
      </c>
      <c r="C1153" s="47" t="s">
        <v>1992</v>
      </c>
      <c r="D1153" s="81">
        <v>0</v>
      </c>
      <c r="E1153" s="50">
        <v>0</v>
      </c>
      <c r="F1153" s="401">
        <f t="shared" si="590"/>
        <v>0</v>
      </c>
      <c r="G1153" s="85">
        <v>14</v>
      </c>
      <c r="H1153" s="103">
        <v>2</v>
      </c>
      <c r="I1153" s="6">
        <f t="shared" si="579"/>
        <v>2</v>
      </c>
      <c r="J1153" s="6">
        <f t="shared" si="580"/>
        <v>0</v>
      </c>
      <c r="K1153" s="85" t="s">
        <v>812</v>
      </c>
      <c r="L1153" s="166">
        <v>0.7903</v>
      </c>
      <c r="M1153" s="103">
        <v>0.3221</v>
      </c>
      <c r="N1153" s="114">
        <f>VLOOKUP(K1153,'Material Bar Weights'!A:C,3,0)</f>
        <v>54.25</v>
      </c>
      <c r="O1153" s="165">
        <f t="shared" si="581"/>
        <v>0</v>
      </c>
      <c r="P1153" s="105">
        <f t="shared" si="589"/>
        <v>0</v>
      </c>
      <c r="R1153" s="286"/>
      <c r="S1153" s="287"/>
      <c r="U1153" s="49"/>
      <c r="V1153" s="180"/>
      <c r="W1153" s="180"/>
      <c r="X1153" s="50"/>
      <c r="Y1153" s="82"/>
    </row>
    <row r="1154" spans="1:25">
      <c r="A1154" s="85" t="s">
        <v>1279</v>
      </c>
      <c r="B1154" s="46" t="s">
        <v>1317</v>
      </c>
      <c r="C1154" s="47" t="s">
        <v>1992</v>
      </c>
      <c r="D1154" s="81">
        <v>0</v>
      </c>
      <c r="E1154" s="50">
        <v>0</v>
      </c>
      <c r="F1154" s="401">
        <f t="shared" si="590"/>
        <v>0</v>
      </c>
      <c r="G1154" s="85">
        <v>14</v>
      </c>
      <c r="H1154" s="103">
        <v>2</v>
      </c>
      <c r="I1154" s="6">
        <f t="shared" si="579"/>
        <v>2</v>
      </c>
      <c r="J1154" s="6">
        <f t="shared" si="580"/>
        <v>0</v>
      </c>
      <c r="K1154" s="85" t="s">
        <v>812</v>
      </c>
      <c r="L1154" s="166">
        <v>0.7903</v>
      </c>
      <c r="M1154" s="103">
        <v>0.3221</v>
      </c>
      <c r="N1154" s="114">
        <f>VLOOKUP(K1154,'Material Bar Weights'!A:C,3,0)</f>
        <v>54.25</v>
      </c>
      <c r="O1154" s="165">
        <f t="shared" si="581"/>
        <v>0</v>
      </c>
      <c r="P1154" s="105">
        <f t="shared" si="589"/>
        <v>0</v>
      </c>
      <c r="R1154" s="286"/>
      <c r="S1154" s="287"/>
      <c r="U1154" s="49"/>
      <c r="V1154" s="180"/>
      <c r="W1154" s="180"/>
      <c r="X1154" s="50"/>
      <c r="Y1154" s="82"/>
    </row>
    <row r="1155" spans="1:25">
      <c r="A1155" s="85" t="s">
        <v>1279</v>
      </c>
      <c r="B1155" s="46" t="s">
        <v>1318</v>
      </c>
      <c r="C1155" s="47" t="s">
        <v>1992</v>
      </c>
      <c r="D1155" s="81">
        <v>0</v>
      </c>
      <c r="E1155" s="50">
        <v>0</v>
      </c>
      <c r="F1155" s="401">
        <f t="shared" si="590"/>
        <v>0</v>
      </c>
      <c r="G1155" s="85">
        <v>14</v>
      </c>
      <c r="H1155" s="103">
        <v>2</v>
      </c>
      <c r="I1155" s="6">
        <f t="shared" si="579"/>
        <v>2</v>
      </c>
      <c r="J1155" s="6">
        <f t="shared" si="580"/>
        <v>0</v>
      </c>
      <c r="K1155" s="85" t="s">
        <v>812</v>
      </c>
      <c r="L1155" s="166">
        <v>0.7903</v>
      </c>
      <c r="M1155" s="103">
        <v>0.3221</v>
      </c>
      <c r="N1155" s="114">
        <f>VLOOKUP(K1155,'Material Bar Weights'!A:C,3,0)</f>
        <v>54.25</v>
      </c>
      <c r="O1155" s="165">
        <f t="shared" si="581"/>
        <v>0</v>
      </c>
      <c r="P1155" s="105">
        <f t="shared" si="589"/>
        <v>0</v>
      </c>
      <c r="R1155" s="286"/>
      <c r="S1155" s="287"/>
      <c r="V1155" s="180"/>
      <c r="W1155" s="180"/>
      <c r="X1155" s="50"/>
      <c r="Y1155" s="82"/>
    </row>
    <row r="1156" spans="1:25">
      <c r="A1156" s="85" t="s">
        <v>1279</v>
      </c>
      <c r="B1156" s="46" t="s">
        <v>1319</v>
      </c>
      <c r="C1156" s="47" t="s">
        <v>1992</v>
      </c>
      <c r="D1156" s="81">
        <v>0</v>
      </c>
      <c r="E1156" s="50">
        <v>0</v>
      </c>
      <c r="F1156" s="401">
        <f t="shared" si="590"/>
        <v>0</v>
      </c>
      <c r="G1156" s="85">
        <v>14</v>
      </c>
      <c r="H1156" s="103">
        <v>2</v>
      </c>
      <c r="I1156" s="6">
        <f t="shared" si="579"/>
        <v>2</v>
      </c>
      <c r="J1156" s="6">
        <f t="shared" si="580"/>
        <v>0</v>
      </c>
      <c r="K1156" s="85" t="s">
        <v>812</v>
      </c>
      <c r="L1156" s="166">
        <v>0.7903</v>
      </c>
      <c r="M1156" s="103">
        <v>0.3221</v>
      </c>
      <c r="N1156" s="114">
        <f>VLOOKUP(K1156,'Material Bar Weights'!A:C,3,0)</f>
        <v>54.25</v>
      </c>
      <c r="O1156" s="165">
        <f t="shared" si="581"/>
        <v>0</v>
      </c>
      <c r="P1156" s="105">
        <f t="shared" si="589"/>
        <v>0</v>
      </c>
      <c r="R1156" s="286"/>
      <c r="S1156" s="287"/>
      <c r="V1156" s="180"/>
      <c r="W1156" s="180"/>
      <c r="X1156" s="50"/>
      <c r="Y1156" s="82"/>
    </row>
    <row r="1157" spans="1:25">
      <c r="A1157" s="85" t="s">
        <v>1279</v>
      </c>
      <c r="B1157" s="46" t="s">
        <v>1320</v>
      </c>
      <c r="C1157" s="47" t="s">
        <v>1992</v>
      </c>
      <c r="D1157" s="81">
        <v>0</v>
      </c>
      <c r="E1157" s="50">
        <v>0</v>
      </c>
      <c r="F1157" s="401">
        <f t="shared" si="590"/>
        <v>0</v>
      </c>
      <c r="G1157" s="142">
        <v>15</v>
      </c>
      <c r="H1157" s="103">
        <v>2</v>
      </c>
      <c r="I1157" s="6">
        <f t="shared" ref="I1157:I1192" si="591">E1157/G1157+H1157</f>
        <v>2</v>
      </c>
      <c r="J1157" s="6">
        <f t="shared" si="580"/>
        <v>0</v>
      </c>
      <c r="K1157" s="85" t="s">
        <v>812</v>
      </c>
      <c r="L1157" s="159">
        <v>0.7903</v>
      </c>
      <c r="M1157" s="103">
        <v>0.3221</v>
      </c>
      <c r="N1157" s="114">
        <f>VLOOKUP(K1157,'Material Bar Weights'!A:C,3,0)</f>
        <v>54.25</v>
      </c>
      <c r="O1157" s="165">
        <f t="shared" ref="O1157:O1192" si="592">IF(L1157="NA", E1157, E1157*L1157)</f>
        <v>0</v>
      </c>
      <c r="P1157" s="105">
        <f t="shared" si="589"/>
        <v>0</v>
      </c>
      <c r="R1157" s="286"/>
      <c r="S1157" s="287"/>
      <c r="V1157" s="180"/>
      <c r="W1157" s="180"/>
      <c r="X1157" s="50"/>
      <c r="Y1157" s="82"/>
    </row>
    <row r="1158" spans="1:25">
      <c r="A1158" s="50" t="s">
        <v>4098</v>
      </c>
      <c r="B1158" s="107" t="s">
        <v>852</v>
      </c>
      <c r="D1158" s="81">
        <v>0</v>
      </c>
      <c r="E1158" s="50">
        <v>0</v>
      </c>
      <c r="F1158" s="33">
        <f t="shared" ref="F1158" si="593">((E1158*M1158)/35)/4</f>
        <v>0</v>
      </c>
      <c r="G1158" s="146">
        <v>33</v>
      </c>
      <c r="H1158" s="81">
        <v>1</v>
      </c>
      <c r="I1158" s="6">
        <f t="shared" si="591"/>
        <v>1</v>
      </c>
      <c r="J1158" s="6">
        <f t="shared" si="580"/>
        <v>0</v>
      </c>
      <c r="K1158" s="50" t="s">
        <v>812</v>
      </c>
      <c r="L1158" s="152">
        <v>0.83919999999999995</v>
      </c>
      <c r="M1158" s="81">
        <v>0.3221</v>
      </c>
      <c r="N1158" s="114">
        <f>VLOOKUP(K1158,'Material Bar Weights'!A:C,3,0)</f>
        <v>54.25</v>
      </c>
      <c r="O1158" s="115">
        <f t="shared" si="592"/>
        <v>0</v>
      </c>
      <c r="P1158" s="105">
        <f t="shared" si="589"/>
        <v>0</v>
      </c>
      <c r="R1158" s="286"/>
      <c r="S1158" s="287"/>
      <c r="V1158" s="180"/>
      <c r="W1158" s="180"/>
      <c r="X1158" s="50"/>
      <c r="Y1158" s="82"/>
    </row>
    <row r="1159" spans="1:25">
      <c r="A1159" s="85" t="s">
        <v>1279</v>
      </c>
      <c r="B1159" s="46" t="s">
        <v>1321</v>
      </c>
      <c r="C1159" s="136" t="s">
        <v>1992</v>
      </c>
      <c r="D1159" s="81">
        <v>0</v>
      </c>
      <c r="E1159" s="50">
        <v>0</v>
      </c>
      <c r="F1159" s="50">
        <f t="shared" ref="F1159:F1170" si="594">((E1159*M1159)/35)/4</f>
        <v>0</v>
      </c>
      <c r="G1159" s="85">
        <v>14</v>
      </c>
      <c r="H1159" s="103">
        <v>2</v>
      </c>
      <c r="I1159" s="6">
        <f t="shared" si="591"/>
        <v>2</v>
      </c>
      <c r="J1159" s="6">
        <f t="shared" si="580"/>
        <v>0</v>
      </c>
      <c r="K1159" s="85" t="s">
        <v>812</v>
      </c>
      <c r="L1159" s="166">
        <v>1.0973999999999999</v>
      </c>
      <c r="M1159" s="103">
        <v>0.56200000000000006</v>
      </c>
      <c r="N1159" s="114">
        <f>VLOOKUP(K1159,'Material Bar Weights'!A:C,3,0)</f>
        <v>54.25</v>
      </c>
      <c r="O1159" s="165">
        <f t="shared" si="592"/>
        <v>0</v>
      </c>
      <c r="P1159" s="105">
        <f t="shared" si="589"/>
        <v>0</v>
      </c>
      <c r="R1159" s="286"/>
      <c r="S1159" s="287"/>
      <c r="V1159" s="180"/>
      <c r="W1159" s="180"/>
      <c r="X1159" s="50"/>
      <c r="Y1159" s="82"/>
    </row>
    <row r="1160" spans="1:25">
      <c r="A1160" s="91" t="s">
        <v>1438</v>
      </c>
      <c r="B1160" s="1209" t="s">
        <v>2333</v>
      </c>
      <c r="C1160" s="136" t="s">
        <v>1992</v>
      </c>
      <c r="D1160" s="81">
        <v>0</v>
      </c>
      <c r="E1160" s="471">
        <v>0</v>
      </c>
      <c r="F1160" s="471">
        <f t="shared" si="594"/>
        <v>0</v>
      </c>
      <c r="G1160" s="471">
        <v>2</v>
      </c>
      <c r="H1160" s="466">
        <v>1</v>
      </c>
      <c r="I1160" s="6">
        <f>E1160/G1160+H1160</f>
        <v>1</v>
      </c>
      <c r="J1160" s="6">
        <f>ROUND(I1160/7.5,0)</f>
        <v>0</v>
      </c>
      <c r="K1160" s="50" t="s">
        <v>1321</v>
      </c>
      <c r="L1160" s="466" t="s">
        <v>47</v>
      </c>
      <c r="M1160" s="492">
        <v>0.56200000000000006</v>
      </c>
      <c r="N1160" s="114"/>
      <c r="O1160" s="165">
        <f>IF(L1160="NA", E1160, E1160*L1160)</f>
        <v>0</v>
      </c>
      <c r="P1160" s="114"/>
      <c r="R1160" s="286"/>
      <c r="S1160" s="287"/>
      <c r="V1160" s="180"/>
      <c r="W1160" s="180"/>
      <c r="X1160" s="50"/>
      <c r="Y1160" s="82"/>
    </row>
    <row r="1161" spans="1:25">
      <c r="A1161" s="85" t="s">
        <v>1279</v>
      </c>
      <c r="B1161" s="46" t="s">
        <v>1322</v>
      </c>
      <c r="C1161" s="47" t="s">
        <v>1992</v>
      </c>
      <c r="D1161" s="81">
        <v>0</v>
      </c>
      <c r="E1161" s="50">
        <v>0</v>
      </c>
      <c r="F1161" s="175">
        <f t="shared" si="594"/>
        <v>0</v>
      </c>
      <c r="G1161" s="85">
        <v>14</v>
      </c>
      <c r="H1161" s="103">
        <v>2</v>
      </c>
      <c r="I1161" s="6">
        <f t="shared" si="591"/>
        <v>2</v>
      </c>
      <c r="J1161" s="6">
        <f t="shared" si="580"/>
        <v>0</v>
      </c>
      <c r="K1161" s="85" t="s">
        <v>812</v>
      </c>
      <c r="L1161" s="166">
        <v>1.0973999999999999</v>
      </c>
      <c r="M1161" s="103">
        <v>0.56200000000000006</v>
      </c>
      <c r="N1161" s="114">
        <f>VLOOKUP(K1161,'Material Bar Weights'!A:C,3,0)</f>
        <v>54.25</v>
      </c>
      <c r="O1161" s="165">
        <f t="shared" si="592"/>
        <v>0</v>
      </c>
      <c r="P1161" s="105">
        <f t="shared" si="589"/>
        <v>0</v>
      </c>
      <c r="R1161" s="286"/>
      <c r="S1161" s="287"/>
      <c r="V1161" s="180"/>
      <c r="W1161" s="180"/>
      <c r="X1161" s="50"/>
      <c r="Y1161" s="82"/>
    </row>
    <row r="1162" spans="1:25">
      <c r="A1162" s="85" t="s">
        <v>1279</v>
      </c>
      <c r="B1162" s="46" t="s">
        <v>1500</v>
      </c>
      <c r="C1162" s="47" t="s">
        <v>1992</v>
      </c>
      <c r="D1162" s="81">
        <v>0</v>
      </c>
      <c r="E1162" s="50">
        <v>0</v>
      </c>
      <c r="F1162" s="175">
        <f t="shared" si="594"/>
        <v>0</v>
      </c>
      <c r="G1162" s="85">
        <v>14</v>
      </c>
      <c r="H1162" s="103">
        <v>2</v>
      </c>
      <c r="I1162" s="6">
        <f t="shared" si="591"/>
        <v>2</v>
      </c>
      <c r="J1162" s="6">
        <f t="shared" si="580"/>
        <v>0</v>
      </c>
      <c r="K1162" s="85" t="s">
        <v>812</v>
      </c>
      <c r="L1162" s="166">
        <v>1.0973999999999999</v>
      </c>
      <c r="M1162" s="103">
        <v>0.56200000000000006</v>
      </c>
      <c r="N1162" s="114">
        <f>VLOOKUP(K1162,'Material Bar Weights'!A:C,3,0)</f>
        <v>54.25</v>
      </c>
      <c r="O1162" s="165">
        <f t="shared" si="592"/>
        <v>0</v>
      </c>
      <c r="P1162" s="105">
        <f t="shared" si="589"/>
        <v>0</v>
      </c>
      <c r="R1162" s="286"/>
      <c r="S1162" s="287"/>
      <c r="V1162" s="180"/>
      <c r="W1162" s="180"/>
      <c r="X1162" s="50"/>
      <c r="Y1162" s="82"/>
    </row>
    <row r="1163" spans="1:25">
      <c r="A1163" s="50" t="s">
        <v>893</v>
      </c>
      <c r="B1163" s="107" t="s">
        <v>864</v>
      </c>
      <c r="D1163" s="81">
        <v>0</v>
      </c>
      <c r="E1163" s="50">
        <v>0</v>
      </c>
      <c r="F1163" s="1429">
        <f t="shared" si="594"/>
        <v>0</v>
      </c>
      <c r="G1163" s="142">
        <v>29</v>
      </c>
      <c r="H1163" s="103">
        <v>2</v>
      </c>
      <c r="I1163" s="40">
        <f t="shared" si="591"/>
        <v>2</v>
      </c>
      <c r="J1163" s="40">
        <f t="shared" si="580"/>
        <v>0</v>
      </c>
      <c r="K1163" s="103" t="s">
        <v>812</v>
      </c>
      <c r="L1163" s="166">
        <v>1.1619999999999999</v>
      </c>
      <c r="M1163" s="103">
        <v>0.56200000000000006</v>
      </c>
      <c r="N1163" s="114">
        <f>VLOOKUP(K1163,'Material Bar Weights'!A:C,3,0)</f>
        <v>54.25</v>
      </c>
      <c r="O1163" s="115">
        <f t="shared" si="592"/>
        <v>0</v>
      </c>
      <c r="P1163" s="105">
        <f t="shared" si="589"/>
        <v>0</v>
      </c>
      <c r="S1163" s="287"/>
      <c r="V1163" s="180"/>
      <c r="W1163" s="180"/>
      <c r="X1163" s="50"/>
      <c r="Y1163" s="82"/>
    </row>
    <row r="1164" spans="1:25">
      <c r="A1164" s="85" t="s">
        <v>1279</v>
      </c>
      <c r="B1164" s="46" t="s">
        <v>1325</v>
      </c>
      <c r="C1164" s="47" t="s">
        <v>1992</v>
      </c>
      <c r="D1164" s="81">
        <v>0</v>
      </c>
      <c r="E1164" s="50">
        <v>0</v>
      </c>
      <c r="F1164" s="175">
        <f t="shared" si="594"/>
        <v>0</v>
      </c>
      <c r="G1164" s="85">
        <v>14</v>
      </c>
      <c r="H1164" s="103">
        <v>2</v>
      </c>
      <c r="I1164" s="6">
        <f t="shared" si="591"/>
        <v>2</v>
      </c>
      <c r="J1164" s="6">
        <f t="shared" si="580"/>
        <v>0</v>
      </c>
      <c r="K1164" s="85" t="s">
        <v>899</v>
      </c>
      <c r="L1164" s="166">
        <v>1.3286</v>
      </c>
      <c r="M1164" s="103">
        <v>0.39</v>
      </c>
      <c r="N1164" s="114">
        <f>VLOOKUP(K1164,'Material Bar Weights'!A:C,3,0)</f>
        <v>91.68</v>
      </c>
      <c r="O1164" s="165">
        <f t="shared" si="592"/>
        <v>0</v>
      </c>
      <c r="P1164" s="105">
        <f t="shared" si="589"/>
        <v>0</v>
      </c>
    </row>
    <row r="1165" spans="1:25">
      <c r="A1165" s="103" t="s">
        <v>1425</v>
      </c>
      <c r="B1165" s="46" t="s">
        <v>1675</v>
      </c>
      <c r="C1165" s="47" t="s">
        <v>1992</v>
      </c>
      <c r="D1165" s="81">
        <v>0</v>
      </c>
      <c r="E1165" s="81">
        <v>0</v>
      </c>
      <c r="F1165" s="157">
        <f t="shared" si="594"/>
        <v>0</v>
      </c>
      <c r="G1165" s="103">
        <v>14</v>
      </c>
      <c r="H1165" s="103">
        <v>2</v>
      </c>
      <c r="I1165" s="40">
        <f t="shared" si="591"/>
        <v>2</v>
      </c>
      <c r="J1165" s="40">
        <f t="shared" si="580"/>
        <v>0</v>
      </c>
      <c r="K1165" s="103" t="s">
        <v>871</v>
      </c>
      <c r="L1165" s="103" t="s">
        <v>47</v>
      </c>
      <c r="M1165" s="103">
        <v>0.39</v>
      </c>
      <c r="N1165" s="114"/>
      <c r="O1165" s="115">
        <f t="shared" si="592"/>
        <v>0</v>
      </c>
      <c r="P1165" s="114"/>
      <c r="Q1165" s="81"/>
      <c r="R1165" s="288"/>
      <c r="U1165" s="107"/>
    </row>
    <row r="1166" spans="1:25" s="120" customFormat="1">
      <c r="A1166" s="85" t="s">
        <v>1279</v>
      </c>
      <c r="B1166" s="46" t="s">
        <v>1227</v>
      </c>
      <c r="C1166" s="47" t="s">
        <v>1992</v>
      </c>
      <c r="D1166" s="81">
        <v>0</v>
      </c>
      <c r="E1166" s="50">
        <v>0</v>
      </c>
      <c r="F1166" s="175">
        <f t="shared" si="594"/>
        <v>0</v>
      </c>
      <c r="G1166" s="142">
        <v>14</v>
      </c>
      <c r="H1166" s="103">
        <v>2</v>
      </c>
      <c r="I1166" s="6">
        <f t="shared" si="591"/>
        <v>2</v>
      </c>
      <c r="J1166" s="6">
        <f t="shared" si="580"/>
        <v>0</v>
      </c>
      <c r="K1166" s="85" t="s">
        <v>899</v>
      </c>
      <c r="L1166" s="166">
        <v>1.3286</v>
      </c>
      <c r="M1166" s="103">
        <v>0.39</v>
      </c>
      <c r="N1166" s="114">
        <f>VLOOKUP(K1166,'Material Bar Weights'!A:C,3,0)</f>
        <v>91.68</v>
      </c>
      <c r="O1166" s="165">
        <f t="shared" si="592"/>
        <v>0</v>
      </c>
      <c r="P1166" s="105">
        <f t="shared" ref="P1166:P1170" si="595">O1166/N1166</f>
        <v>0</v>
      </c>
      <c r="Q1166" s="50"/>
      <c r="R1166" s="55"/>
      <c r="S1166" s="81"/>
      <c r="T1166" s="288"/>
      <c r="U1166" s="41"/>
      <c r="W1166" s="81"/>
    </row>
    <row r="1167" spans="1:25">
      <c r="A1167" s="85" t="s">
        <v>1279</v>
      </c>
      <c r="B1167" s="46" t="s">
        <v>1326</v>
      </c>
      <c r="C1167" s="47" t="s">
        <v>1992</v>
      </c>
      <c r="D1167" s="81">
        <v>0</v>
      </c>
      <c r="E1167" s="50">
        <v>0</v>
      </c>
      <c r="F1167" s="175">
        <f t="shared" si="594"/>
        <v>0</v>
      </c>
      <c r="G1167" s="142">
        <v>14</v>
      </c>
      <c r="H1167" s="103">
        <v>2</v>
      </c>
      <c r="I1167" s="6">
        <f t="shared" si="591"/>
        <v>2</v>
      </c>
      <c r="J1167" s="6">
        <f t="shared" si="580"/>
        <v>0</v>
      </c>
      <c r="K1167" s="85" t="s">
        <v>899</v>
      </c>
      <c r="L1167" s="166">
        <v>1.3286</v>
      </c>
      <c r="M1167" s="103">
        <v>0.39</v>
      </c>
      <c r="N1167" s="114">
        <f>VLOOKUP(K1167,'Material Bar Weights'!A:C,3,0)</f>
        <v>91.68</v>
      </c>
      <c r="O1167" s="165">
        <f t="shared" si="592"/>
        <v>0</v>
      </c>
      <c r="P1167" s="105">
        <f t="shared" si="595"/>
        <v>0</v>
      </c>
      <c r="R1167" s="286"/>
    </row>
    <row r="1168" spans="1:25">
      <c r="A1168" s="50" t="s">
        <v>893</v>
      </c>
      <c r="B1168" s="107" t="s">
        <v>871</v>
      </c>
      <c r="D1168" s="81">
        <v>0</v>
      </c>
      <c r="E1168" s="50">
        <v>0</v>
      </c>
      <c r="F1168" s="401">
        <f t="shared" si="594"/>
        <v>0</v>
      </c>
      <c r="G1168" s="146">
        <v>34</v>
      </c>
      <c r="H1168" s="81">
        <v>2</v>
      </c>
      <c r="I1168" s="6">
        <f t="shared" si="591"/>
        <v>2</v>
      </c>
      <c r="J1168" s="6">
        <f t="shared" si="580"/>
        <v>0</v>
      </c>
      <c r="K1168" s="50" t="s">
        <v>899</v>
      </c>
      <c r="L1168" s="152">
        <v>1.4109</v>
      </c>
      <c r="M1168" s="81">
        <v>0.39</v>
      </c>
      <c r="N1168" s="114">
        <f>VLOOKUP(K1168,'Material Bar Weights'!A:C,3,0)</f>
        <v>91.68</v>
      </c>
      <c r="O1168" s="115">
        <f t="shared" si="592"/>
        <v>0</v>
      </c>
      <c r="P1168" s="105">
        <f t="shared" si="595"/>
        <v>0</v>
      </c>
      <c r="R1168" s="286"/>
      <c r="S1168" s="287"/>
      <c r="V1168" s="180"/>
      <c r="W1168" s="180"/>
      <c r="X1168" s="50"/>
      <c r="Y1168" s="82"/>
    </row>
    <row r="1169" spans="1:25">
      <c r="A1169" s="50" t="s">
        <v>893</v>
      </c>
      <c r="B1169" s="107" t="s">
        <v>876</v>
      </c>
      <c r="D1169" s="81">
        <v>0</v>
      </c>
      <c r="E1169" s="50">
        <v>0</v>
      </c>
      <c r="F1169" s="50">
        <f t="shared" si="594"/>
        <v>0</v>
      </c>
      <c r="G1169" s="146">
        <v>31</v>
      </c>
      <c r="H1169" s="81">
        <v>7.5</v>
      </c>
      <c r="I1169" s="6">
        <f t="shared" si="591"/>
        <v>7.5</v>
      </c>
      <c r="J1169" s="6">
        <f t="shared" si="580"/>
        <v>1</v>
      </c>
      <c r="K1169" s="50" t="s">
        <v>900</v>
      </c>
      <c r="L1169" s="50">
        <v>1.5</v>
      </c>
      <c r="M1169" s="81">
        <v>0.35</v>
      </c>
      <c r="N1169" s="114">
        <f>VLOOKUP(K1169,'Material Bar Weights'!A:C,3,0)</f>
        <v>106.33</v>
      </c>
      <c r="O1169" s="115">
        <f t="shared" si="592"/>
        <v>0</v>
      </c>
      <c r="P1169" s="105">
        <f t="shared" si="595"/>
        <v>0</v>
      </c>
      <c r="R1169" s="286"/>
      <c r="S1169" s="287"/>
      <c r="V1169" s="180"/>
      <c r="W1169" s="180"/>
      <c r="X1169" s="50"/>
    </row>
    <row r="1170" spans="1:25">
      <c r="A1170" s="50" t="s">
        <v>4021</v>
      </c>
      <c r="B1170" s="107" t="s">
        <v>886</v>
      </c>
      <c r="D1170" s="81">
        <v>0</v>
      </c>
      <c r="E1170" s="50">
        <v>0</v>
      </c>
      <c r="F1170" s="401">
        <f t="shared" si="594"/>
        <v>0</v>
      </c>
      <c r="G1170" s="146">
        <v>21</v>
      </c>
      <c r="H1170" s="81">
        <v>2.5</v>
      </c>
      <c r="I1170" s="6">
        <f t="shared" si="591"/>
        <v>2.5</v>
      </c>
      <c r="J1170" s="6">
        <f t="shared" si="580"/>
        <v>0</v>
      </c>
      <c r="K1170" s="50" t="s">
        <v>903</v>
      </c>
      <c r="L1170" s="152">
        <v>3.7932000000000001</v>
      </c>
      <c r="M1170" s="81">
        <v>0.95599999999999996</v>
      </c>
      <c r="N1170" s="114">
        <f>VLOOKUP(K1170,'Material Bar Weights'!A:C,3,0)</f>
        <v>175.8</v>
      </c>
      <c r="O1170" s="115">
        <f t="shared" si="592"/>
        <v>0</v>
      </c>
      <c r="P1170" s="105">
        <f t="shared" si="595"/>
        <v>0</v>
      </c>
      <c r="R1170" s="286"/>
      <c r="S1170" s="287"/>
      <c r="V1170" s="180"/>
      <c r="W1170" s="180"/>
    </row>
    <row r="1171" spans="1:25">
      <c r="A1171" s="50" t="s">
        <v>703</v>
      </c>
      <c r="B1171" s="107" t="s">
        <v>919</v>
      </c>
      <c r="D1171" s="81">
        <v>0</v>
      </c>
      <c r="E1171" s="50">
        <v>0</v>
      </c>
      <c r="F1171" s="33">
        <f t="shared" ref="F1171" si="596">((E1171*M1171)/35)/4</f>
        <v>0</v>
      </c>
      <c r="G1171" s="146">
        <v>17</v>
      </c>
      <c r="H1171" s="81">
        <v>2</v>
      </c>
      <c r="I1171" s="6">
        <f>E1171/G1171+H1171</f>
        <v>2</v>
      </c>
      <c r="J1171" s="6">
        <f>ROUND(I1171/7.5,0)</f>
        <v>0</v>
      </c>
      <c r="K1171" s="50" t="s">
        <v>952</v>
      </c>
      <c r="L1171" s="152">
        <v>7.8342000000000001</v>
      </c>
      <c r="M1171" s="81">
        <v>2.19</v>
      </c>
      <c r="N1171" s="114">
        <f>VLOOKUP(K1171,'Material Bar Weights'!A:C,3,0)</f>
        <v>312.49</v>
      </c>
      <c r="O1171" s="115">
        <f>IF(L1171="NA", E1171, E1171*L1171)</f>
        <v>0</v>
      </c>
      <c r="P1171" s="105">
        <f>O1171/N1171</f>
        <v>0</v>
      </c>
      <c r="R1171" s="286"/>
      <c r="S1171" s="287"/>
      <c r="V1171" s="180"/>
      <c r="W1171" s="180"/>
      <c r="X1171" s="50"/>
      <c r="Y1171" s="82"/>
    </row>
    <row r="1172" spans="1:25">
      <c r="A1172" s="165" t="s">
        <v>1425</v>
      </c>
      <c r="B1172" s="588" t="s">
        <v>1687</v>
      </c>
      <c r="C1172" s="136" t="s">
        <v>1992</v>
      </c>
      <c r="D1172" s="81">
        <v>0</v>
      </c>
      <c r="E1172" s="157">
        <v>0</v>
      </c>
      <c r="F1172" s="346">
        <f t="shared" ref="F1172:F1184" si="597">((E1172*M1172)/35)/4</f>
        <v>0</v>
      </c>
      <c r="G1172" s="7">
        <v>4</v>
      </c>
      <c r="H1172" s="110">
        <v>1</v>
      </c>
      <c r="I1172" s="3">
        <f t="shared" si="591"/>
        <v>1</v>
      </c>
      <c r="J1172" s="3">
        <f t="shared" si="580"/>
        <v>0</v>
      </c>
      <c r="K1172" s="264" t="s">
        <v>919</v>
      </c>
      <c r="L1172" s="110" t="s">
        <v>47</v>
      </c>
      <c r="M1172" s="264">
        <v>2.19</v>
      </c>
      <c r="N1172" s="114"/>
      <c r="O1172" s="115">
        <f t="shared" si="592"/>
        <v>0</v>
      </c>
      <c r="P1172" s="114"/>
      <c r="R1172" s="286"/>
      <c r="S1172" s="287"/>
      <c r="V1172" s="180"/>
      <c r="W1172" s="180"/>
      <c r="X1172" s="50"/>
      <c r="Y1172" s="82"/>
    </row>
    <row r="1173" spans="1:25">
      <c r="A1173" s="165" t="s">
        <v>1425</v>
      </c>
      <c r="B1173" s="588" t="s">
        <v>1364</v>
      </c>
      <c r="C1173" s="1430" t="s">
        <v>1992</v>
      </c>
      <c r="D1173" s="81">
        <v>0</v>
      </c>
      <c r="E1173" s="157">
        <v>0</v>
      </c>
      <c r="F1173" s="346">
        <f t="shared" si="597"/>
        <v>0</v>
      </c>
      <c r="G1173" s="7">
        <v>4</v>
      </c>
      <c r="H1173" s="110">
        <v>1</v>
      </c>
      <c r="I1173" s="3">
        <f t="shared" si="591"/>
        <v>1</v>
      </c>
      <c r="J1173" s="3">
        <f t="shared" si="580"/>
        <v>0</v>
      </c>
      <c r="K1173" s="264" t="s">
        <v>916</v>
      </c>
      <c r="L1173" s="110" t="s">
        <v>47</v>
      </c>
      <c r="M1173" s="110">
        <v>1</v>
      </c>
      <c r="N1173" s="114"/>
      <c r="O1173" s="115">
        <f t="shared" si="592"/>
        <v>0</v>
      </c>
      <c r="P1173" s="114"/>
      <c r="R1173" s="286"/>
      <c r="S1173" s="287"/>
      <c r="V1173" s="180"/>
      <c r="W1173" s="180"/>
      <c r="X1173" s="50"/>
      <c r="Y1173" s="82"/>
    </row>
    <row r="1174" spans="1:25">
      <c r="A1174" s="85" t="s">
        <v>1279</v>
      </c>
      <c r="B1174" s="46" t="s">
        <v>1364</v>
      </c>
      <c r="C1174" s="47" t="s">
        <v>1992</v>
      </c>
      <c r="D1174" s="81">
        <v>0</v>
      </c>
      <c r="E1174" s="50">
        <v>0</v>
      </c>
      <c r="F1174" s="401">
        <f t="shared" si="597"/>
        <v>0</v>
      </c>
      <c r="G1174" s="85">
        <v>14</v>
      </c>
      <c r="H1174" s="103">
        <v>2</v>
      </c>
      <c r="I1174" s="6">
        <f t="shared" si="591"/>
        <v>2</v>
      </c>
      <c r="J1174" s="6">
        <f t="shared" si="580"/>
        <v>0</v>
      </c>
      <c r="K1174" s="85" t="s">
        <v>949</v>
      </c>
      <c r="L1174" s="85">
        <v>4.2739000000000003</v>
      </c>
      <c r="M1174" s="103">
        <v>1.163</v>
      </c>
      <c r="N1174" s="114">
        <f>VLOOKUP(K1174,'Material Bar Weights'!A:C,3,0)</f>
        <v>195.85</v>
      </c>
      <c r="O1174" s="165">
        <f t="shared" si="592"/>
        <v>0</v>
      </c>
      <c r="P1174" s="105">
        <f t="shared" ref="P1174:P1210" si="598">O1174/N1174</f>
        <v>0</v>
      </c>
      <c r="R1174" s="286"/>
      <c r="S1174" s="287"/>
      <c r="V1174" s="180"/>
      <c r="W1174" s="180"/>
      <c r="X1174" s="50"/>
      <c r="Y1174" s="82"/>
    </row>
    <row r="1175" spans="1:25">
      <c r="A1175" s="50" t="s">
        <v>893</v>
      </c>
      <c r="B1175" s="107" t="s">
        <v>842</v>
      </c>
      <c r="C1175" s="42"/>
      <c r="D1175" s="81">
        <v>0</v>
      </c>
      <c r="E1175" s="50">
        <v>0</v>
      </c>
      <c r="F1175" s="50">
        <f t="shared" si="597"/>
        <v>0</v>
      </c>
      <c r="G1175" s="81">
        <v>42</v>
      </c>
      <c r="H1175" s="81">
        <v>1</v>
      </c>
      <c r="I1175" s="6">
        <f t="shared" si="591"/>
        <v>1</v>
      </c>
      <c r="J1175" s="6">
        <f t="shared" si="580"/>
        <v>0</v>
      </c>
      <c r="K1175" s="50" t="s">
        <v>896</v>
      </c>
      <c r="L1175" s="50">
        <v>0.36899999999999999</v>
      </c>
      <c r="M1175" s="81">
        <v>0.21</v>
      </c>
      <c r="N1175" s="114">
        <f>VLOOKUP(K1175,'Material Bar Weights'!A:C,3,0)</f>
        <v>39.200000000000003</v>
      </c>
      <c r="O1175" s="115">
        <f t="shared" si="592"/>
        <v>0</v>
      </c>
      <c r="P1175" s="105">
        <f t="shared" si="598"/>
        <v>0</v>
      </c>
      <c r="R1175" s="286"/>
      <c r="S1175" s="287"/>
      <c r="V1175" s="180"/>
      <c r="W1175" s="180"/>
      <c r="X1175" s="50"/>
      <c r="Y1175" s="82"/>
    </row>
    <row r="1176" spans="1:25">
      <c r="A1176" s="50" t="s">
        <v>893</v>
      </c>
      <c r="B1176" s="107" t="s">
        <v>860</v>
      </c>
      <c r="D1176" s="81">
        <v>0</v>
      </c>
      <c r="E1176" s="50">
        <v>0</v>
      </c>
      <c r="F1176" s="50">
        <f t="shared" si="597"/>
        <v>0</v>
      </c>
      <c r="G1176" s="146">
        <v>43</v>
      </c>
      <c r="H1176" s="81">
        <v>1</v>
      </c>
      <c r="I1176" s="6">
        <f t="shared" si="591"/>
        <v>1</v>
      </c>
      <c r="J1176" s="6">
        <f t="shared" si="580"/>
        <v>0</v>
      </c>
      <c r="K1176" s="50" t="s">
        <v>812</v>
      </c>
      <c r="L1176" s="50">
        <v>0.78800000000000003</v>
      </c>
      <c r="M1176" s="81">
        <v>0.37</v>
      </c>
      <c r="N1176" s="114">
        <f>VLOOKUP(K1176,'Material Bar Weights'!A:C,3,0)</f>
        <v>54.25</v>
      </c>
      <c r="O1176" s="115">
        <f t="shared" si="592"/>
        <v>0</v>
      </c>
      <c r="P1176" s="105">
        <f t="shared" si="598"/>
        <v>0</v>
      </c>
      <c r="R1176" s="286"/>
      <c r="S1176" s="287"/>
      <c r="V1176" s="180"/>
      <c r="W1176" s="180"/>
      <c r="X1176" s="50"/>
      <c r="Y1176" s="82"/>
    </row>
    <row r="1177" spans="1:25">
      <c r="A1177" s="50" t="s">
        <v>893</v>
      </c>
      <c r="B1177" s="107" t="s">
        <v>868</v>
      </c>
      <c r="D1177" s="81">
        <v>0</v>
      </c>
      <c r="E1177" s="50">
        <v>0</v>
      </c>
      <c r="F1177" s="50">
        <f t="shared" si="597"/>
        <v>0</v>
      </c>
      <c r="G1177" s="81">
        <v>49</v>
      </c>
      <c r="H1177" s="81">
        <v>1</v>
      </c>
      <c r="I1177" s="6">
        <f t="shared" si="591"/>
        <v>1</v>
      </c>
      <c r="J1177" s="6">
        <f t="shared" si="580"/>
        <v>0</v>
      </c>
      <c r="K1177" s="50" t="s">
        <v>898</v>
      </c>
      <c r="L1177" s="152">
        <v>1.0429999999999999</v>
      </c>
      <c r="M1177" s="81">
        <v>0.36</v>
      </c>
      <c r="N1177" s="114">
        <f>VLOOKUP(K1177,'Material Bar Weights'!A:C,3,0)</f>
        <v>78.12</v>
      </c>
      <c r="O1177" s="115">
        <f t="shared" si="592"/>
        <v>0</v>
      </c>
      <c r="P1177" s="105">
        <f t="shared" si="598"/>
        <v>0</v>
      </c>
      <c r="R1177" s="286"/>
      <c r="S1177" s="287"/>
      <c r="V1177" s="180"/>
      <c r="W1177" s="180"/>
      <c r="X1177" s="50"/>
      <c r="Y1177" s="82"/>
    </row>
    <row r="1178" spans="1:25">
      <c r="A1178" s="50" t="s">
        <v>893</v>
      </c>
      <c r="B1178" s="107" t="s">
        <v>878</v>
      </c>
      <c r="D1178" s="81">
        <v>0</v>
      </c>
      <c r="E1178" s="50">
        <v>0</v>
      </c>
      <c r="F1178" s="50">
        <f t="shared" si="597"/>
        <v>0</v>
      </c>
      <c r="G1178" s="146">
        <v>30</v>
      </c>
      <c r="H1178" s="81">
        <v>1</v>
      </c>
      <c r="I1178" s="6">
        <f t="shared" si="591"/>
        <v>1</v>
      </c>
      <c r="J1178" s="6">
        <f t="shared" si="580"/>
        <v>0</v>
      </c>
      <c r="K1178" s="50" t="s">
        <v>900</v>
      </c>
      <c r="L1178" s="50">
        <v>1.5820000000000001</v>
      </c>
      <c r="M1178" s="81">
        <v>0.47</v>
      </c>
      <c r="N1178" s="114">
        <f>VLOOKUP(K1178,'Material Bar Weights'!A:C,3,0)</f>
        <v>106.33</v>
      </c>
      <c r="O1178" s="115">
        <f t="shared" si="592"/>
        <v>0</v>
      </c>
      <c r="P1178" s="105">
        <f t="shared" si="598"/>
        <v>0</v>
      </c>
      <c r="R1178" s="286"/>
      <c r="S1178" s="287"/>
      <c r="V1178" s="180"/>
      <c r="W1178" s="180"/>
    </row>
    <row r="1179" spans="1:25">
      <c r="A1179" s="50" t="s">
        <v>1160</v>
      </c>
      <c r="B1179" s="107" t="s">
        <v>916</v>
      </c>
      <c r="D1179" s="81">
        <v>0</v>
      </c>
      <c r="E1179" s="50">
        <v>0</v>
      </c>
      <c r="F1179" s="460">
        <f t="shared" si="597"/>
        <v>0</v>
      </c>
      <c r="G1179" s="146">
        <v>20</v>
      </c>
      <c r="H1179" s="81">
        <v>1</v>
      </c>
      <c r="I1179" s="6">
        <f t="shared" si="591"/>
        <v>1</v>
      </c>
      <c r="J1179" s="6">
        <f t="shared" si="580"/>
        <v>0</v>
      </c>
      <c r="K1179" s="50" t="s">
        <v>949</v>
      </c>
      <c r="L1179" s="166">
        <v>4.2739000000000003</v>
      </c>
      <c r="M1179" s="103">
        <v>2.5</v>
      </c>
      <c r="N1179" s="114">
        <f>VLOOKUP(K1179,'Material Bar Weights'!A:C,3,0)</f>
        <v>195.85</v>
      </c>
      <c r="O1179" s="115">
        <f t="shared" si="592"/>
        <v>0</v>
      </c>
      <c r="P1179" s="105">
        <f t="shared" si="598"/>
        <v>0</v>
      </c>
      <c r="R1179" s="286"/>
      <c r="S1179" s="287"/>
      <c r="V1179" s="180"/>
      <c r="W1179" s="180"/>
    </row>
    <row r="1180" spans="1:25">
      <c r="A1180" s="50" t="s">
        <v>654</v>
      </c>
      <c r="B1180" s="107" t="s">
        <v>830</v>
      </c>
      <c r="D1180" s="81">
        <v>0</v>
      </c>
      <c r="E1180" s="50">
        <v>0</v>
      </c>
      <c r="F1180" s="50">
        <f t="shared" si="597"/>
        <v>0</v>
      </c>
      <c r="G1180" s="146">
        <v>54</v>
      </c>
      <c r="H1180" s="81">
        <v>1</v>
      </c>
      <c r="I1180" s="6">
        <f>E1180/G1180+H1180</f>
        <v>1</v>
      </c>
      <c r="J1180" s="6">
        <f>ROUND(I1180/7.5,0)</f>
        <v>0</v>
      </c>
      <c r="K1180" s="50" t="s">
        <v>811</v>
      </c>
      <c r="L1180" s="50">
        <v>0.36099999999999999</v>
      </c>
      <c r="M1180" s="81">
        <v>0.23</v>
      </c>
      <c r="N1180" s="114">
        <f>VLOOKUP(K1180,'Material Bar Weights'!A:C,3,0)</f>
        <v>26.58</v>
      </c>
      <c r="O1180" s="115">
        <f>IF(L1180="NA", E1180, E1180*L1180)</f>
        <v>0</v>
      </c>
      <c r="P1180" s="105">
        <f>O1180/N1180</f>
        <v>0</v>
      </c>
      <c r="R1180" s="286"/>
      <c r="S1180" s="287"/>
      <c r="V1180" s="180"/>
      <c r="W1180" s="180"/>
    </row>
    <row r="1181" spans="1:25">
      <c r="A1181" s="50" t="s">
        <v>893</v>
      </c>
      <c r="B1181" s="107" t="s">
        <v>836</v>
      </c>
      <c r="D1181" s="81">
        <v>0</v>
      </c>
      <c r="E1181" s="81">
        <v>0</v>
      </c>
      <c r="F1181" s="460">
        <f t="shared" si="597"/>
        <v>0</v>
      </c>
      <c r="G1181" s="81">
        <v>34</v>
      </c>
      <c r="H1181" s="81">
        <v>2</v>
      </c>
      <c r="I1181" s="40">
        <f t="shared" ref="I1181" si="599">E1181/G1181+H1181</f>
        <v>2</v>
      </c>
      <c r="J1181" s="40">
        <f t="shared" ref="J1181" si="600">ROUND(I1181/7.5,0)</f>
        <v>0</v>
      </c>
      <c r="K1181" s="81" t="s">
        <v>895</v>
      </c>
      <c r="L1181" s="81">
        <v>0.36170000000000002</v>
      </c>
      <c r="M1181" s="81">
        <v>0.2011</v>
      </c>
      <c r="N1181" s="114">
        <f>VLOOKUP(K1181,'Material Bar Weights'!A:C,3,0)</f>
        <v>34.72</v>
      </c>
      <c r="O1181" s="115">
        <f t="shared" ref="O1181" si="601">IF(L1181="NA", E1181, E1181*L1181)</f>
        <v>0</v>
      </c>
      <c r="P1181" s="105">
        <f t="shared" ref="P1181" si="602">O1181/N1181</f>
        <v>0</v>
      </c>
      <c r="R1181" s="286"/>
      <c r="S1181" s="287"/>
      <c r="V1181" s="180"/>
      <c r="W1181" s="180"/>
    </row>
    <row r="1182" spans="1:25">
      <c r="A1182" s="165" t="s">
        <v>1438</v>
      </c>
      <c r="B1182" s="285" t="s">
        <v>1348</v>
      </c>
      <c r="C1182" s="136" t="s">
        <v>1992</v>
      </c>
      <c r="D1182" s="81">
        <v>0</v>
      </c>
      <c r="E1182" s="515">
        <v>0</v>
      </c>
      <c r="F1182" s="521">
        <f t="shared" si="597"/>
        <v>0</v>
      </c>
      <c r="G1182" s="557">
        <v>10</v>
      </c>
      <c r="H1182" s="516">
        <v>2</v>
      </c>
      <c r="I1182" s="40">
        <f>E1182/G1182+H1182</f>
        <v>2</v>
      </c>
      <c r="J1182" s="40">
        <f>ROUND(I1182/7.5,0)</f>
        <v>0</v>
      </c>
      <c r="K1182" s="517" t="s">
        <v>882</v>
      </c>
      <c r="L1182" s="516" t="s">
        <v>47</v>
      </c>
      <c r="M1182" s="520">
        <v>0.82299999999999995</v>
      </c>
      <c r="N1182" s="114">
        <v>0.67500000000000004</v>
      </c>
      <c r="O1182" s="115">
        <f>IF(L1182="NA", E1182, E1182*L1182)</f>
        <v>0</v>
      </c>
      <c r="P1182" s="114"/>
      <c r="R1182" s="286"/>
      <c r="S1182" s="287"/>
      <c r="V1182" s="180"/>
      <c r="W1182" s="180"/>
    </row>
    <row r="1183" spans="1:25">
      <c r="A1183" s="165" t="s">
        <v>1438</v>
      </c>
      <c r="B1183" s="285" t="s">
        <v>2529</v>
      </c>
      <c r="C1183" s="136" t="s">
        <v>1992</v>
      </c>
      <c r="D1183" s="81">
        <v>0</v>
      </c>
      <c r="E1183" s="515">
        <v>0</v>
      </c>
      <c r="F1183" s="521">
        <f t="shared" si="597"/>
        <v>0</v>
      </c>
      <c r="G1183" s="557">
        <v>9</v>
      </c>
      <c r="H1183" s="516">
        <v>2</v>
      </c>
      <c r="I1183" s="40">
        <f>E1183/G1183+H1183</f>
        <v>2</v>
      </c>
      <c r="J1183" s="40">
        <f>ROUND(I1183/7.5,0)</f>
        <v>0</v>
      </c>
      <c r="K1183" s="517" t="s">
        <v>882</v>
      </c>
      <c r="L1183" s="516" t="s">
        <v>47</v>
      </c>
      <c r="M1183" s="520">
        <v>0.66</v>
      </c>
      <c r="N1183" s="114"/>
      <c r="O1183" s="115">
        <f>IF(L1183="NA", E1183, E1183*L1183)</f>
        <v>0</v>
      </c>
      <c r="P1183" s="114"/>
      <c r="R1183" s="286"/>
      <c r="S1183" s="287"/>
      <c r="V1183" s="180"/>
      <c r="W1183" s="180"/>
    </row>
    <row r="1184" spans="1:25">
      <c r="A1184" s="115" t="s">
        <v>1438</v>
      </c>
      <c r="B1184" s="127" t="s">
        <v>2180</v>
      </c>
      <c r="C1184" s="1430" t="s">
        <v>1992</v>
      </c>
      <c r="D1184" s="50">
        <v>0</v>
      </c>
      <c r="E1184" s="7">
        <v>0</v>
      </c>
      <c r="F1184" s="1431">
        <f t="shared" si="597"/>
        <v>0</v>
      </c>
      <c r="G1184" s="7">
        <v>12</v>
      </c>
      <c r="H1184" s="110">
        <v>2</v>
      </c>
      <c r="I1184" s="3">
        <f t="shared" ref="I1184:I1185" si="603">E1184/G1184+H1184</f>
        <v>2</v>
      </c>
      <c r="J1184" s="3">
        <f t="shared" ref="J1184:J1185" si="604">ROUND(I1184/7.5,0)</f>
        <v>0</v>
      </c>
      <c r="K1184" s="110" t="s">
        <v>935</v>
      </c>
      <c r="L1184" s="400" t="s">
        <v>47</v>
      </c>
      <c r="M1184" s="110">
        <v>0.67500000000000004</v>
      </c>
      <c r="N1184" s="114"/>
      <c r="O1184" s="115">
        <f t="shared" si="592"/>
        <v>0</v>
      </c>
      <c r="P1184" s="114"/>
      <c r="R1184" s="286"/>
      <c r="S1184" s="287"/>
      <c r="V1184" s="180"/>
      <c r="W1184" s="180"/>
    </row>
    <row r="1185" spans="1:35">
      <c r="A1185" s="115" t="s">
        <v>1438</v>
      </c>
      <c r="B1185" s="127" t="s">
        <v>2181</v>
      </c>
      <c r="C1185" s="1430" t="s">
        <v>1992</v>
      </c>
      <c r="D1185" s="50">
        <v>0</v>
      </c>
      <c r="E1185" s="7">
        <v>0</v>
      </c>
      <c r="F1185" s="472">
        <f t="shared" ref="F1185:F1190" si="605">((E1185*M1185)/35)/4</f>
        <v>0</v>
      </c>
      <c r="G1185" s="7">
        <v>12</v>
      </c>
      <c r="H1185" s="110">
        <v>2</v>
      </c>
      <c r="I1185" s="3">
        <f t="shared" si="603"/>
        <v>2</v>
      </c>
      <c r="J1185" s="3">
        <f t="shared" si="604"/>
        <v>0</v>
      </c>
      <c r="K1185" s="110" t="s">
        <v>943</v>
      </c>
      <c r="L1185" s="110" t="s">
        <v>47</v>
      </c>
      <c r="M1185" s="110">
        <v>0.41799999999999998</v>
      </c>
      <c r="N1185" s="114"/>
      <c r="O1185" s="115">
        <f t="shared" si="592"/>
        <v>0</v>
      </c>
      <c r="P1185" s="114"/>
      <c r="R1185" s="286"/>
      <c r="S1185" s="287"/>
      <c r="V1185" s="180"/>
      <c r="W1185" s="180"/>
    </row>
    <row r="1186" spans="1:35">
      <c r="A1186" s="115" t="s">
        <v>1438</v>
      </c>
      <c r="B1186" s="127" t="s">
        <v>2149</v>
      </c>
      <c r="C1186" s="1430" t="s">
        <v>1992</v>
      </c>
      <c r="D1186" s="50">
        <v>0</v>
      </c>
      <c r="E1186" s="7">
        <v>0</v>
      </c>
      <c r="F1186" s="472">
        <f t="shared" si="605"/>
        <v>0</v>
      </c>
      <c r="G1186" s="7">
        <v>12</v>
      </c>
      <c r="H1186" s="110">
        <v>2</v>
      </c>
      <c r="I1186" s="3">
        <f t="shared" si="591"/>
        <v>2</v>
      </c>
      <c r="J1186" s="3">
        <f t="shared" si="580"/>
        <v>0</v>
      </c>
      <c r="K1186" s="110" t="s">
        <v>1105</v>
      </c>
      <c r="L1186" s="110" t="s">
        <v>47</v>
      </c>
      <c r="M1186" s="110">
        <v>0.54</v>
      </c>
      <c r="N1186" s="444"/>
      <c r="O1186" s="115">
        <f t="shared" si="592"/>
        <v>0</v>
      </c>
      <c r="P1186" s="114"/>
      <c r="Q1186" s="81"/>
      <c r="R1186" s="283"/>
      <c r="S1186" s="287"/>
      <c r="V1186" s="180"/>
      <c r="W1186" s="180"/>
    </row>
    <row r="1187" spans="1:35">
      <c r="A1187" s="115" t="s">
        <v>1438</v>
      </c>
      <c r="B1187" s="127" t="s">
        <v>2361</v>
      </c>
      <c r="C1187" s="1430" t="s">
        <v>1992</v>
      </c>
      <c r="D1187" s="50">
        <v>0</v>
      </c>
      <c r="E1187" s="7">
        <v>0</v>
      </c>
      <c r="F1187" s="472">
        <f t="shared" si="605"/>
        <v>0</v>
      </c>
      <c r="G1187" s="8">
        <v>7</v>
      </c>
      <c r="H1187" s="110">
        <v>2</v>
      </c>
      <c r="I1187" s="3">
        <f t="shared" ref="I1187" si="606">E1187/G1187+H1187</f>
        <v>2</v>
      </c>
      <c r="J1187" s="3">
        <f t="shared" ref="J1187" si="607">ROUND(I1187/7.5,0)</f>
        <v>0</v>
      </c>
      <c r="K1187" s="110" t="s">
        <v>1105</v>
      </c>
      <c r="L1187" s="110" t="s">
        <v>47</v>
      </c>
      <c r="M1187" s="110">
        <v>0.54</v>
      </c>
      <c r="N1187" s="444"/>
      <c r="O1187" s="115">
        <f t="shared" ref="O1187" si="608">IF(L1187="NA", E1187, E1187*L1187)</f>
        <v>0</v>
      </c>
      <c r="P1187" s="114"/>
      <c r="Q1187" s="81"/>
      <c r="R1187" s="283"/>
      <c r="S1187" s="287"/>
      <c r="V1187" s="180"/>
      <c r="W1187" s="180"/>
    </row>
    <row r="1188" spans="1:35">
      <c r="A1188" s="50" t="s">
        <v>893</v>
      </c>
      <c r="B1188" s="107" t="s">
        <v>853</v>
      </c>
      <c r="D1188" s="81">
        <v>0</v>
      </c>
      <c r="E1188" s="50">
        <v>0</v>
      </c>
      <c r="F1188" s="401">
        <f t="shared" si="605"/>
        <v>0</v>
      </c>
      <c r="G1188" s="146">
        <v>34</v>
      </c>
      <c r="H1188" s="81">
        <v>2</v>
      </c>
      <c r="I1188" s="6">
        <f t="shared" si="591"/>
        <v>2</v>
      </c>
      <c r="J1188" s="6">
        <f t="shared" si="580"/>
        <v>0</v>
      </c>
      <c r="K1188" s="50" t="s">
        <v>812</v>
      </c>
      <c r="L1188" s="152">
        <v>0.6512</v>
      </c>
      <c r="M1188" s="81">
        <v>0.27300000000000002</v>
      </c>
      <c r="N1188" s="114">
        <f>VLOOKUP(K1188,'Material Bar Weights'!A:C,3,0)</f>
        <v>54.25</v>
      </c>
      <c r="O1188" s="115">
        <f t="shared" si="592"/>
        <v>0</v>
      </c>
      <c r="P1188" s="105">
        <f t="shared" si="598"/>
        <v>0</v>
      </c>
      <c r="S1188" s="323"/>
      <c r="T1188" s="283"/>
      <c r="V1188" s="180"/>
      <c r="W1188" s="180"/>
      <c r="X1188" s="50"/>
      <c r="Y1188" s="82"/>
    </row>
    <row r="1189" spans="1:35">
      <c r="A1189" s="140" t="s">
        <v>946</v>
      </c>
      <c r="B1189" s="107" t="s">
        <v>938</v>
      </c>
      <c r="D1189" s="81">
        <v>0</v>
      </c>
      <c r="E1189" s="50">
        <v>0</v>
      </c>
      <c r="F1189" s="401">
        <f t="shared" si="605"/>
        <v>0</v>
      </c>
      <c r="G1189" s="146">
        <v>43</v>
      </c>
      <c r="H1189" s="81">
        <v>1</v>
      </c>
      <c r="I1189" s="6">
        <f t="shared" si="591"/>
        <v>1</v>
      </c>
      <c r="J1189" s="6">
        <f t="shared" si="580"/>
        <v>0</v>
      </c>
      <c r="K1189" s="50" t="s">
        <v>899</v>
      </c>
      <c r="L1189" s="152">
        <v>1.3483000000000001</v>
      </c>
      <c r="M1189" s="81">
        <v>0.46250000000000002</v>
      </c>
      <c r="N1189" s="114">
        <f>VLOOKUP(K1189,'Material Bar Weights'!A:C,3,0)</f>
        <v>91.68</v>
      </c>
      <c r="O1189" s="115">
        <f t="shared" si="592"/>
        <v>0</v>
      </c>
      <c r="P1189" s="105">
        <f t="shared" si="598"/>
        <v>0</v>
      </c>
      <c r="S1189" s="165"/>
      <c r="X1189" s="50"/>
      <c r="Y1189" s="82"/>
    </row>
    <row r="1190" spans="1:35">
      <c r="A1190" s="50" t="s">
        <v>4099</v>
      </c>
      <c r="B1190" s="107" t="s">
        <v>882</v>
      </c>
      <c r="D1190" s="81">
        <v>0</v>
      </c>
      <c r="E1190" s="50">
        <v>0</v>
      </c>
      <c r="F1190" s="401">
        <f t="shared" si="605"/>
        <v>0</v>
      </c>
      <c r="G1190" s="146">
        <v>21</v>
      </c>
      <c r="H1190" s="81">
        <v>1.5</v>
      </c>
      <c r="I1190" s="6">
        <f t="shared" si="591"/>
        <v>1.5</v>
      </c>
      <c r="J1190" s="6">
        <f t="shared" si="580"/>
        <v>0</v>
      </c>
      <c r="K1190" s="50" t="s">
        <v>902</v>
      </c>
      <c r="L1190" s="152">
        <v>2.9218000000000002</v>
      </c>
      <c r="M1190" s="81">
        <v>0.82299999999999995</v>
      </c>
      <c r="N1190" s="114">
        <f>VLOOKUP(K1190,'Material Bar Weights'!A:C,3,0)</f>
        <v>156.79</v>
      </c>
      <c r="O1190" s="115">
        <f t="shared" si="592"/>
        <v>0</v>
      </c>
      <c r="P1190" s="105">
        <f t="shared" si="598"/>
        <v>0</v>
      </c>
      <c r="S1190" s="165"/>
      <c r="X1190" s="50"/>
      <c r="Y1190" s="82"/>
    </row>
    <row r="1191" spans="1:35">
      <c r="A1191" s="50" t="s">
        <v>703</v>
      </c>
      <c r="B1191" s="107" t="s">
        <v>2548</v>
      </c>
      <c r="D1191" s="81">
        <v>0</v>
      </c>
      <c r="E1191" s="50">
        <v>0</v>
      </c>
      <c r="F1191" s="50">
        <f>((E1191*M1191)/35)/4</f>
        <v>0</v>
      </c>
      <c r="G1191" s="81">
        <v>14</v>
      </c>
      <c r="H1191" s="81">
        <v>1</v>
      </c>
      <c r="I1191" s="6">
        <f t="shared" si="591"/>
        <v>1</v>
      </c>
      <c r="J1191" s="6">
        <f t="shared" si="580"/>
        <v>0</v>
      </c>
      <c r="K1191" s="81" t="s">
        <v>949</v>
      </c>
      <c r="L1191" s="99">
        <v>11.7325</v>
      </c>
      <c r="M1191" s="81">
        <v>2.9209999999999998</v>
      </c>
      <c r="N1191" s="114">
        <f>VLOOKUP(K1191,'Material Bar Weights'!A:C,3,0)</f>
        <v>195.85</v>
      </c>
      <c r="O1191" s="115">
        <f t="shared" si="592"/>
        <v>0</v>
      </c>
      <c r="P1191" s="105">
        <f t="shared" ref="P1191" si="609">O1191/N1191</f>
        <v>0</v>
      </c>
      <c r="Q1191" s="339"/>
      <c r="R1191" s="286"/>
      <c r="S1191" s="165"/>
      <c r="U1191" s="107"/>
      <c r="X1191" s="50"/>
      <c r="Y1191" s="82"/>
    </row>
    <row r="1192" spans="1:35">
      <c r="A1192" s="50" t="s">
        <v>654</v>
      </c>
      <c r="B1192" s="107" t="s">
        <v>799</v>
      </c>
      <c r="D1192" s="81">
        <v>0</v>
      </c>
      <c r="E1192" s="50">
        <v>0</v>
      </c>
      <c r="F1192" s="50">
        <f>((E1192*M1192)/35)/4</f>
        <v>0</v>
      </c>
      <c r="G1192" s="81">
        <v>31</v>
      </c>
      <c r="H1192" s="81">
        <v>1</v>
      </c>
      <c r="I1192" s="6">
        <f t="shared" si="591"/>
        <v>1</v>
      </c>
      <c r="J1192" s="6">
        <f t="shared" si="580"/>
        <v>0</v>
      </c>
      <c r="K1192" s="50" t="s">
        <v>811</v>
      </c>
      <c r="L1192" s="50">
        <v>0.32600000000000001</v>
      </c>
      <c r="M1192" s="81">
        <v>0.25</v>
      </c>
      <c r="N1192" s="114">
        <f>VLOOKUP(K1192,'Material Bar Weights'!A:C,3,0)</f>
        <v>26.58</v>
      </c>
      <c r="O1192" s="115">
        <f t="shared" si="592"/>
        <v>0</v>
      </c>
      <c r="P1192" s="105">
        <f t="shared" si="598"/>
        <v>0</v>
      </c>
      <c r="R1192" s="286"/>
      <c r="S1192" s="287"/>
      <c r="V1192" s="180"/>
      <c r="W1192" s="180"/>
      <c r="X1192" s="50"/>
      <c r="Y1192" s="82"/>
    </row>
    <row r="1193" spans="1:35">
      <c r="A1193" s="50" t="s">
        <v>946</v>
      </c>
      <c r="B1193" s="107" t="s">
        <v>839</v>
      </c>
      <c r="C1193" s="47" t="s">
        <v>736</v>
      </c>
      <c r="D1193" s="81">
        <v>0</v>
      </c>
      <c r="E1193" s="50">
        <v>0</v>
      </c>
      <c r="F1193" s="401">
        <f t="shared" ref="F1193:F1194" si="610">((E1193*M1193)/35)/4</f>
        <v>0</v>
      </c>
      <c r="G1193" s="146">
        <v>46</v>
      </c>
      <c r="H1193" s="81">
        <v>6</v>
      </c>
      <c r="I1193" s="6">
        <f t="shared" ref="I1193:I1225" si="611">E1193/G1193+H1193</f>
        <v>6</v>
      </c>
      <c r="J1193" s="6">
        <f t="shared" ref="J1193:J1268" si="612">ROUND(I1193/7.5,0)</f>
        <v>1</v>
      </c>
      <c r="K1193" s="50" t="s">
        <v>896</v>
      </c>
      <c r="L1193" s="152">
        <v>0.59909999999999997</v>
      </c>
      <c r="M1193" s="81">
        <v>0.29099999999999998</v>
      </c>
      <c r="N1193" s="114">
        <f>VLOOKUP(K1193,'Material Bar Weights'!A:C,3,0)</f>
        <v>39.200000000000003</v>
      </c>
      <c r="O1193" s="115">
        <f t="shared" ref="O1193:O1225" si="613">IF(L1193="NA", E1193, E1193*L1193)</f>
        <v>0</v>
      </c>
      <c r="P1193" s="105">
        <f t="shared" si="598"/>
        <v>0</v>
      </c>
      <c r="R1193" s="286"/>
      <c r="S1193" s="287"/>
      <c r="V1193" s="180"/>
      <c r="W1193" s="180"/>
      <c r="X1193" s="50"/>
      <c r="Y1193" s="82"/>
    </row>
    <row r="1194" spans="1:35">
      <c r="A1194" s="50" t="s">
        <v>893</v>
      </c>
      <c r="B1194" s="107" t="s">
        <v>839</v>
      </c>
      <c r="C1194" s="47" t="s">
        <v>735</v>
      </c>
      <c r="D1194" s="81">
        <v>0</v>
      </c>
      <c r="E1194" s="50">
        <v>0</v>
      </c>
      <c r="F1194" s="401">
        <f t="shared" si="610"/>
        <v>0</v>
      </c>
      <c r="G1194" s="146">
        <v>43</v>
      </c>
      <c r="H1194" s="81">
        <v>2</v>
      </c>
      <c r="I1194" s="6">
        <f t="shared" si="611"/>
        <v>2</v>
      </c>
      <c r="J1194" s="6">
        <f t="shared" si="612"/>
        <v>0</v>
      </c>
      <c r="K1194" s="50" t="s">
        <v>896</v>
      </c>
      <c r="L1194" s="50">
        <v>0.48799999999999999</v>
      </c>
      <c r="M1194" s="81">
        <v>0.29099999999999998</v>
      </c>
      <c r="N1194" s="114">
        <f>VLOOKUP(K1194,'Material Bar Weights'!A:C,3,0)</f>
        <v>39.200000000000003</v>
      </c>
      <c r="O1194" s="115">
        <f t="shared" si="613"/>
        <v>0</v>
      </c>
      <c r="P1194" s="105">
        <f t="shared" si="598"/>
        <v>0</v>
      </c>
      <c r="R1194" s="286"/>
      <c r="S1194" s="287"/>
      <c r="V1194" s="180"/>
      <c r="W1194" s="180"/>
      <c r="X1194" s="50"/>
      <c r="Y1194" s="82"/>
    </row>
    <row r="1195" spans="1:35">
      <c r="A1195" s="50" t="s">
        <v>946</v>
      </c>
      <c r="B1195" s="107" t="s">
        <v>854</v>
      </c>
      <c r="C1195" s="47" t="s">
        <v>736</v>
      </c>
      <c r="D1195" s="1376">
        <v>0</v>
      </c>
      <c r="E1195" s="1376">
        <v>0</v>
      </c>
      <c r="F1195" s="401">
        <f>((E1195*M1195)/35)/4</f>
        <v>0</v>
      </c>
      <c r="G1195" s="146">
        <v>41</v>
      </c>
      <c r="H1195" s="81">
        <v>1</v>
      </c>
      <c r="I1195" s="6">
        <f t="shared" si="611"/>
        <v>1</v>
      </c>
      <c r="J1195" s="6">
        <f t="shared" si="612"/>
        <v>0</v>
      </c>
      <c r="K1195" s="50" t="s">
        <v>812</v>
      </c>
      <c r="L1195" s="152">
        <v>0.64039999999999997</v>
      </c>
      <c r="M1195" s="81">
        <v>0.38800000000000001</v>
      </c>
      <c r="N1195" s="114">
        <f>VLOOKUP(K1195,'Material Bar Weights'!A:C,3,0)</f>
        <v>54.25</v>
      </c>
      <c r="O1195" s="115">
        <f t="shared" si="613"/>
        <v>0</v>
      </c>
      <c r="P1195" s="105">
        <f t="shared" si="598"/>
        <v>0</v>
      </c>
      <c r="R1195" s="286"/>
      <c r="S1195" s="287"/>
      <c r="V1195" s="294"/>
      <c r="W1195" s="81"/>
      <c r="X1195" s="7"/>
      <c r="Y1195" s="7"/>
      <c r="Z1195" s="110"/>
      <c r="AA1195" s="3"/>
      <c r="AB1195" s="3"/>
      <c r="AC1195" s="110"/>
      <c r="AD1195" s="110"/>
      <c r="AE1195" s="114"/>
      <c r="AF1195" s="115"/>
      <c r="AG1195" s="120"/>
      <c r="AH1195" s="120"/>
      <c r="AI1195" s="120"/>
    </row>
    <row r="1196" spans="1:35">
      <c r="A1196" s="50" t="s">
        <v>893</v>
      </c>
      <c r="B1196" s="107" t="s">
        <v>854</v>
      </c>
      <c r="C1196" s="47" t="s">
        <v>735</v>
      </c>
      <c r="D1196" s="81">
        <v>0</v>
      </c>
      <c r="E1196" s="50">
        <v>0</v>
      </c>
      <c r="F1196" s="401">
        <f>((E1196*M1196)/35)/4</f>
        <v>0</v>
      </c>
      <c r="G1196" s="146">
        <v>52</v>
      </c>
      <c r="H1196" s="81">
        <v>1</v>
      </c>
      <c r="I1196" s="6">
        <f t="shared" si="611"/>
        <v>1</v>
      </c>
      <c r="J1196" s="6">
        <f t="shared" si="612"/>
        <v>0</v>
      </c>
      <c r="K1196" s="50" t="s">
        <v>812</v>
      </c>
      <c r="L1196" s="152">
        <v>0.64039999999999997</v>
      </c>
      <c r="M1196" s="81">
        <v>0.38800000000000001</v>
      </c>
      <c r="N1196" s="114">
        <f>VLOOKUP(K1196,'Material Bar Weights'!A:C,3,0)</f>
        <v>54.25</v>
      </c>
      <c r="O1196" s="115">
        <f t="shared" si="613"/>
        <v>0</v>
      </c>
      <c r="P1196" s="105">
        <f t="shared" si="598"/>
        <v>0</v>
      </c>
      <c r="R1196" s="286"/>
      <c r="S1196" s="287"/>
      <c r="V1196" s="294"/>
      <c r="W1196" s="81"/>
      <c r="X1196" s="7"/>
      <c r="Y1196" s="7"/>
      <c r="Z1196" s="110"/>
      <c r="AA1196" s="3"/>
      <c r="AB1196" s="3"/>
      <c r="AC1196" s="110"/>
      <c r="AD1196" s="110"/>
      <c r="AE1196" s="114"/>
      <c r="AF1196" s="115"/>
      <c r="AG1196" s="120"/>
      <c r="AH1196" s="120"/>
      <c r="AI1196" s="120"/>
    </row>
    <row r="1197" spans="1:35">
      <c r="A1197" s="140" t="s">
        <v>946</v>
      </c>
      <c r="B1197" s="107" t="s">
        <v>935</v>
      </c>
      <c r="D1197" s="81">
        <v>0</v>
      </c>
      <c r="E1197" s="50">
        <v>0</v>
      </c>
      <c r="F1197" s="33">
        <f t="shared" ref="F1197" si="614">((E1197*M1197)/35)/4</f>
        <v>0</v>
      </c>
      <c r="G1197" s="146">
        <v>46</v>
      </c>
      <c r="H1197" s="81">
        <v>1</v>
      </c>
      <c r="I1197" s="6">
        <f t="shared" si="611"/>
        <v>1</v>
      </c>
      <c r="J1197" s="6">
        <f t="shared" si="612"/>
        <v>0</v>
      </c>
      <c r="K1197" s="50" t="s">
        <v>948</v>
      </c>
      <c r="L1197" s="152">
        <v>1.3613</v>
      </c>
      <c r="M1197" s="81">
        <v>0.67500000000000004</v>
      </c>
      <c r="N1197" s="114">
        <f>VLOOKUP(K1197,'Material Bar Weights'!A:C,3,0)</f>
        <v>71.75</v>
      </c>
      <c r="O1197" s="115">
        <f t="shared" si="613"/>
        <v>0</v>
      </c>
      <c r="P1197" s="105">
        <f t="shared" si="598"/>
        <v>0</v>
      </c>
      <c r="R1197" s="286"/>
      <c r="S1197" s="287"/>
      <c r="V1197" s="294"/>
      <c r="W1197" s="81"/>
      <c r="X1197" s="7"/>
      <c r="Y1197" s="7"/>
      <c r="Z1197" s="110"/>
      <c r="AA1197" s="3"/>
      <c r="AB1197" s="3"/>
      <c r="AC1197" s="110"/>
      <c r="AD1197" s="110"/>
      <c r="AE1197" s="114"/>
      <c r="AF1197" s="115"/>
      <c r="AG1197" s="120"/>
      <c r="AH1197" s="120"/>
      <c r="AI1197" s="120"/>
    </row>
    <row r="1198" spans="1:35">
      <c r="A1198" s="140" t="s">
        <v>946</v>
      </c>
      <c r="B1198" s="107" t="s">
        <v>943</v>
      </c>
      <c r="D1198" s="81">
        <v>0</v>
      </c>
      <c r="E1198" s="85">
        <v>0</v>
      </c>
      <c r="F1198" s="460">
        <f>((E1198*M1198)/35)/4</f>
        <v>0</v>
      </c>
      <c r="G1198" s="142">
        <v>33</v>
      </c>
      <c r="H1198" s="103">
        <v>1.5</v>
      </c>
      <c r="I1198" s="6">
        <f>E1198/G1198+H1198</f>
        <v>1.5</v>
      </c>
      <c r="J1198" s="6">
        <f>ROUND(I1198/7.5,0)</f>
        <v>0</v>
      </c>
      <c r="K1198" s="103" t="s">
        <v>900</v>
      </c>
      <c r="L1198" s="166">
        <v>1.6702999999999999</v>
      </c>
      <c r="M1198" s="103">
        <v>0.54</v>
      </c>
      <c r="N1198" s="98">
        <f>VLOOKUP(K1198,'Material Bar Weights'!A:C,3,0)</f>
        <v>106.33</v>
      </c>
      <c r="O1198" s="91">
        <f>IF(L1198="NA", E1198, E1198*L1198)</f>
        <v>0</v>
      </c>
      <c r="P1198" s="92">
        <f>O1198/N1198</f>
        <v>0</v>
      </c>
      <c r="Q1198" s="90"/>
      <c r="R1198" s="286"/>
      <c r="S1198" s="287"/>
      <c r="V1198" s="180"/>
      <c r="W1198" s="180"/>
      <c r="X1198" s="81"/>
      <c r="Y1198" s="160"/>
      <c r="Z1198" s="120"/>
      <c r="AA1198" s="120"/>
      <c r="AB1198" s="120"/>
      <c r="AC1198" s="120"/>
      <c r="AD1198" s="120"/>
      <c r="AE1198" s="120"/>
      <c r="AF1198" s="120"/>
      <c r="AG1198" s="120"/>
      <c r="AH1198" s="120"/>
      <c r="AI1198" s="120"/>
    </row>
    <row r="1199" spans="1:35">
      <c r="A1199" s="50" t="s">
        <v>893</v>
      </c>
      <c r="B1199" s="107" t="s">
        <v>887</v>
      </c>
      <c r="D1199" s="81">
        <v>0</v>
      </c>
      <c r="E1199" s="50">
        <v>0</v>
      </c>
      <c r="F1199" s="460">
        <f>((E1199*M1199)/35)/4</f>
        <v>0</v>
      </c>
      <c r="G1199" s="146">
        <v>23</v>
      </c>
      <c r="H1199" s="81">
        <v>2</v>
      </c>
      <c r="I1199" s="6">
        <f t="shared" si="611"/>
        <v>2</v>
      </c>
      <c r="J1199" s="6">
        <f t="shared" si="612"/>
        <v>0</v>
      </c>
      <c r="K1199" s="50" t="s">
        <v>903</v>
      </c>
      <c r="L1199" s="50">
        <v>3.2770000000000001</v>
      </c>
      <c r="M1199" s="81">
        <v>0.94199999999999995</v>
      </c>
      <c r="N1199" s="114">
        <f>VLOOKUP(K1199,'Material Bar Weights'!A:C,3,0)</f>
        <v>175.8</v>
      </c>
      <c r="O1199" s="115">
        <f t="shared" si="613"/>
        <v>0</v>
      </c>
      <c r="P1199" s="105">
        <f t="shared" si="598"/>
        <v>0</v>
      </c>
      <c r="R1199" s="286"/>
      <c r="S1199" s="287"/>
      <c r="V1199" s="180"/>
      <c r="W1199" s="180"/>
      <c r="X1199" s="81"/>
      <c r="Y1199" s="160"/>
      <c r="Z1199" s="120"/>
      <c r="AA1199" s="120"/>
      <c r="AB1199" s="120"/>
      <c r="AC1199" s="120"/>
      <c r="AD1199" s="120"/>
      <c r="AE1199" s="120"/>
      <c r="AF1199" s="120"/>
      <c r="AG1199" s="120"/>
      <c r="AH1199" s="120"/>
      <c r="AI1199" s="120"/>
    </row>
    <row r="1200" spans="1:35">
      <c r="A1200" s="50" t="s">
        <v>703</v>
      </c>
      <c r="B1200" s="107" t="s">
        <v>1437</v>
      </c>
      <c r="D1200" s="81">
        <v>0</v>
      </c>
      <c r="E1200" s="50">
        <v>0</v>
      </c>
      <c r="F1200" s="50">
        <f>((E1200*M1200)/35)/4</f>
        <v>0</v>
      </c>
      <c r="G1200" s="81">
        <v>14</v>
      </c>
      <c r="H1200" s="81">
        <v>1</v>
      </c>
      <c r="I1200" s="6">
        <f t="shared" si="611"/>
        <v>1</v>
      </c>
      <c r="J1200" s="6">
        <f t="shared" si="612"/>
        <v>0</v>
      </c>
      <c r="K1200" s="50" t="s">
        <v>953</v>
      </c>
      <c r="L1200" s="50">
        <v>11.7325</v>
      </c>
      <c r="M1200" s="81">
        <v>4.05</v>
      </c>
      <c r="N1200" s="114">
        <f>VLOOKUP(K1200,'Material Bar Weights'!A:C,3,0)</f>
        <v>425.33</v>
      </c>
      <c r="O1200" s="115">
        <f t="shared" si="613"/>
        <v>0</v>
      </c>
      <c r="P1200" s="105">
        <f t="shared" si="598"/>
        <v>0</v>
      </c>
      <c r="R1200" s="286"/>
      <c r="S1200" s="287"/>
      <c r="U1200" s="260"/>
      <c r="V1200" s="180"/>
      <c r="W1200" s="180"/>
      <c r="X1200" s="50"/>
      <c r="Y1200" s="82"/>
    </row>
    <row r="1201" spans="1:25">
      <c r="A1201" s="50" t="s">
        <v>703</v>
      </c>
      <c r="B1201" s="107" t="s">
        <v>1105</v>
      </c>
      <c r="D1201" s="81">
        <v>0</v>
      </c>
      <c r="E1201" s="50">
        <v>0</v>
      </c>
      <c r="F1201" s="472">
        <f t="shared" ref="F1201" si="615">((E1201*M1201)/35)/4</f>
        <v>0</v>
      </c>
      <c r="G1201" s="146">
        <v>17</v>
      </c>
      <c r="H1201" s="81">
        <v>3</v>
      </c>
      <c r="I1201" s="6">
        <f t="shared" si="611"/>
        <v>3</v>
      </c>
      <c r="J1201" s="6">
        <f t="shared" si="612"/>
        <v>0</v>
      </c>
      <c r="K1201" s="50" t="s">
        <v>950</v>
      </c>
      <c r="L1201" s="404">
        <v>6.3906000000000001</v>
      </c>
      <c r="M1201" s="444">
        <v>1.798</v>
      </c>
      <c r="N1201" s="114">
        <f>VLOOKUP(K1201,'Material Bar Weights'!A:C,3,0)</f>
        <v>262.58</v>
      </c>
      <c r="O1201" s="115">
        <f t="shared" si="613"/>
        <v>0</v>
      </c>
      <c r="P1201" s="105">
        <f t="shared" si="598"/>
        <v>0</v>
      </c>
      <c r="R1201" s="286"/>
      <c r="S1201" s="287"/>
      <c r="U1201" s="260" t="s">
        <v>1106</v>
      </c>
      <c r="V1201" s="180"/>
      <c r="W1201" s="180"/>
      <c r="X1201" s="50"/>
      <c r="Y1201" s="82"/>
    </row>
    <row r="1202" spans="1:25">
      <c r="A1202" s="50" t="s">
        <v>893</v>
      </c>
      <c r="B1202" s="107" t="s">
        <v>840</v>
      </c>
      <c r="D1202" s="81">
        <v>0</v>
      </c>
      <c r="E1202" s="50">
        <v>0</v>
      </c>
      <c r="F1202" s="50">
        <f t="shared" ref="F1202:F1210" si="616">((E1202*M1202)/35)/4</f>
        <v>0</v>
      </c>
      <c r="G1202" s="81">
        <v>56</v>
      </c>
      <c r="H1202" s="81">
        <v>1</v>
      </c>
      <c r="I1202" s="6">
        <f t="shared" si="611"/>
        <v>1</v>
      </c>
      <c r="J1202" s="6">
        <f t="shared" si="612"/>
        <v>0</v>
      </c>
      <c r="K1202" s="50" t="s">
        <v>896</v>
      </c>
      <c r="L1202" s="50">
        <v>0.47599999999999998</v>
      </c>
      <c r="M1202" s="81">
        <v>0.23</v>
      </c>
      <c r="N1202" s="114">
        <f>VLOOKUP(K1202,'Material Bar Weights'!A:C,3,0)</f>
        <v>39.200000000000003</v>
      </c>
      <c r="O1202" s="115">
        <f t="shared" si="613"/>
        <v>0</v>
      </c>
      <c r="P1202" s="105">
        <f t="shared" si="598"/>
        <v>0</v>
      </c>
      <c r="R1202" s="286"/>
      <c r="S1202" s="287"/>
      <c r="V1202" s="180"/>
      <c r="W1202" s="180"/>
      <c r="X1202" s="50"/>
      <c r="Y1202" s="82"/>
    </row>
    <row r="1203" spans="1:25">
      <c r="A1203" s="50" t="s">
        <v>893</v>
      </c>
      <c r="B1203" s="107" t="s">
        <v>855</v>
      </c>
      <c r="D1203" s="81">
        <v>0</v>
      </c>
      <c r="E1203" s="50">
        <v>0</v>
      </c>
      <c r="F1203" s="50">
        <f t="shared" si="616"/>
        <v>0</v>
      </c>
      <c r="G1203" s="81">
        <v>54</v>
      </c>
      <c r="H1203" s="81">
        <v>1</v>
      </c>
      <c r="I1203" s="6">
        <f t="shared" si="611"/>
        <v>1</v>
      </c>
      <c r="J1203" s="6">
        <f t="shared" si="612"/>
        <v>0</v>
      </c>
      <c r="K1203" s="50" t="s">
        <v>812</v>
      </c>
      <c r="L1203" s="50">
        <v>0.81100000000000005</v>
      </c>
      <c r="M1203" s="81">
        <v>0.33</v>
      </c>
      <c r="N1203" s="114">
        <f>VLOOKUP(K1203,'Material Bar Weights'!A:C,3,0)</f>
        <v>54.25</v>
      </c>
      <c r="O1203" s="115">
        <f t="shared" si="613"/>
        <v>0</v>
      </c>
      <c r="P1203" s="105">
        <f t="shared" si="598"/>
        <v>0</v>
      </c>
      <c r="R1203" s="286"/>
      <c r="S1203" s="287"/>
      <c r="V1203" s="180"/>
      <c r="W1203" s="180"/>
      <c r="X1203" s="50"/>
      <c r="Y1203" s="82"/>
    </row>
    <row r="1204" spans="1:25">
      <c r="A1204" s="50" t="s">
        <v>893</v>
      </c>
      <c r="B1204" s="107" t="s">
        <v>847</v>
      </c>
      <c r="D1204" s="81">
        <v>0</v>
      </c>
      <c r="E1204" s="50">
        <v>0</v>
      </c>
      <c r="F1204" s="50">
        <f t="shared" si="616"/>
        <v>0</v>
      </c>
      <c r="G1204" s="146">
        <v>41</v>
      </c>
      <c r="H1204" s="81">
        <v>1</v>
      </c>
      <c r="I1204" s="6">
        <f t="shared" si="611"/>
        <v>1</v>
      </c>
      <c r="J1204" s="6">
        <f t="shared" si="612"/>
        <v>0</v>
      </c>
      <c r="K1204" s="50" t="s">
        <v>897</v>
      </c>
      <c r="L1204" s="152">
        <v>0.57140000000000002</v>
      </c>
      <c r="M1204" s="81">
        <v>0.27400000000000002</v>
      </c>
      <c r="N1204" s="114">
        <f>VLOOKUP(K1204,'Material Bar Weights'!A:C,3,0)</f>
        <v>43.94</v>
      </c>
      <c r="O1204" s="115">
        <f t="shared" si="613"/>
        <v>0</v>
      </c>
      <c r="P1204" s="105">
        <f t="shared" si="598"/>
        <v>0</v>
      </c>
      <c r="R1204" s="286"/>
      <c r="S1204" s="287"/>
      <c r="V1204" s="180"/>
      <c r="W1204" s="180"/>
      <c r="X1204" s="50"/>
      <c r="Y1204" s="82"/>
    </row>
    <row r="1205" spans="1:25">
      <c r="A1205" s="50" t="s">
        <v>893</v>
      </c>
      <c r="B1205" s="107" t="s">
        <v>856</v>
      </c>
      <c r="D1205" s="81">
        <v>0</v>
      </c>
      <c r="E1205" s="50">
        <v>0</v>
      </c>
      <c r="F1205" s="50">
        <f t="shared" si="616"/>
        <v>0</v>
      </c>
      <c r="G1205" s="81">
        <v>54</v>
      </c>
      <c r="H1205" s="81">
        <v>1</v>
      </c>
      <c r="I1205" s="6">
        <f t="shared" si="611"/>
        <v>1</v>
      </c>
      <c r="J1205" s="6">
        <f t="shared" si="612"/>
        <v>0</v>
      </c>
      <c r="K1205" s="50" t="s">
        <v>812</v>
      </c>
      <c r="L1205" s="50">
        <v>0.79</v>
      </c>
      <c r="M1205" s="81">
        <v>0.27100000000000002</v>
      </c>
      <c r="N1205" s="114">
        <f>VLOOKUP(K1205,'Material Bar Weights'!A:C,3,0)</f>
        <v>54.25</v>
      </c>
      <c r="O1205" s="115">
        <f t="shared" si="613"/>
        <v>0</v>
      </c>
      <c r="P1205" s="105">
        <f t="shared" si="598"/>
        <v>0</v>
      </c>
      <c r="R1205" s="286"/>
      <c r="S1205" s="287"/>
      <c r="V1205" s="180"/>
      <c r="W1205" s="180"/>
      <c r="X1205" s="50"/>
      <c r="Y1205" s="82"/>
    </row>
    <row r="1206" spans="1:25">
      <c r="A1206" s="85" t="s">
        <v>1279</v>
      </c>
      <c r="B1206" s="46" t="s">
        <v>1328</v>
      </c>
      <c r="C1206" s="47" t="s">
        <v>1992</v>
      </c>
      <c r="D1206" s="81">
        <v>0</v>
      </c>
      <c r="E1206" s="50">
        <v>0</v>
      </c>
      <c r="F1206" s="50">
        <f t="shared" si="616"/>
        <v>0</v>
      </c>
      <c r="G1206" s="85">
        <v>14</v>
      </c>
      <c r="H1206" s="103">
        <v>2</v>
      </c>
      <c r="I1206" s="6">
        <f t="shared" si="611"/>
        <v>2</v>
      </c>
      <c r="J1206" s="6">
        <f t="shared" si="612"/>
        <v>0</v>
      </c>
      <c r="K1206" s="85" t="s">
        <v>899</v>
      </c>
      <c r="L1206" s="166">
        <v>1.7488999999999999</v>
      </c>
      <c r="M1206" s="103">
        <v>0.51</v>
      </c>
      <c r="N1206" s="114">
        <f>VLOOKUP(K1206,'Material Bar Weights'!A:C,3,0)</f>
        <v>91.68</v>
      </c>
      <c r="O1206" s="165">
        <f t="shared" si="613"/>
        <v>0</v>
      </c>
      <c r="P1206" s="105">
        <f t="shared" si="598"/>
        <v>0</v>
      </c>
      <c r="R1206" s="286"/>
      <c r="S1206" s="287"/>
      <c r="V1206" s="180"/>
      <c r="W1206" s="180"/>
      <c r="X1206" s="50"/>
      <c r="Y1206" s="82"/>
    </row>
    <row r="1207" spans="1:25">
      <c r="A1207" s="85" t="s">
        <v>1279</v>
      </c>
      <c r="B1207" s="46" t="s">
        <v>1329</v>
      </c>
      <c r="C1207" s="47" t="s">
        <v>1992</v>
      </c>
      <c r="D1207" s="81">
        <v>0</v>
      </c>
      <c r="E1207" s="50">
        <v>0</v>
      </c>
      <c r="F1207" s="50">
        <f t="shared" si="616"/>
        <v>0</v>
      </c>
      <c r="G1207" s="142">
        <v>13</v>
      </c>
      <c r="H1207" s="103">
        <v>2</v>
      </c>
      <c r="I1207" s="6">
        <f t="shared" si="611"/>
        <v>2</v>
      </c>
      <c r="J1207" s="6">
        <f t="shared" si="612"/>
        <v>0</v>
      </c>
      <c r="K1207" s="85" t="s">
        <v>899</v>
      </c>
      <c r="L1207" s="166">
        <v>1.7488999999999999</v>
      </c>
      <c r="M1207" s="103">
        <v>0.54200000000000004</v>
      </c>
      <c r="N1207" s="114">
        <f>VLOOKUP(K1207,'Material Bar Weights'!A:C,3,0)</f>
        <v>91.68</v>
      </c>
      <c r="O1207" s="165">
        <f t="shared" si="613"/>
        <v>0</v>
      </c>
      <c r="P1207" s="105">
        <f t="shared" si="598"/>
        <v>0</v>
      </c>
      <c r="R1207" s="286"/>
      <c r="S1207" s="287"/>
      <c r="V1207" s="180"/>
      <c r="W1207" s="180"/>
      <c r="X1207" s="50"/>
      <c r="Y1207" s="82"/>
    </row>
    <row r="1208" spans="1:25">
      <c r="A1208" s="85" t="s">
        <v>1279</v>
      </c>
      <c r="B1208" s="46" t="s">
        <v>1330</v>
      </c>
      <c r="C1208" s="47" t="s">
        <v>1992</v>
      </c>
      <c r="D1208" s="81">
        <v>0</v>
      </c>
      <c r="E1208" s="50">
        <v>0</v>
      </c>
      <c r="F1208" s="50">
        <f t="shared" si="616"/>
        <v>0</v>
      </c>
      <c r="G1208" s="85">
        <v>14</v>
      </c>
      <c r="H1208" s="103">
        <v>2</v>
      </c>
      <c r="I1208" s="6">
        <f t="shared" si="611"/>
        <v>2</v>
      </c>
      <c r="J1208" s="6">
        <f t="shared" si="612"/>
        <v>0</v>
      </c>
      <c r="K1208" s="85" t="s">
        <v>899</v>
      </c>
      <c r="L1208" s="159">
        <v>1.7488999999999999</v>
      </c>
      <c r="M1208" s="103">
        <v>0.53100000000000003</v>
      </c>
      <c r="N1208" s="114">
        <f>VLOOKUP(K1208,'Material Bar Weights'!A:C,3,0)</f>
        <v>91.68</v>
      </c>
      <c r="O1208" s="165">
        <f t="shared" si="613"/>
        <v>0</v>
      </c>
      <c r="P1208" s="105">
        <f t="shared" si="598"/>
        <v>0</v>
      </c>
      <c r="R1208" s="286"/>
      <c r="S1208" s="287"/>
      <c r="V1208" s="180"/>
      <c r="W1208" s="180"/>
      <c r="X1208" s="50"/>
      <c r="Y1208" s="82"/>
    </row>
    <row r="1209" spans="1:25">
      <c r="A1209" s="85" t="s">
        <v>1279</v>
      </c>
      <c r="B1209" s="46" t="s">
        <v>1331</v>
      </c>
      <c r="C1209" s="47" t="s">
        <v>1992</v>
      </c>
      <c r="D1209" s="81">
        <v>0</v>
      </c>
      <c r="E1209" s="50">
        <v>0</v>
      </c>
      <c r="F1209" s="50">
        <f t="shared" si="616"/>
        <v>0</v>
      </c>
      <c r="G1209" s="85">
        <v>14</v>
      </c>
      <c r="H1209" s="103">
        <v>2</v>
      </c>
      <c r="I1209" s="6">
        <f t="shared" si="611"/>
        <v>2</v>
      </c>
      <c r="J1209" s="6">
        <f t="shared" si="612"/>
        <v>0</v>
      </c>
      <c r="K1209" s="85" t="s">
        <v>899</v>
      </c>
      <c r="L1209" s="166">
        <v>1.7488999999999999</v>
      </c>
      <c r="M1209" s="103">
        <v>0.56999999999999995</v>
      </c>
      <c r="N1209" s="114">
        <f>VLOOKUP(K1209,'Material Bar Weights'!A:C,3,0)</f>
        <v>91.68</v>
      </c>
      <c r="O1209" s="165">
        <f t="shared" si="613"/>
        <v>0</v>
      </c>
      <c r="P1209" s="105">
        <f t="shared" si="598"/>
        <v>0</v>
      </c>
      <c r="R1209" s="286"/>
      <c r="S1209" s="287"/>
      <c r="V1209" s="180"/>
      <c r="W1209" s="180"/>
      <c r="X1209" s="50"/>
      <c r="Y1209" s="82"/>
    </row>
    <row r="1210" spans="1:25">
      <c r="A1210" s="85" t="s">
        <v>1279</v>
      </c>
      <c r="B1210" s="46" t="s">
        <v>1332</v>
      </c>
      <c r="C1210" s="47" t="s">
        <v>1992</v>
      </c>
      <c r="D1210" s="81">
        <v>0</v>
      </c>
      <c r="E1210" s="50">
        <v>0</v>
      </c>
      <c r="F1210" s="50">
        <f t="shared" si="616"/>
        <v>0</v>
      </c>
      <c r="G1210" s="85">
        <v>14</v>
      </c>
      <c r="H1210" s="103">
        <v>2</v>
      </c>
      <c r="I1210" s="6">
        <f t="shared" si="611"/>
        <v>2</v>
      </c>
      <c r="J1210" s="6">
        <f t="shared" si="612"/>
        <v>0</v>
      </c>
      <c r="K1210" s="85" t="s">
        <v>899</v>
      </c>
      <c r="L1210" s="166">
        <v>1.7488999999999999</v>
      </c>
      <c r="M1210" s="103">
        <v>0.52200000000000002</v>
      </c>
      <c r="N1210" s="114">
        <f>VLOOKUP(K1210,'Material Bar Weights'!A:C,3,0)</f>
        <v>91.68</v>
      </c>
      <c r="O1210" s="165">
        <f t="shared" si="613"/>
        <v>0</v>
      </c>
      <c r="P1210" s="105">
        <f t="shared" si="598"/>
        <v>0</v>
      </c>
      <c r="R1210" s="286"/>
      <c r="S1210" s="287"/>
      <c r="V1210" s="180"/>
      <c r="W1210" s="180"/>
      <c r="X1210" s="50"/>
      <c r="Y1210" s="82"/>
    </row>
    <row r="1211" spans="1:25">
      <c r="A1211" s="140" t="s">
        <v>4100</v>
      </c>
      <c r="B1211" s="107" t="s">
        <v>939</v>
      </c>
      <c r="D1211" s="81">
        <v>0</v>
      </c>
      <c r="E1211" s="50">
        <v>0</v>
      </c>
      <c r="F1211" s="33">
        <f t="shared" ref="F1211:F1218" si="617">((E1211*M1211)/35)/4</f>
        <v>0</v>
      </c>
      <c r="G1211" s="146">
        <v>35</v>
      </c>
      <c r="H1211" s="81">
        <v>2</v>
      </c>
      <c r="I1211" s="6">
        <f t="shared" si="611"/>
        <v>2</v>
      </c>
      <c r="J1211" s="6">
        <f t="shared" si="612"/>
        <v>0</v>
      </c>
      <c r="K1211" s="50" t="s">
        <v>899</v>
      </c>
      <c r="L1211" s="152">
        <v>1.8526</v>
      </c>
      <c r="M1211" s="81">
        <v>0.62250000000000005</v>
      </c>
      <c r="N1211" s="114">
        <f>VLOOKUP(K1211,'Material Bar Weights'!A:C,3,0)</f>
        <v>91.68</v>
      </c>
      <c r="O1211" s="115">
        <f t="shared" si="613"/>
        <v>0</v>
      </c>
      <c r="P1211" s="105">
        <f t="shared" ref="P1211:P1254" si="618">O1211/N1211</f>
        <v>0</v>
      </c>
      <c r="R1211" s="286"/>
      <c r="S1211" s="287"/>
      <c r="V1211" s="180"/>
      <c r="W1211" s="180"/>
      <c r="X1211" s="50"/>
      <c r="Y1211" s="82"/>
    </row>
    <row r="1212" spans="1:25">
      <c r="A1212" s="85" t="s">
        <v>1279</v>
      </c>
      <c r="B1212" s="46" t="s">
        <v>1984</v>
      </c>
      <c r="C1212" s="47" t="s">
        <v>1992</v>
      </c>
      <c r="D1212" s="81">
        <v>0</v>
      </c>
      <c r="E1212" s="50">
        <v>0</v>
      </c>
      <c r="F1212" s="33">
        <f t="shared" si="617"/>
        <v>0</v>
      </c>
      <c r="G1212" s="85">
        <v>14</v>
      </c>
      <c r="H1212" s="103">
        <v>2</v>
      </c>
      <c r="I1212" s="6">
        <f t="shared" si="611"/>
        <v>2</v>
      </c>
      <c r="J1212" s="6">
        <f t="shared" si="612"/>
        <v>0</v>
      </c>
      <c r="K1212" s="85" t="s">
        <v>900</v>
      </c>
      <c r="L1212" s="85">
        <v>1.96</v>
      </c>
      <c r="M1212" s="81">
        <v>0.77100000000000002</v>
      </c>
      <c r="N1212" s="114">
        <f>VLOOKUP(K1212,'Material Bar Weights'!A:C,3,0)</f>
        <v>106.33</v>
      </c>
      <c r="O1212" s="165">
        <f t="shared" si="613"/>
        <v>0</v>
      </c>
      <c r="P1212" s="105">
        <f t="shared" si="618"/>
        <v>0</v>
      </c>
      <c r="R1212" s="286"/>
      <c r="S1212" s="287"/>
      <c r="V1212" s="180"/>
      <c r="W1212" s="180"/>
      <c r="X1212" s="50"/>
      <c r="Y1212" s="82"/>
    </row>
    <row r="1213" spans="1:25">
      <c r="A1213" s="85" t="s">
        <v>1279</v>
      </c>
      <c r="B1213" s="46" t="s">
        <v>1339</v>
      </c>
      <c r="C1213" s="47" t="s">
        <v>1992</v>
      </c>
      <c r="D1213" s="81">
        <v>0</v>
      </c>
      <c r="E1213" s="50">
        <v>0</v>
      </c>
      <c r="F1213" s="33">
        <f t="shared" si="617"/>
        <v>0</v>
      </c>
      <c r="G1213" s="85">
        <v>14</v>
      </c>
      <c r="H1213" s="103">
        <v>2</v>
      </c>
      <c r="I1213" s="6">
        <f t="shared" si="611"/>
        <v>2</v>
      </c>
      <c r="J1213" s="6">
        <f t="shared" si="612"/>
        <v>0</v>
      </c>
      <c r="K1213" s="85" t="s">
        <v>900</v>
      </c>
      <c r="L1213" s="166">
        <v>2.0283000000000002</v>
      </c>
      <c r="M1213" s="81">
        <v>0.57499999999999996</v>
      </c>
      <c r="N1213" s="114">
        <f>VLOOKUP(K1213,'Material Bar Weights'!A:C,3,0)</f>
        <v>106.33</v>
      </c>
      <c r="O1213" s="165">
        <f t="shared" si="613"/>
        <v>0</v>
      </c>
      <c r="P1213" s="105">
        <f t="shared" si="618"/>
        <v>0</v>
      </c>
      <c r="R1213" s="286"/>
      <c r="S1213" s="287"/>
      <c r="V1213" s="180"/>
      <c r="W1213" s="180"/>
      <c r="X1213" s="50"/>
      <c r="Y1213" s="82"/>
    </row>
    <row r="1214" spans="1:25">
      <c r="A1214" s="85" t="s">
        <v>1279</v>
      </c>
      <c r="B1214" s="46" t="s">
        <v>1340</v>
      </c>
      <c r="C1214" s="47" t="s">
        <v>1992</v>
      </c>
      <c r="D1214" s="81">
        <v>0</v>
      </c>
      <c r="E1214" s="50">
        <v>0</v>
      </c>
      <c r="F1214" s="33">
        <f t="shared" si="617"/>
        <v>0</v>
      </c>
      <c r="G1214" s="85">
        <v>14</v>
      </c>
      <c r="H1214" s="103">
        <v>2</v>
      </c>
      <c r="I1214" s="6">
        <f t="shared" si="611"/>
        <v>2</v>
      </c>
      <c r="J1214" s="6">
        <f t="shared" si="612"/>
        <v>0</v>
      </c>
      <c r="K1214" s="85" t="s">
        <v>900</v>
      </c>
      <c r="L1214" s="85">
        <v>1.96</v>
      </c>
      <c r="M1214" s="81">
        <v>0.55100000000000005</v>
      </c>
      <c r="N1214" s="114">
        <f>VLOOKUP(K1214,'Material Bar Weights'!A:C,3,0)</f>
        <v>106.33</v>
      </c>
      <c r="O1214" s="165">
        <f t="shared" si="613"/>
        <v>0</v>
      </c>
      <c r="P1214" s="105">
        <f t="shared" si="618"/>
        <v>0</v>
      </c>
      <c r="R1214" s="290"/>
      <c r="S1214" s="287"/>
      <c r="V1214" s="180"/>
      <c r="W1214" s="180"/>
      <c r="X1214" s="50"/>
      <c r="Y1214" s="82"/>
    </row>
    <row r="1215" spans="1:25" s="120" customFormat="1">
      <c r="A1215" s="85" t="s">
        <v>1279</v>
      </c>
      <c r="B1215" s="46" t="s">
        <v>1341</v>
      </c>
      <c r="C1215" s="47" t="s">
        <v>1992</v>
      </c>
      <c r="D1215" s="81">
        <v>0</v>
      </c>
      <c r="E1215" s="50">
        <v>0</v>
      </c>
      <c r="F1215" s="33">
        <f t="shared" si="617"/>
        <v>0</v>
      </c>
      <c r="G1215" s="85">
        <v>14</v>
      </c>
      <c r="H1215" s="103">
        <v>2</v>
      </c>
      <c r="I1215" s="6">
        <f t="shared" si="611"/>
        <v>2</v>
      </c>
      <c r="J1215" s="6">
        <f t="shared" si="612"/>
        <v>0</v>
      </c>
      <c r="K1215" s="85" t="s">
        <v>900</v>
      </c>
      <c r="L1215" s="166">
        <v>2.0283000000000002</v>
      </c>
      <c r="M1215" s="81">
        <v>0.54</v>
      </c>
      <c r="N1215" s="114">
        <f>VLOOKUP(K1215,'Material Bar Weights'!A:C,3,0)</f>
        <v>106.33</v>
      </c>
      <c r="O1215" s="165">
        <f t="shared" si="613"/>
        <v>0</v>
      </c>
      <c r="P1215" s="105">
        <f t="shared" si="618"/>
        <v>0</v>
      </c>
      <c r="Q1215" s="50"/>
      <c r="R1215" s="290"/>
      <c r="S1215" s="291"/>
      <c r="T1215" s="288"/>
      <c r="U1215" s="41"/>
      <c r="V1215" s="180"/>
      <c r="W1215" s="180"/>
      <c r="X1215" s="81"/>
      <c r="Y1215" s="160"/>
    </row>
    <row r="1216" spans="1:25" s="120" customFormat="1">
      <c r="A1216" s="85" t="s">
        <v>1279</v>
      </c>
      <c r="B1216" s="46" t="s">
        <v>1342</v>
      </c>
      <c r="C1216" s="47" t="s">
        <v>1992</v>
      </c>
      <c r="D1216" s="81">
        <v>0</v>
      </c>
      <c r="E1216" s="50">
        <v>0</v>
      </c>
      <c r="F1216" s="33">
        <f t="shared" si="617"/>
        <v>0</v>
      </c>
      <c r="G1216" s="85">
        <v>14</v>
      </c>
      <c r="H1216" s="103">
        <v>2</v>
      </c>
      <c r="I1216" s="6">
        <f t="shared" si="611"/>
        <v>2</v>
      </c>
      <c r="J1216" s="6">
        <f t="shared" si="612"/>
        <v>0</v>
      </c>
      <c r="K1216" s="85" t="s">
        <v>900</v>
      </c>
      <c r="L1216" s="85">
        <v>1.96</v>
      </c>
      <c r="M1216" s="81">
        <v>0.77100000000000002</v>
      </c>
      <c r="N1216" s="114">
        <f>VLOOKUP(K1216,'Material Bar Weights'!A:C,3,0)</f>
        <v>106.33</v>
      </c>
      <c r="O1216" s="165">
        <f t="shared" si="613"/>
        <v>0</v>
      </c>
      <c r="P1216" s="105">
        <f t="shared" si="618"/>
        <v>0</v>
      </c>
      <c r="Q1216" s="50"/>
      <c r="R1216" s="290"/>
      <c r="S1216" s="291"/>
      <c r="T1216" s="288"/>
      <c r="U1216" s="41"/>
      <c r="V1216" s="180"/>
      <c r="W1216" s="180"/>
      <c r="X1216" s="81"/>
      <c r="Y1216" s="160"/>
    </row>
    <row r="1217" spans="1:25" s="120" customFormat="1">
      <c r="A1217" s="85" t="s">
        <v>1279</v>
      </c>
      <c r="B1217" s="46" t="s">
        <v>1281</v>
      </c>
      <c r="C1217" s="47" t="s">
        <v>1992</v>
      </c>
      <c r="D1217" s="81">
        <v>0</v>
      </c>
      <c r="E1217" s="50">
        <v>0</v>
      </c>
      <c r="F1217" s="33">
        <f t="shared" si="617"/>
        <v>0</v>
      </c>
      <c r="G1217" s="85">
        <v>14</v>
      </c>
      <c r="H1217" s="103">
        <v>2</v>
      </c>
      <c r="I1217" s="6">
        <f t="shared" si="611"/>
        <v>2</v>
      </c>
      <c r="J1217" s="6">
        <f t="shared" si="612"/>
        <v>0</v>
      </c>
      <c r="K1217" s="85" t="s">
        <v>900</v>
      </c>
      <c r="L1217" s="166">
        <v>2.0283000000000002</v>
      </c>
      <c r="M1217" s="81">
        <v>0.55000000000000004</v>
      </c>
      <c r="N1217" s="114">
        <f>VLOOKUP(K1217,'Material Bar Weights'!A:C,3,0)</f>
        <v>106.33</v>
      </c>
      <c r="O1217" s="165">
        <f t="shared" si="613"/>
        <v>0</v>
      </c>
      <c r="P1217" s="105">
        <f t="shared" si="618"/>
        <v>0</v>
      </c>
      <c r="Q1217" s="50"/>
      <c r="R1217" s="286"/>
      <c r="S1217" s="291"/>
      <c r="T1217" s="288"/>
      <c r="U1217" s="41"/>
      <c r="V1217" s="180"/>
      <c r="W1217" s="180"/>
      <c r="X1217" s="81"/>
      <c r="Y1217" s="160"/>
    </row>
    <row r="1218" spans="1:25">
      <c r="A1218" s="85" t="s">
        <v>1279</v>
      </c>
      <c r="B1218" s="46" t="s">
        <v>1343</v>
      </c>
      <c r="C1218" s="81"/>
      <c r="D1218" s="81">
        <v>0</v>
      </c>
      <c r="E1218" s="50">
        <v>0</v>
      </c>
      <c r="F1218" s="33">
        <f t="shared" si="617"/>
        <v>0</v>
      </c>
      <c r="G1218" s="85">
        <v>14</v>
      </c>
      <c r="H1218" s="103">
        <v>2</v>
      </c>
      <c r="I1218" s="6">
        <f t="shared" si="611"/>
        <v>2</v>
      </c>
      <c r="J1218" s="6">
        <f t="shared" si="612"/>
        <v>0</v>
      </c>
      <c r="K1218" s="85" t="s">
        <v>900</v>
      </c>
      <c r="L1218" s="85">
        <v>1.96</v>
      </c>
      <c r="M1218" s="81">
        <v>0.55000000000000004</v>
      </c>
      <c r="N1218" s="114">
        <f>VLOOKUP(K1218,'Material Bar Weights'!A:C,3,0)</f>
        <v>106.33</v>
      </c>
      <c r="O1218" s="165">
        <f t="shared" si="613"/>
        <v>0</v>
      </c>
      <c r="P1218" s="105">
        <f t="shared" si="618"/>
        <v>0</v>
      </c>
      <c r="R1218" s="286"/>
      <c r="S1218" s="287"/>
      <c r="V1218" s="180"/>
      <c r="W1218" s="180"/>
      <c r="X1218" s="50"/>
      <c r="Y1218" s="82"/>
    </row>
    <row r="1219" spans="1:25">
      <c r="A1219" s="140" t="s">
        <v>946</v>
      </c>
      <c r="B1219" s="107" t="s">
        <v>944</v>
      </c>
      <c r="D1219" s="81">
        <v>0</v>
      </c>
      <c r="E1219" s="50">
        <v>0</v>
      </c>
      <c r="F1219" s="33">
        <f t="shared" ref="F1219" si="619">((E1219*M1219)/35)/4</f>
        <v>0</v>
      </c>
      <c r="G1219" s="146">
        <v>34</v>
      </c>
      <c r="H1219" s="81">
        <v>0.5</v>
      </c>
      <c r="I1219" s="6">
        <f t="shared" si="611"/>
        <v>0.5</v>
      </c>
      <c r="J1219" s="6">
        <f t="shared" si="612"/>
        <v>0</v>
      </c>
      <c r="K1219" s="50" t="s">
        <v>900</v>
      </c>
      <c r="L1219" s="152">
        <v>2.1486000000000001</v>
      </c>
      <c r="M1219" s="81">
        <v>0.77100000000000002</v>
      </c>
      <c r="N1219" s="114">
        <f>VLOOKUP(K1219,'Material Bar Weights'!A:C,3,0)</f>
        <v>106.33</v>
      </c>
      <c r="O1219" s="115">
        <f t="shared" si="613"/>
        <v>0</v>
      </c>
      <c r="P1219" s="105">
        <f t="shared" si="618"/>
        <v>0</v>
      </c>
      <c r="R1219" s="290"/>
      <c r="S1219" s="287"/>
      <c r="V1219" s="180"/>
      <c r="W1219" s="180"/>
      <c r="X1219" s="50"/>
      <c r="Y1219" s="82"/>
    </row>
    <row r="1220" spans="1:25">
      <c r="A1220" s="85" t="s">
        <v>1279</v>
      </c>
      <c r="B1220" s="46" t="s">
        <v>1333</v>
      </c>
      <c r="C1220" s="47" t="s">
        <v>1992</v>
      </c>
      <c r="D1220" s="81">
        <v>0</v>
      </c>
      <c r="E1220" s="50">
        <v>0</v>
      </c>
      <c r="F1220" s="460">
        <f>((E1220*M1220)/35)/4</f>
        <v>0</v>
      </c>
      <c r="G1220" s="85">
        <v>14</v>
      </c>
      <c r="H1220" s="103">
        <v>2</v>
      </c>
      <c r="I1220" s="6">
        <f t="shared" si="611"/>
        <v>2</v>
      </c>
      <c r="J1220" s="6">
        <f t="shared" si="612"/>
        <v>0</v>
      </c>
      <c r="K1220" s="85" t="s">
        <v>899</v>
      </c>
      <c r="L1220" s="166">
        <v>2.3508</v>
      </c>
      <c r="M1220" s="81">
        <v>1.1599999999999999</v>
      </c>
      <c r="N1220" s="114">
        <f>VLOOKUP(K1220,'Material Bar Weights'!A:C,3,0)</f>
        <v>91.68</v>
      </c>
      <c r="O1220" s="165">
        <f t="shared" si="613"/>
        <v>0</v>
      </c>
      <c r="P1220" s="105">
        <f t="shared" si="618"/>
        <v>0</v>
      </c>
      <c r="R1220" s="290"/>
      <c r="S1220" s="291"/>
      <c r="T1220" s="288"/>
      <c r="V1220" s="180"/>
      <c r="W1220" s="180"/>
      <c r="X1220" s="50"/>
      <c r="Y1220" s="82"/>
    </row>
    <row r="1221" spans="1:25">
      <c r="A1221" s="91" t="s">
        <v>1438</v>
      </c>
      <c r="B1221" s="588" t="s">
        <v>2538</v>
      </c>
      <c r="C1221" s="120"/>
      <c r="D1221" s="81">
        <v>0</v>
      </c>
      <c r="E1221" s="175">
        <v>0</v>
      </c>
      <c r="F1221" s="175">
        <f>((E1221*M1221)/35)/4</f>
        <v>0</v>
      </c>
      <c r="G1221" s="175">
        <v>2</v>
      </c>
      <c r="H1221" s="177">
        <v>1</v>
      </c>
      <c r="I1221" s="6">
        <f>E1221/G1221+H1221</f>
        <v>1</v>
      </c>
      <c r="J1221" s="6">
        <f>ROUND(I1221/7.5,0)</f>
        <v>0</v>
      </c>
      <c r="K1221" s="50" t="s">
        <v>2539</v>
      </c>
      <c r="L1221" s="177" t="s">
        <v>47</v>
      </c>
      <c r="M1221" s="89">
        <v>0.94</v>
      </c>
      <c r="N1221" s="114"/>
      <c r="O1221" s="165">
        <f>IF(L1221="NA", E1221, E1221*L1221)</f>
        <v>0</v>
      </c>
      <c r="P1221" s="114"/>
      <c r="R1221" s="290"/>
      <c r="S1221" s="291"/>
      <c r="T1221" s="288"/>
      <c r="V1221" s="180"/>
      <c r="W1221" s="180"/>
      <c r="X1221" s="50"/>
      <c r="Y1221" s="82"/>
    </row>
    <row r="1222" spans="1:25">
      <c r="A1222" s="140" t="s">
        <v>946</v>
      </c>
      <c r="B1222" s="107" t="s">
        <v>940</v>
      </c>
      <c r="D1222" s="81">
        <v>0</v>
      </c>
      <c r="E1222" s="50">
        <v>0</v>
      </c>
      <c r="F1222" s="460">
        <f>((E1222*M1222)/35)/4</f>
        <v>0</v>
      </c>
      <c r="G1222" s="146">
        <v>9</v>
      </c>
      <c r="H1222" s="81">
        <v>4</v>
      </c>
      <c r="I1222" s="6">
        <f t="shared" si="611"/>
        <v>4</v>
      </c>
      <c r="J1222" s="6">
        <f t="shared" si="612"/>
        <v>1</v>
      </c>
      <c r="K1222" s="50" t="s">
        <v>899</v>
      </c>
      <c r="L1222" s="152">
        <v>2.4857</v>
      </c>
      <c r="M1222" s="81">
        <v>1.1599999999999999</v>
      </c>
      <c r="N1222" s="114">
        <f>VLOOKUP(K1222,'Material Bar Weights'!A:C,3,0)</f>
        <v>91.68</v>
      </c>
      <c r="O1222" s="115">
        <f t="shared" si="613"/>
        <v>0</v>
      </c>
      <c r="P1222" s="105">
        <f t="shared" si="618"/>
        <v>0</v>
      </c>
      <c r="R1222" s="290"/>
      <c r="S1222" s="291"/>
      <c r="T1222" s="288"/>
      <c r="V1222" s="180"/>
      <c r="W1222" s="180"/>
      <c r="X1222" s="50"/>
      <c r="Y1222" s="82"/>
    </row>
    <row r="1223" spans="1:25">
      <c r="A1223" s="50" t="s">
        <v>703</v>
      </c>
      <c r="B1223" s="107" t="s">
        <v>922</v>
      </c>
      <c r="D1223" s="81">
        <v>0</v>
      </c>
      <c r="E1223" s="50">
        <v>0</v>
      </c>
      <c r="F1223" s="460">
        <f>((E1223*M1223)/35)/4</f>
        <v>0</v>
      </c>
      <c r="G1223" s="146">
        <v>17</v>
      </c>
      <c r="H1223" s="81">
        <v>1</v>
      </c>
      <c r="I1223" s="6">
        <f t="shared" si="611"/>
        <v>1</v>
      </c>
      <c r="J1223" s="6">
        <f t="shared" si="612"/>
        <v>0</v>
      </c>
      <c r="K1223" s="50" t="s">
        <v>952</v>
      </c>
      <c r="L1223" s="50">
        <v>8.1782000000000004</v>
      </c>
      <c r="M1223" s="81">
        <v>2.2000000000000002</v>
      </c>
      <c r="N1223" s="114">
        <f>VLOOKUP(K1223,'Material Bar Weights'!A:C,3,0)</f>
        <v>312.49</v>
      </c>
      <c r="O1223" s="115">
        <f t="shared" si="613"/>
        <v>0</v>
      </c>
      <c r="P1223" s="105">
        <f t="shared" si="618"/>
        <v>0</v>
      </c>
      <c r="R1223" s="286"/>
      <c r="S1223" s="291"/>
      <c r="T1223" s="288"/>
      <c r="V1223" s="180"/>
      <c r="W1223" s="180"/>
      <c r="X1223" s="50"/>
      <c r="Y1223" s="82"/>
    </row>
    <row r="1224" spans="1:25">
      <c r="A1224" s="115" t="s">
        <v>1438</v>
      </c>
      <c r="B1224" s="127" t="s">
        <v>1288</v>
      </c>
      <c r="C1224" s="1430" t="s">
        <v>1992</v>
      </c>
      <c r="D1224" s="50">
        <v>0</v>
      </c>
      <c r="E1224" s="7">
        <v>0</v>
      </c>
      <c r="F1224" s="7">
        <f>((E1224*M1224)/35)/4</f>
        <v>0</v>
      </c>
      <c r="G1224" s="7">
        <v>12</v>
      </c>
      <c r="H1224" s="110">
        <v>2</v>
      </c>
      <c r="I1224" s="3">
        <f t="shared" si="611"/>
        <v>2</v>
      </c>
      <c r="J1224" s="3">
        <f t="shared" si="612"/>
        <v>0</v>
      </c>
      <c r="K1224" s="110" t="s">
        <v>913</v>
      </c>
      <c r="L1224" s="110" t="s">
        <v>47</v>
      </c>
      <c r="M1224" s="110">
        <v>1.06</v>
      </c>
      <c r="N1224" s="114"/>
      <c r="O1224" s="115">
        <f t="shared" si="613"/>
        <v>0</v>
      </c>
      <c r="P1224" s="114"/>
      <c r="R1224" s="286"/>
      <c r="S1224" s="291"/>
      <c r="T1224" s="288"/>
      <c r="V1224" s="180"/>
      <c r="W1224" s="180"/>
      <c r="X1224" s="50"/>
      <c r="Y1224" s="82"/>
    </row>
    <row r="1225" spans="1:25">
      <c r="A1225" s="50" t="s">
        <v>893</v>
      </c>
      <c r="B1225" s="107" t="s">
        <v>858</v>
      </c>
      <c r="D1225" s="81">
        <v>0</v>
      </c>
      <c r="E1225" s="50">
        <v>0</v>
      </c>
      <c r="F1225" s="460">
        <f t="shared" ref="F1225:F1230" si="620">((E1225*M1225)/35)/4</f>
        <v>0</v>
      </c>
      <c r="G1225" s="146">
        <v>42</v>
      </c>
      <c r="H1225" s="81">
        <v>1</v>
      </c>
      <c r="I1225" s="6">
        <f t="shared" si="611"/>
        <v>1</v>
      </c>
      <c r="J1225" s="6">
        <f t="shared" si="612"/>
        <v>0</v>
      </c>
      <c r="K1225" s="50" t="s">
        <v>812</v>
      </c>
      <c r="L1225" s="152">
        <v>0.61029999999999995</v>
      </c>
      <c r="M1225" s="81">
        <v>0.36599999999999999</v>
      </c>
      <c r="N1225" s="114">
        <f>VLOOKUP(K1225,'Material Bar Weights'!A:C,3,0)</f>
        <v>54.25</v>
      </c>
      <c r="O1225" s="115">
        <f t="shared" si="613"/>
        <v>0</v>
      </c>
      <c r="P1225" s="105">
        <f t="shared" si="618"/>
        <v>0</v>
      </c>
      <c r="S1225" s="287"/>
      <c r="V1225" s="180"/>
      <c r="W1225" s="180"/>
      <c r="X1225" s="50"/>
      <c r="Y1225" s="82"/>
    </row>
    <row r="1226" spans="1:25">
      <c r="A1226" s="140" t="s">
        <v>946</v>
      </c>
      <c r="B1226" s="107" t="s">
        <v>945</v>
      </c>
      <c r="D1226" s="81">
        <v>0</v>
      </c>
      <c r="E1226" s="50">
        <v>0</v>
      </c>
      <c r="F1226" s="401">
        <f t="shared" si="620"/>
        <v>0</v>
      </c>
      <c r="G1226" s="146">
        <v>51</v>
      </c>
      <c r="H1226" s="81">
        <v>1</v>
      </c>
      <c r="I1226" s="6">
        <f t="shared" ref="I1226:I1259" si="621">E1226/G1226+H1226</f>
        <v>1</v>
      </c>
      <c r="J1226" s="6">
        <f t="shared" si="612"/>
        <v>0</v>
      </c>
      <c r="K1226" s="50" t="s">
        <v>900</v>
      </c>
      <c r="L1226" s="50">
        <v>1.6702999999999999</v>
      </c>
      <c r="M1226" s="81">
        <v>0.62250000000000005</v>
      </c>
      <c r="N1226" s="114">
        <f>VLOOKUP(K1226,'Material Bar Weights'!A:C,3,0)</f>
        <v>106.33</v>
      </c>
      <c r="O1226" s="115">
        <f t="shared" ref="O1226:O1272" si="622">IF(L1226="NA", E1226, E1226*L1226)</f>
        <v>0</v>
      </c>
      <c r="P1226" s="105">
        <f t="shared" si="618"/>
        <v>0</v>
      </c>
      <c r="V1226" s="133"/>
      <c r="X1226" s="50"/>
      <c r="Y1226" s="82"/>
    </row>
    <row r="1227" spans="1:25">
      <c r="A1227" s="50" t="s">
        <v>893</v>
      </c>
      <c r="B1227" s="107" t="s">
        <v>883</v>
      </c>
      <c r="D1227" s="81">
        <v>0</v>
      </c>
      <c r="E1227" s="50">
        <v>0</v>
      </c>
      <c r="F1227" s="401">
        <f t="shared" si="620"/>
        <v>0</v>
      </c>
      <c r="G1227" s="146">
        <v>28</v>
      </c>
      <c r="H1227" s="81">
        <v>2</v>
      </c>
      <c r="I1227" s="6">
        <f t="shared" si="621"/>
        <v>2</v>
      </c>
      <c r="J1227" s="6">
        <f t="shared" si="612"/>
        <v>0</v>
      </c>
      <c r="K1227" s="50" t="s">
        <v>902</v>
      </c>
      <c r="L1227" s="152">
        <v>3.0733000000000001</v>
      </c>
      <c r="M1227" s="81">
        <v>0.96</v>
      </c>
      <c r="N1227" s="114">
        <f>VLOOKUP(K1227,'Material Bar Weights'!A:C,3,0)</f>
        <v>156.79</v>
      </c>
      <c r="O1227" s="115">
        <f t="shared" si="622"/>
        <v>0</v>
      </c>
      <c r="P1227" s="105">
        <f t="shared" si="618"/>
        <v>0</v>
      </c>
      <c r="V1227" s="133"/>
      <c r="X1227" s="50"/>
      <c r="Y1227" s="82"/>
    </row>
    <row r="1228" spans="1:25">
      <c r="A1228" s="50" t="s">
        <v>1160</v>
      </c>
      <c r="B1228" s="107" t="s">
        <v>913</v>
      </c>
      <c r="D1228" s="81">
        <v>0</v>
      </c>
      <c r="E1228" s="50">
        <v>0</v>
      </c>
      <c r="F1228" s="401">
        <f t="shared" si="620"/>
        <v>0</v>
      </c>
      <c r="G1228" s="146">
        <v>24</v>
      </c>
      <c r="H1228" s="81">
        <v>2</v>
      </c>
      <c r="I1228" s="6">
        <f t="shared" si="621"/>
        <v>2</v>
      </c>
      <c r="J1228" s="6">
        <f t="shared" si="612"/>
        <v>0</v>
      </c>
      <c r="K1228" s="50" t="s">
        <v>949</v>
      </c>
      <c r="L1228" s="152">
        <v>4.3326000000000002</v>
      </c>
      <c r="M1228" s="81">
        <v>1.0766</v>
      </c>
      <c r="N1228" s="114">
        <f>VLOOKUP(K1228,'Material Bar Weights'!A:C,3,0)</f>
        <v>195.85</v>
      </c>
      <c r="O1228" s="115">
        <f t="shared" si="622"/>
        <v>0</v>
      </c>
      <c r="P1228" s="105">
        <f t="shared" si="618"/>
        <v>0</v>
      </c>
      <c r="V1228" s="133"/>
      <c r="X1228" s="50"/>
      <c r="Y1228" s="82"/>
    </row>
    <row r="1229" spans="1:25">
      <c r="A1229" s="50" t="s">
        <v>1279</v>
      </c>
      <c r="B1229" s="1432" t="s">
        <v>1288</v>
      </c>
      <c r="C1229" s="47" t="s">
        <v>1992</v>
      </c>
      <c r="D1229" s="81">
        <v>0</v>
      </c>
      <c r="E1229" s="50">
        <v>0</v>
      </c>
      <c r="F1229" s="401">
        <f t="shared" si="620"/>
        <v>0</v>
      </c>
      <c r="G1229" s="81">
        <v>14</v>
      </c>
      <c r="H1229" s="81">
        <v>2</v>
      </c>
      <c r="I1229" s="6">
        <f>E1229/G1229+H1229</f>
        <v>2</v>
      </c>
      <c r="J1229" s="6">
        <f>ROUND(I1229/7.5,0)</f>
        <v>0</v>
      </c>
      <c r="K1229" s="50" t="s">
        <v>949</v>
      </c>
      <c r="L1229" s="81">
        <v>4.3326000000000002</v>
      </c>
      <c r="M1229" s="81">
        <v>1.3069999999999999</v>
      </c>
      <c r="N1229" s="114">
        <f>VLOOKUP(K1229,'Material Bar Weights'!A:C,3,0)</f>
        <v>195.85</v>
      </c>
      <c r="O1229" s="115">
        <f>IF(L1229="NA", E1229, E1229*L1229)</f>
        <v>0</v>
      </c>
      <c r="P1229" s="105">
        <f>O1229/N1229</f>
        <v>0</v>
      </c>
      <c r="V1229" s="133"/>
      <c r="X1229" s="50"/>
      <c r="Y1229" s="82"/>
    </row>
    <row r="1230" spans="1:25">
      <c r="A1230" s="165" t="s">
        <v>1438</v>
      </c>
      <c r="B1230" s="285" t="s">
        <v>2359</v>
      </c>
      <c r="C1230" s="102" t="s">
        <v>1992</v>
      </c>
      <c r="D1230" s="81">
        <v>0</v>
      </c>
      <c r="E1230" s="157">
        <v>0</v>
      </c>
      <c r="F1230" s="401">
        <f t="shared" si="620"/>
        <v>0</v>
      </c>
      <c r="G1230" s="216">
        <v>19</v>
      </c>
      <c r="H1230" s="129">
        <v>1</v>
      </c>
      <c r="I1230" s="3">
        <f t="shared" ref="I1230" si="623">E1230/G1230+H1230</f>
        <v>1</v>
      </c>
      <c r="J1230" s="3">
        <f t="shared" ref="J1230" si="624">ROUND(I1230/7.5,0)</f>
        <v>0</v>
      </c>
      <c r="K1230" s="81" t="s">
        <v>941</v>
      </c>
      <c r="L1230" s="129" t="s">
        <v>47</v>
      </c>
      <c r="M1230" s="129">
        <v>0.43</v>
      </c>
      <c r="N1230" s="114"/>
      <c r="O1230" s="115">
        <f>IF(L1230="NA", E1230, E1230*L1230)</f>
        <v>0</v>
      </c>
      <c r="P1230" s="114"/>
      <c r="Q1230" s="81"/>
      <c r="V1230" s="133"/>
      <c r="X1230" s="50"/>
      <c r="Y1230" s="82"/>
    </row>
    <row r="1231" spans="1:25">
      <c r="A1231" s="165" t="s">
        <v>1425</v>
      </c>
      <c r="B1231" s="285" t="s">
        <v>3995</v>
      </c>
      <c r="C1231" s="102" t="s">
        <v>1992</v>
      </c>
      <c r="D1231" s="81">
        <v>0</v>
      </c>
      <c r="E1231" s="157">
        <v>0</v>
      </c>
      <c r="F1231" s="401">
        <f t="shared" ref="F1231" si="625">((E1231*M1231)/35)/4</f>
        <v>0</v>
      </c>
      <c r="G1231" s="1489">
        <v>12</v>
      </c>
      <c r="H1231" s="129">
        <v>1</v>
      </c>
      <c r="I1231" s="3">
        <f t="shared" ref="I1231" si="626">E1231/G1231+H1231</f>
        <v>1</v>
      </c>
      <c r="J1231" s="3">
        <f t="shared" ref="J1231" si="627">ROUND(I1231/7.5,0)</f>
        <v>0</v>
      </c>
      <c r="K1231" s="81" t="s">
        <v>3892</v>
      </c>
      <c r="L1231" s="129" t="s">
        <v>47</v>
      </c>
      <c r="M1231" s="129">
        <v>0.66800000000000004</v>
      </c>
      <c r="N1231" s="114"/>
      <c r="O1231" s="115">
        <f>IF(L1231="NA", E1231, E1231*L1231)</f>
        <v>0</v>
      </c>
      <c r="P1231" s="114"/>
      <c r="Q1231" s="81"/>
      <c r="V1231" s="133"/>
      <c r="X1231" s="50"/>
      <c r="Y1231" s="82"/>
    </row>
    <row r="1232" spans="1:25">
      <c r="A1232" s="165" t="s">
        <v>1425</v>
      </c>
      <c r="B1232" s="285" t="s">
        <v>3996</v>
      </c>
      <c r="C1232" s="102" t="s">
        <v>1992</v>
      </c>
      <c r="D1232" s="81">
        <v>0</v>
      </c>
      <c r="E1232" s="157">
        <v>0</v>
      </c>
      <c r="F1232" s="401">
        <f t="shared" ref="F1232:F1233" si="628">((E1232*M1232)/35)/4</f>
        <v>0</v>
      </c>
      <c r="G1232" s="216">
        <v>19</v>
      </c>
      <c r="H1232" s="129">
        <v>1</v>
      </c>
      <c r="I1232" s="3">
        <f t="shared" ref="I1232:I1233" si="629">E1232/G1232+H1232</f>
        <v>1</v>
      </c>
      <c r="J1232" s="3">
        <f t="shared" ref="J1232:J1233" si="630">ROUND(I1232/7.5,0)</f>
        <v>0</v>
      </c>
      <c r="K1232" s="81" t="s">
        <v>3892</v>
      </c>
      <c r="L1232" s="129" t="s">
        <v>47</v>
      </c>
      <c r="M1232" s="129">
        <v>0.66800000000000004</v>
      </c>
      <c r="N1232" s="114"/>
      <c r="O1232" s="115">
        <f t="shared" ref="O1232:O1233" si="631">IF(L1232="NA", E1232, E1232*L1232)</f>
        <v>0</v>
      </c>
      <c r="P1232" s="114"/>
      <c r="Q1232" s="81"/>
      <c r="V1232" s="133"/>
      <c r="X1232" s="50"/>
      <c r="Y1232" s="82"/>
    </row>
    <row r="1233" spans="1:25">
      <c r="A1233" s="165" t="s">
        <v>1425</v>
      </c>
      <c r="B1233" s="285" t="s">
        <v>3997</v>
      </c>
      <c r="C1233" s="102" t="s">
        <v>1992</v>
      </c>
      <c r="D1233" s="81">
        <v>0</v>
      </c>
      <c r="E1233" s="157">
        <v>0</v>
      </c>
      <c r="F1233" s="401">
        <f t="shared" si="628"/>
        <v>0</v>
      </c>
      <c r="G1233" s="1489">
        <v>8</v>
      </c>
      <c r="H1233" s="129">
        <v>1</v>
      </c>
      <c r="I1233" s="3">
        <f t="shared" si="629"/>
        <v>1</v>
      </c>
      <c r="J1233" s="3">
        <f t="shared" si="630"/>
        <v>0</v>
      </c>
      <c r="K1233" s="81" t="s">
        <v>3892</v>
      </c>
      <c r="L1233" s="129" t="s">
        <v>47</v>
      </c>
      <c r="M1233" s="129">
        <v>0.66800000000000004</v>
      </c>
      <c r="N1233" s="114"/>
      <c r="O1233" s="115">
        <f t="shared" si="631"/>
        <v>0</v>
      </c>
      <c r="P1233" s="114"/>
      <c r="Q1233" s="81"/>
      <c r="V1233" s="133"/>
      <c r="X1233" s="50"/>
      <c r="Y1233" s="82"/>
    </row>
    <row r="1234" spans="1:25">
      <c r="A1234" s="165" t="s">
        <v>1425</v>
      </c>
      <c r="B1234" s="285" t="s">
        <v>3998</v>
      </c>
      <c r="C1234" s="102" t="s">
        <v>1992</v>
      </c>
      <c r="D1234" s="81">
        <v>0</v>
      </c>
      <c r="E1234" s="157">
        <v>0</v>
      </c>
      <c r="F1234" s="401">
        <f t="shared" ref="F1234:F1235" si="632">((E1234*M1234)/35)/4</f>
        <v>0</v>
      </c>
      <c r="G1234" s="216">
        <v>19</v>
      </c>
      <c r="H1234" s="129">
        <v>1</v>
      </c>
      <c r="I1234" s="3">
        <f t="shared" ref="I1234:I1235" si="633">E1234/G1234+H1234</f>
        <v>1</v>
      </c>
      <c r="J1234" s="3">
        <f t="shared" ref="J1234:J1235" si="634">ROUND(I1234/7.5,0)</f>
        <v>0</v>
      </c>
      <c r="K1234" s="81" t="s">
        <v>3893</v>
      </c>
      <c r="L1234" s="129" t="s">
        <v>47</v>
      </c>
      <c r="M1234" s="129">
        <v>1.0660000000000001</v>
      </c>
      <c r="N1234" s="114"/>
      <c r="O1234" s="115">
        <f t="shared" ref="O1234:O1235" si="635">IF(L1234="NA", E1234, E1234*L1234)</f>
        <v>0</v>
      </c>
      <c r="P1234" s="114"/>
      <c r="Q1234" s="81"/>
      <c r="V1234" s="133"/>
      <c r="X1234" s="50"/>
      <c r="Y1234" s="82"/>
    </row>
    <row r="1235" spans="1:25">
      <c r="A1235" s="165" t="s">
        <v>1425</v>
      </c>
      <c r="B1235" s="285" t="s">
        <v>3999</v>
      </c>
      <c r="C1235" s="102" t="s">
        <v>1992</v>
      </c>
      <c r="D1235" s="81">
        <v>0</v>
      </c>
      <c r="E1235" s="157">
        <v>0</v>
      </c>
      <c r="F1235" s="401">
        <f t="shared" si="632"/>
        <v>0</v>
      </c>
      <c r="G1235" s="216">
        <v>19</v>
      </c>
      <c r="H1235" s="129">
        <v>1</v>
      </c>
      <c r="I1235" s="3">
        <f t="shared" si="633"/>
        <v>1</v>
      </c>
      <c r="J1235" s="3">
        <f t="shared" si="634"/>
        <v>0</v>
      </c>
      <c r="K1235" s="81" t="s">
        <v>3893</v>
      </c>
      <c r="L1235" s="129" t="s">
        <v>47</v>
      </c>
      <c r="M1235" s="129">
        <v>1.0660000000000001</v>
      </c>
      <c r="N1235" s="114"/>
      <c r="O1235" s="115">
        <f t="shared" si="635"/>
        <v>0</v>
      </c>
      <c r="P1235" s="114"/>
      <c r="Q1235" s="81"/>
      <c r="V1235" s="133"/>
      <c r="X1235" s="50"/>
      <c r="Y1235" s="82"/>
    </row>
    <row r="1236" spans="1:25">
      <c r="A1236" s="165" t="s">
        <v>1425</v>
      </c>
      <c r="B1236" s="285" t="s">
        <v>4000</v>
      </c>
      <c r="C1236" s="102" t="s">
        <v>1992</v>
      </c>
      <c r="D1236" s="81">
        <v>0</v>
      </c>
      <c r="E1236" s="157">
        <v>0</v>
      </c>
      <c r="F1236" s="401">
        <f t="shared" ref="F1236:F1239" si="636">((E1236*M1236)/35)/4</f>
        <v>0</v>
      </c>
      <c r="G1236" s="1489">
        <v>5</v>
      </c>
      <c r="H1236" s="129">
        <v>1</v>
      </c>
      <c r="I1236" s="3">
        <f t="shared" ref="I1236:I1239" si="637">E1236/G1236+H1236</f>
        <v>1</v>
      </c>
      <c r="J1236" s="3">
        <f t="shared" ref="J1236:J1239" si="638">ROUND(I1236/7.5,0)</f>
        <v>0</v>
      </c>
      <c r="K1236" s="81" t="s">
        <v>3893</v>
      </c>
      <c r="L1236" s="129" t="s">
        <v>47</v>
      </c>
      <c r="M1236" s="129">
        <v>1.0660000000000001</v>
      </c>
      <c r="N1236" s="114"/>
      <c r="O1236" s="115">
        <f t="shared" ref="O1236:O1239" si="639">IF(L1236="NA", E1236, E1236*L1236)</f>
        <v>0</v>
      </c>
      <c r="P1236" s="114"/>
      <c r="Q1236" s="81"/>
      <c r="V1236" s="133"/>
      <c r="X1236" s="50"/>
      <c r="Y1236" s="82"/>
    </row>
    <row r="1237" spans="1:25">
      <c r="A1237" s="165" t="s">
        <v>1425</v>
      </c>
      <c r="B1237" s="285" t="s">
        <v>4001</v>
      </c>
      <c r="C1237" s="102" t="s">
        <v>1992</v>
      </c>
      <c r="D1237" s="81">
        <v>0</v>
      </c>
      <c r="E1237" s="157">
        <v>0</v>
      </c>
      <c r="F1237" s="401">
        <f t="shared" si="636"/>
        <v>0</v>
      </c>
      <c r="G1237" s="216">
        <v>19</v>
      </c>
      <c r="H1237" s="129">
        <v>1</v>
      </c>
      <c r="I1237" s="3">
        <f t="shared" si="637"/>
        <v>1</v>
      </c>
      <c r="J1237" s="3">
        <f t="shared" si="638"/>
        <v>0</v>
      </c>
      <c r="K1237" s="81" t="s">
        <v>3894</v>
      </c>
      <c r="L1237" s="129" t="s">
        <v>47</v>
      </c>
      <c r="M1237" s="129">
        <v>1.6719999999999999</v>
      </c>
      <c r="N1237" s="114"/>
      <c r="O1237" s="115">
        <f t="shared" si="639"/>
        <v>0</v>
      </c>
      <c r="P1237" s="114"/>
      <c r="Q1237" s="81"/>
      <c r="V1237" s="133"/>
      <c r="X1237" s="50"/>
      <c r="Y1237" s="82"/>
    </row>
    <row r="1238" spans="1:25">
      <c r="A1238" s="165" t="s">
        <v>1425</v>
      </c>
      <c r="B1238" s="285" t="s">
        <v>4002</v>
      </c>
      <c r="C1238" s="102" t="s">
        <v>1992</v>
      </c>
      <c r="D1238" s="81">
        <v>0</v>
      </c>
      <c r="E1238" s="157">
        <v>0</v>
      </c>
      <c r="F1238" s="401">
        <f t="shared" si="636"/>
        <v>0</v>
      </c>
      <c r="G1238" s="216">
        <v>19</v>
      </c>
      <c r="H1238" s="129">
        <v>1</v>
      </c>
      <c r="I1238" s="3">
        <f t="shared" si="637"/>
        <v>1</v>
      </c>
      <c r="J1238" s="3">
        <f t="shared" si="638"/>
        <v>0</v>
      </c>
      <c r="K1238" s="81" t="s">
        <v>3894</v>
      </c>
      <c r="L1238" s="129" t="s">
        <v>47</v>
      </c>
      <c r="M1238" s="129">
        <v>1.6719999999999999</v>
      </c>
      <c r="N1238" s="114"/>
      <c r="O1238" s="115">
        <f t="shared" si="639"/>
        <v>0</v>
      </c>
      <c r="P1238" s="114"/>
      <c r="Q1238" s="81"/>
      <c r="V1238" s="133"/>
      <c r="X1238" s="50"/>
      <c r="Y1238" s="82"/>
    </row>
    <row r="1239" spans="1:25">
      <c r="A1239" s="165" t="s">
        <v>1425</v>
      </c>
      <c r="B1239" s="285" t="s">
        <v>4003</v>
      </c>
      <c r="C1239" s="102" t="s">
        <v>1992</v>
      </c>
      <c r="D1239" s="81">
        <v>0</v>
      </c>
      <c r="E1239" s="157">
        <v>0</v>
      </c>
      <c r="F1239" s="401">
        <f t="shared" si="636"/>
        <v>0</v>
      </c>
      <c r="G1239" s="216">
        <v>19</v>
      </c>
      <c r="H1239" s="129">
        <v>1</v>
      </c>
      <c r="I1239" s="3">
        <f t="shared" si="637"/>
        <v>1</v>
      </c>
      <c r="J1239" s="3">
        <f t="shared" si="638"/>
        <v>0</v>
      </c>
      <c r="K1239" s="81" t="s">
        <v>3894</v>
      </c>
      <c r="L1239" s="129" t="s">
        <v>47</v>
      </c>
      <c r="M1239" s="129">
        <v>1.6719999999999999</v>
      </c>
      <c r="N1239" s="114"/>
      <c r="O1239" s="115">
        <f t="shared" si="639"/>
        <v>0</v>
      </c>
      <c r="P1239" s="114"/>
      <c r="Q1239" s="81"/>
      <c r="V1239" s="133"/>
      <c r="X1239" s="50"/>
      <c r="Y1239" s="82"/>
    </row>
    <row r="1240" spans="1:25">
      <c r="A1240" s="50" t="s">
        <v>893</v>
      </c>
      <c r="B1240" s="107" t="s">
        <v>848</v>
      </c>
      <c r="D1240" s="81">
        <v>0</v>
      </c>
      <c r="E1240" s="50">
        <v>0</v>
      </c>
      <c r="F1240" s="50">
        <f>((E1240*M1240)/35)/4</f>
        <v>0</v>
      </c>
      <c r="G1240" s="146">
        <v>36</v>
      </c>
      <c r="H1240" s="81">
        <v>2</v>
      </c>
      <c r="I1240" s="6">
        <f t="shared" si="621"/>
        <v>2</v>
      </c>
      <c r="J1240" s="6">
        <f t="shared" si="612"/>
        <v>0</v>
      </c>
      <c r="K1240" s="50" t="s">
        <v>897</v>
      </c>
      <c r="L1240" s="152">
        <v>0.70189999999999997</v>
      </c>
      <c r="M1240" s="81">
        <v>0.53600000000000003</v>
      </c>
      <c r="N1240" s="114">
        <f>VLOOKUP(K1240,'Material Bar Weights'!A:C,3,0)</f>
        <v>43.94</v>
      </c>
      <c r="O1240" s="115">
        <f t="shared" si="622"/>
        <v>0</v>
      </c>
      <c r="P1240" s="105">
        <f t="shared" si="618"/>
        <v>0</v>
      </c>
      <c r="X1240" s="50"/>
      <c r="Y1240" s="82"/>
    </row>
    <row r="1241" spans="1:25">
      <c r="A1241" s="140" t="s">
        <v>946</v>
      </c>
      <c r="B1241" s="107" t="s">
        <v>933</v>
      </c>
      <c r="D1241" s="81">
        <v>0</v>
      </c>
      <c r="E1241" s="50">
        <v>0</v>
      </c>
      <c r="F1241" s="50">
        <f>((E1241*M1241)/35)/4</f>
        <v>0</v>
      </c>
      <c r="G1241" s="81">
        <v>54</v>
      </c>
      <c r="H1241" s="81">
        <v>1</v>
      </c>
      <c r="I1241" s="6">
        <f t="shared" si="621"/>
        <v>1</v>
      </c>
      <c r="J1241" s="6">
        <f t="shared" si="612"/>
        <v>0</v>
      </c>
      <c r="K1241" s="50" t="s">
        <v>947</v>
      </c>
      <c r="L1241" s="50">
        <v>1.1120000000000001</v>
      </c>
      <c r="M1241" s="81">
        <v>0.54</v>
      </c>
      <c r="N1241" s="114">
        <f>VLOOKUP(K1241,'Material Bar Weights'!A:C,3,0)</f>
        <v>65.64</v>
      </c>
      <c r="O1241" s="115">
        <f t="shared" si="622"/>
        <v>0</v>
      </c>
      <c r="P1241" s="105">
        <f t="shared" si="618"/>
        <v>0</v>
      </c>
      <c r="X1241" s="50"/>
      <c r="Y1241" s="82"/>
    </row>
    <row r="1242" spans="1:25">
      <c r="A1242" s="140" t="s">
        <v>4101</v>
      </c>
      <c r="B1242" s="107" t="s">
        <v>941</v>
      </c>
      <c r="D1242" s="81">
        <v>0</v>
      </c>
      <c r="E1242" s="50">
        <v>0</v>
      </c>
      <c r="F1242" s="401">
        <f>((E1242*M1242)/35)/4</f>
        <v>0</v>
      </c>
      <c r="G1242" s="146">
        <v>42</v>
      </c>
      <c r="H1242" s="81">
        <v>1.5</v>
      </c>
      <c r="I1242" s="6">
        <f t="shared" si="621"/>
        <v>1.5</v>
      </c>
      <c r="J1242" s="6">
        <f t="shared" si="612"/>
        <v>0</v>
      </c>
      <c r="K1242" s="50" t="s">
        <v>899</v>
      </c>
      <c r="L1242" s="152">
        <v>1.323</v>
      </c>
      <c r="M1242" s="81">
        <v>0.43</v>
      </c>
      <c r="N1242" s="114">
        <f>VLOOKUP(K1242,'Material Bar Weights'!A:C,3,0)</f>
        <v>91.68</v>
      </c>
      <c r="O1242" s="115">
        <f t="shared" si="622"/>
        <v>0</v>
      </c>
      <c r="P1242" s="105">
        <f t="shared" si="618"/>
        <v>0</v>
      </c>
      <c r="X1242" s="50"/>
      <c r="Y1242" s="82"/>
    </row>
    <row r="1243" spans="1:25">
      <c r="A1243" s="50" t="s">
        <v>893</v>
      </c>
      <c r="B1243" s="107" t="s">
        <v>879</v>
      </c>
      <c r="D1243" s="81">
        <v>0</v>
      </c>
      <c r="E1243" s="50">
        <v>0</v>
      </c>
      <c r="F1243" s="401">
        <f>((E1243*M1243)/35)/4</f>
        <v>0</v>
      </c>
      <c r="G1243" s="146">
        <v>27</v>
      </c>
      <c r="H1243" s="81">
        <v>1</v>
      </c>
      <c r="I1243" s="6">
        <f t="shared" si="621"/>
        <v>1</v>
      </c>
      <c r="J1243" s="6">
        <f t="shared" si="612"/>
        <v>0</v>
      </c>
      <c r="K1243" s="50" t="s">
        <v>901</v>
      </c>
      <c r="L1243" s="166">
        <v>2.4453999999999998</v>
      </c>
      <c r="M1243" s="103">
        <v>0.85919999999999996</v>
      </c>
      <c r="N1243" s="114">
        <f>VLOOKUP(K1243,'Material Bar Weights'!A:C,3,0)</f>
        <v>138.88</v>
      </c>
      <c r="O1243" s="115">
        <f t="shared" si="622"/>
        <v>0</v>
      </c>
      <c r="P1243" s="105">
        <f t="shared" si="618"/>
        <v>0</v>
      </c>
      <c r="X1243" s="50"/>
      <c r="Y1243" s="82"/>
    </row>
    <row r="1244" spans="1:25">
      <c r="A1244" s="50" t="s">
        <v>4099</v>
      </c>
      <c r="B1244" s="75" t="s">
        <v>885</v>
      </c>
      <c r="C1244" s="76"/>
      <c r="D1244" s="81">
        <v>0</v>
      </c>
      <c r="E1244" s="140">
        <v>0</v>
      </c>
      <c r="F1244" s="401">
        <f t="shared" ref="F1244:F1248" si="640">((E1244*M1244)/35)/4</f>
        <v>0</v>
      </c>
      <c r="G1244" s="153">
        <v>22</v>
      </c>
      <c r="H1244" s="77">
        <v>1</v>
      </c>
      <c r="I1244" s="45">
        <f t="shared" si="621"/>
        <v>1</v>
      </c>
      <c r="J1244" s="45">
        <f t="shared" si="612"/>
        <v>0</v>
      </c>
      <c r="K1244" s="140" t="s">
        <v>903</v>
      </c>
      <c r="L1244" s="415">
        <v>3.5375999999999999</v>
      </c>
      <c r="M1244" s="77">
        <v>0.84919999999999995</v>
      </c>
      <c r="N1244" s="78">
        <f>VLOOKUP(K1244,'Material Bar Weights'!A:C,3,0)</f>
        <v>175.8</v>
      </c>
      <c r="O1244" s="201">
        <f t="shared" si="622"/>
        <v>0</v>
      </c>
      <c r="P1244" s="362">
        <f t="shared" si="618"/>
        <v>0</v>
      </c>
      <c r="X1244" s="50"/>
      <c r="Y1244" s="82"/>
    </row>
    <row r="1245" spans="1:25">
      <c r="A1245" s="50" t="s">
        <v>703</v>
      </c>
      <c r="B1245" s="75" t="s">
        <v>929</v>
      </c>
      <c r="C1245" s="76"/>
      <c r="D1245" s="81">
        <v>0</v>
      </c>
      <c r="E1245" s="140">
        <v>0</v>
      </c>
      <c r="F1245" s="401">
        <f t="shared" si="640"/>
        <v>0</v>
      </c>
      <c r="G1245" s="153">
        <v>14</v>
      </c>
      <c r="H1245" s="77">
        <v>2</v>
      </c>
      <c r="I1245" s="45">
        <f t="shared" si="621"/>
        <v>2</v>
      </c>
      <c r="J1245" s="45">
        <f t="shared" si="612"/>
        <v>0</v>
      </c>
      <c r="K1245" s="140" t="s">
        <v>953</v>
      </c>
      <c r="L1245" s="415">
        <v>12.3536</v>
      </c>
      <c r="M1245" s="77">
        <v>3.61</v>
      </c>
      <c r="N1245" s="78">
        <f>VLOOKUP(K1245,'Material Bar Weights'!A:C,3,0)</f>
        <v>425.33</v>
      </c>
      <c r="O1245" s="201">
        <f t="shared" si="622"/>
        <v>0</v>
      </c>
      <c r="P1245" s="362">
        <f t="shared" si="618"/>
        <v>0</v>
      </c>
      <c r="X1245" s="50"/>
      <c r="Y1245" s="82"/>
    </row>
    <row r="1246" spans="1:25">
      <c r="A1246" s="50" t="s">
        <v>703</v>
      </c>
      <c r="B1246" s="107" t="s">
        <v>1103</v>
      </c>
      <c r="D1246" s="81">
        <v>0</v>
      </c>
      <c r="E1246" s="50">
        <v>0</v>
      </c>
      <c r="F1246" s="401">
        <f t="shared" si="640"/>
        <v>0</v>
      </c>
      <c r="G1246" s="81">
        <v>14</v>
      </c>
      <c r="H1246" s="81">
        <v>1</v>
      </c>
      <c r="I1246" s="6">
        <f t="shared" si="621"/>
        <v>1</v>
      </c>
      <c r="J1246" s="6">
        <f t="shared" si="612"/>
        <v>0</v>
      </c>
      <c r="K1246" s="50" t="s">
        <v>950</v>
      </c>
      <c r="L1246" s="173">
        <v>6.4610000000000003</v>
      </c>
      <c r="M1246" s="81">
        <v>2.0647000000000002</v>
      </c>
      <c r="N1246" s="114">
        <f>VLOOKUP(K1246,'Material Bar Weights'!A:C,3,0)</f>
        <v>262.58</v>
      </c>
      <c r="O1246" s="115">
        <f t="shared" si="622"/>
        <v>0</v>
      </c>
      <c r="P1246" s="105">
        <f t="shared" si="618"/>
        <v>0</v>
      </c>
      <c r="U1246" s="260" t="s">
        <v>1104</v>
      </c>
      <c r="X1246" s="50"/>
      <c r="Y1246" s="82"/>
    </row>
    <row r="1247" spans="1:25">
      <c r="A1247" s="50" t="s">
        <v>893</v>
      </c>
      <c r="B1247" s="107" t="s">
        <v>859</v>
      </c>
      <c r="D1247" s="81">
        <v>0</v>
      </c>
      <c r="E1247" s="50">
        <v>0</v>
      </c>
      <c r="F1247" s="50">
        <f>((E1247*M1247)/35)/4</f>
        <v>0</v>
      </c>
      <c r="G1247" s="146">
        <v>54</v>
      </c>
      <c r="H1247" s="81">
        <v>4</v>
      </c>
      <c r="I1247" s="6">
        <f t="shared" si="621"/>
        <v>4</v>
      </c>
      <c r="J1247" s="6">
        <f t="shared" si="612"/>
        <v>1</v>
      </c>
      <c r="K1247" s="50" t="s">
        <v>812</v>
      </c>
      <c r="L1247" s="50">
        <v>0.73</v>
      </c>
      <c r="M1247" s="81">
        <v>0.41</v>
      </c>
      <c r="N1247" s="114">
        <f>VLOOKUP(K1247,'Material Bar Weights'!A:C,3,0)</f>
        <v>54.25</v>
      </c>
      <c r="O1247" s="115">
        <f t="shared" si="622"/>
        <v>0</v>
      </c>
      <c r="P1247" s="105">
        <f t="shared" si="618"/>
        <v>0</v>
      </c>
      <c r="X1247" s="50"/>
      <c r="Y1247" s="82"/>
    </row>
    <row r="1248" spans="1:25">
      <c r="A1248" s="50" t="s">
        <v>893</v>
      </c>
      <c r="B1248" s="107" t="s">
        <v>866</v>
      </c>
      <c r="D1248" s="81">
        <v>0</v>
      </c>
      <c r="E1248" s="50">
        <v>0</v>
      </c>
      <c r="F1248" s="401">
        <f t="shared" si="640"/>
        <v>0</v>
      </c>
      <c r="G1248" s="81">
        <v>49</v>
      </c>
      <c r="H1248" s="81">
        <v>1</v>
      </c>
      <c r="I1248" s="6">
        <f t="shared" si="621"/>
        <v>1</v>
      </c>
      <c r="J1248" s="6">
        <f t="shared" si="612"/>
        <v>0</v>
      </c>
      <c r="K1248" s="50" t="s">
        <v>898</v>
      </c>
      <c r="L1248" s="50">
        <v>1.472</v>
      </c>
      <c r="M1248" s="81">
        <v>0.71</v>
      </c>
      <c r="N1248" s="114">
        <f>VLOOKUP(K1248,'Material Bar Weights'!A:C,3,0)</f>
        <v>78.12</v>
      </c>
      <c r="O1248" s="115">
        <f t="shared" si="622"/>
        <v>0</v>
      </c>
      <c r="P1248" s="105">
        <f t="shared" si="618"/>
        <v>0</v>
      </c>
      <c r="X1248" s="50"/>
      <c r="Y1248" s="82"/>
    </row>
    <row r="1249" spans="1:30">
      <c r="A1249" s="50" t="s">
        <v>893</v>
      </c>
      <c r="B1249" s="107" t="s">
        <v>867</v>
      </c>
      <c r="D1249" s="81">
        <v>0</v>
      </c>
      <c r="E1249" s="50">
        <v>0</v>
      </c>
      <c r="F1249" s="50">
        <f>((E1249*M1249)/35)/4</f>
        <v>0</v>
      </c>
      <c r="G1249" s="81">
        <v>49</v>
      </c>
      <c r="H1249" s="81">
        <v>1</v>
      </c>
      <c r="I1249" s="6">
        <f t="shared" si="621"/>
        <v>1</v>
      </c>
      <c r="J1249" s="6">
        <f t="shared" si="612"/>
        <v>0</v>
      </c>
      <c r="K1249" s="50" t="s">
        <v>898</v>
      </c>
      <c r="L1249" s="50">
        <v>1.472</v>
      </c>
      <c r="M1249" s="81">
        <v>0.54</v>
      </c>
      <c r="N1249" s="114">
        <f>VLOOKUP(K1249,'Material Bar Weights'!A:C,3,0)</f>
        <v>78.12</v>
      </c>
      <c r="O1249" s="115">
        <f t="shared" si="622"/>
        <v>0</v>
      </c>
      <c r="P1249" s="105">
        <f t="shared" si="618"/>
        <v>0</v>
      </c>
      <c r="R1249" s="286"/>
      <c r="X1249" s="50"/>
      <c r="Y1249" s="82"/>
    </row>
    <row r="1250" spans="1:30">
      <c r="A1250" s="50" t="s">
        <v>946</v>
      </c>
      <c r="B1250" s="107" t="s">
        <v>3892</v>
      </c>
      <c r="D1250" s="81">
        <v>0</v>
      </c>
      <c r="E1250" s="50">
        <v>0</v>
      </c>
      <c r="F1250" s="1223">
        <f t="shared" ref="F1250:F1257" si="641">((E1250*M1250)/35)/4</f>
        <v>0</v>
      </c>
      <c r="G1250" s="81">
        <v>27</v>
      </c>
      <c r="H1250" s="81">
        <v>6</v>
      </c>
      <c r="I1250" s="6">
        <f>E1250/G1250+H1250</f>
        <v>6</v>
      </c>
      <c r="J1250" s="6">
        <f>ROUND(I1250/7.5,0)</f>
        <v>1</v>
      </c>
      <c r="K1250" s="50" t="s">
        <v>1027</v>
      </c>
      <c r="L1250" s="50">
        <v>2.1324999999999998</v>
      </c>
      <c r="M1250" s="81">
        <v>0.66800000000000004</v>
      </c>
      <c r="N1250" s="114">
        <f>VLOOKUP(K1250,'Material Bar Weights'!A:C,3,0)</f>
        <v>122.07</v>
      </c>
      <c r="O1250" s="115">
        <f>IF(L1250="NA", E1250, E1250*L1250)</f>
        <v>0</v>
      </c>
      <c r="P1250" s="105">
        <f>O1250/N1250</f>
        <v>0</v>
      </c>
      <c r="R1250" s="286"/>
      <c r="X1250" s="50"/>
      <c r="Y1250" s="82"/>
    </row>
    <row r="1251" spans="1:30">
      <c r="A1251" s="50" t="s">
        <v>703</v>
      </c>
      <c r="B1251" s="107" t="s">
        <v>3893</v>
      </c>
      <c r="D1251" s="81">
        <v>0</v>
      </c>
      <c r="E1251" s="50">
        <v>0</v>
      </c>
      <c r="F1251" s="1223">
        <f t="shared" si="641"/>
        <v>0</v>
      </c>
      <c r="G1251" s="81">
        <v>18</v>
      </c>
      <c r="H1251" s="81">
        <v>6</v>
      </c>
      <c r="I1251" s="6">
        <f>E1251/G1251+H1251</f>
        <v>6</v>
      </c>
      <c r="J1251" s="6">
        <f>ROUND(I1251/7.5,0)</f>
        <v>1</v>
      </c>
      <c r="K1251" s="50" t="s">
        <v>949</v>
      </c>
      <c r="L1251" s="50">
        <v>4.0824999999999996</v>
      </c>
      <c r="M1251" s="81">
        <v>1.0660000000000001</v>
      </c>
      <c r="N1251" s="114">
        <f>VLOOKUP(K1251,'Material Bar Weights'!A:C,3,0)</f>
        <v>195.85</v>
      </c>
      <c r="O1251" s="115">
        <f>IF(L1251="NA", E1251, E1251*L1251)</f>
        <v>0</v>
      </c>
      <c r="P1251" s="105">
        <f>O1251/N1251</f>
        <v>0</v>
      </c>
      <c r="R1251" s="286"/>
      <c r="X1251" s="50"/>
      <c r="Y1251" s="82"/>
    </row>
    <row r="1252" spans="1:30">
      <c r="A1252" s="50" t="s">
        <v>703</v>
      </c>
      <c r="B1252" s="107" t="s">
        <v>3894</v>
      </c>
      <c r="D1252" s="81">
        <v>0</v>
      </c>
      <c r="E1252" s="50">
        <v>0</v>
      </c>
      <c r="F1252" s="1223">
        <f t="shared" si="641"/>
        <v>0</v>
      </c>
      <c r="G1252" s="81">
        <v>14</v>
      </c>
      <c r="H1252" s="81">
        <v>6</v>
      </c>
      <c r="I1252" s="6">
        <f>E1252/G1252+H1252</f>
        <v>6</v>
      </c>
      <c r="J1252" s="6">
        <f>ROUND(I1252/7.5,0)</f>
        <v>1</v>
      </c>
      <c r="K1252" s="50" t="s">
        <v>952</v>
      </c>
      <c r="L1252" s="50">
        <v>7.8301999999999996</v>
      </c>
      <c r="M1252" s="81">
        <v>1.6719999999999999</v>
      </c>
      <c r="N1252" s="114">
        <f>VLOOKUP(K1252,'Material Bar Weights'!A:C,3,0)</f>
        <v>312.49</v>
      </c>
      <c r="O1252" s="115">
        <f>IF(L1252="NA", E1252, E1252*L1252)</f>
        <v>0</v>
      </c>
      <c r="P1252" s="105">
        <f>O1252/N1252</f>
        <v>0</v>
      </c>
      <c r="R1252" s="286"/>
      <c r="X1252" s="50"/>
      <c r="Y1252" s="82"/>
    </row>
    <row r="1253" spans="1:30">
      <c r="A1253" s="50" t="s">
        <v>695</v>
      </c>
      <c r="B1253" s="107" t="s">
        <v>1402</v>
      </c>
      <c r="D1253" s="81">
        <v>0</v>
      </c>
      <c r="E1253" s="50">
        <v>0</v>
      </c>
      <c r="F1253" s="401">
        <f t="shared" si="641"/>
        <v>0</v>
      </c>
      <c r="G1253" s="146">
        <v>40</v>
      </c>
      <c r="H1253" s="81">
        <v>1</v>
      </c>
      <c r="I1253" s="6">
        <f t="shared" si="621"/>
        <v>1</v>
      </c>
      <c r="J1253" s="6">
        <f t="shared" si="612"/>
        <v>0</v>
      </c>
      <c r="K1253" s="50" t="s">
        <v>630</v>
      </c>
      <c r="L1253" s="152">
        <v>0.21510000000000001</v>
      </c>
      <c r="M1253" s="81">
        <v>0.1</v>
      </c>
      <c r="N1253" s="114">
        <f>VLOOKUP(K1253,'Material Bar Weights'!A:C,3,0)</f>
        <v>65.64</v>
      </c>
      <c r="O1253" s="115">
        <f t="shared" si="622"/>
        <v>0</v>
      </c>
      <c r="P1253" s="105">
        <f t="shared" si="618"/>
        <v>0</v>
      </c>
      <c r="R1253" s="286"/>
      <c r="S1253" s="287"/>
      <c r="V1253" s="180"/>
      <c r="W1253" s="180"/>
      <c r="X1253" s="50"/>
      <c r="Y1253" s="82"/>
    </row>
    <row r="1254" spans="1:30">
      <c r="A1254" s="50" t="s">
        <v>695</v>
      </c>
      <c r="B1254" s="107" t="s">
        <v>1403</v>
      </c>
      <c r="D1254" s="81">
        <v>0</v>
      </c>
      <c r="E1254" s="50">
        <v>0</v>
      </c>
      <c r="F1254" s="401">
        <f t="shared" si="641"/>
        <v>0</v>
      </c>
      <c r="G1254" s="146">
        <v>36</v>
      </c>
      <c r="H1254" s="81">
        <v>1</v>
      </c>
      <c r="I1254" s="6">
        <f t="shared" si="621"/>
        <v>1</v>
      </c>
      <c r="J1254" s="6">
        <f t="shared" si="612"/>
        <v>0</v>
      </c>
      <c r="K1254" s="50" t="s">
        <v>630</v>
      </c>
      <c r="L1254" s="152">
        <v>0.21510000000000001</v>
      </c>
      <c r="M1254" s="81">
        <v>0.1</v>
      </c>
      <c r="N1254" s="114">
        <f>VLOOKUP(K1254,'Material Bar Weights'!A:C,3,0)</f>
        <v>65.64</v>
      </c>
      <c r="O1254" s="115">
        <f t="shared" si="622"/>
        <v>0</v>
      </c>
      <c r="P1254" s="105">
        <f t="shared" si="618"/>
        <v>0</v>
      </c>
      <c r="R1254" s="286"/>
      <c r="S1254" s="287"/>
      <c r="V1254" s="180"/>
      <c r="W1254" s="180"/>
      <c r="X1254" s="50"/>
      <c r="Y1254" s="82"/>
    </row>
    <row r="1255" spans="1:30">
      <c r="A1255" s="50" t="s">
        <v>695</v>
      </c>
      <c r="B1255" s="107" t="s">
        <v>1415</v>
      </c>
      <c r="D1255" s="81">
        <v>0</v>
      </c>
      <c r="E1255" s="50">
        <v>0</v>
      </c>
      <c r="F1255" s="401">
        <f t="shared" si="641"/>
        <v>0</v>
      </c>
      <c r="G1255" s="81">
        <v>31</v>
      </c>
      <c r="H1255" s="81">
        <v>1</v>
      </c>
      <c r="I1255" s="6">
        <f t="shared" si="621"/>
        <v>1</v>
      </c>
      <c r="J1255" s="6">
        <f t="shared" si="612"/>
        <v>0</v>
      </c>
      <c r="K1255" s="50" t="s">
        <v>630</v>
      </c>
      <c r="L1255" s="50">
        <v>0.185</v>
      </c>
      <c r="M1255" s="81">
        <v>0.1</v>
      </c>
      <c r="N1255" s="114">
        <f>VLOOKUP(K1255,'Material Bar Weights'!A:C,3,0)</f>
        <v>65.64</v>
      </c>
      <c r="O1255" s="115">
        <f t="shared" si="622"/>
        <v>0</v>
      </c>
      <c r="P1255" s="105">
        <f t="shared" ref="P1255:P1257" si="642">O1255/N1255</f>
        <v>0</v>
      </c>
      <c r="R1255" s="107"/>
      <c r="S1255" s="47"/>
      <c r="T1255" s="47"/>
      <c r="V1255" s="81"/>
      <c r="W1255" s="81"/>
      <c r="X1255" s="40"/>
      <c r="Y1255" s="40"/>
      <c r="Z1255" s="81"/>
      <c r="AA1255" s="81"/>
      <c r="AB1255" s="114"/>
      <c r="AC1255" s="115"/>
      <c r="AD1255" s="114"/>
    </row>
    <row r="1256" spans="1:30">
      <c r="A1256" s="50" t="s">
        <v>695</v>
      </c>
      <c r="B1256" s="107" t="s">
        <v>1411</v>
      </c>
      <c r="D1256" s="81">
        <v>0</v>
      </c>
      <c r="E1256" s="50">
        <v>0</v>
      </c>
      <c r="F1256" s="401">
        <f t="shared" si="641"/>
        <v>0</v>
      </c>
      <c r="G1256" s="146">
        <v>31</v>
      </c>
      <c r="H1256" s="81">
        <v>2</v>
      </c>
      <c r="I1256" s="6">
        <f t="shared" si="621"/>
        <v>2</v>
      </c>
      <c r="J1256" s="6">
        <f t="shared" si="612"/>
        <v>0</v>
      </c>
      <c r="K1256" s="50" t="s">
        <v>630</v>
      </c>
      <c r="L1256" s="152">
        <v>0.21510000000000001</v>
      </c>
      <c r="M1256" s="81">
        <v>0.1</v>
      </c>
      <c r="N1256" s="114">
        <f>VLOOKUP(K1256,'Material Bar Weights'!A:C,3,0)</f>
        <v>65.64</v>
      </c>
      <c r="O1256" s="115">
        <f t="shared" si="622"/>
        <v>0</v>
      </c>
      <c r="P1256" s="105">
        <f t="shared" si="642"/>
        <v>0</v>
      </c>
      <c r="R1256" s="107"/>
      <c r="S1256" s="47"/>
      <c r="T1256" s="47"/>
      <c r="V1256" s="81"/>
      <c r="W1256" s="81"/>
      <c r="X1256" s="40"/>
      <c r="Y1256" s="40"/>
      <c r="Z1256" s="81"/>
      <c r="AA1256" s="81"/>
      <c r="AB1256" s="114"/>
      <c r="AC1256" s="115"/>
      <c r="AD1256" s="114"/>
    </row>
    <row r="1257" spans="1:30">
      <c r="A1257" s="171" t="s">
        <v>695</v>
      </c>
      <c r="B1257" s="107" t="s">
        <v>1381</v>
      </c>
      <c r="C1257" s="209"/>
      <c r="D1257" s="81">
        <v>0</v>
      </c>
      <c r="E1257" s="263">
        <v>0</v>
      </c>
      <c r="F1257" s="476">
        <f t="shared" si="641"/>
        <v>0</v>
      </c>
      <c r="G1257" s="334">
        <v>31</v>
      </c>
      <c r="H1257" s="263">
        <v>2</v>
      </c>
      <c r="I1257" s="3">
        <f t="shared" si="621"/>
        <v>2</v>
      </c>
      <c r="J1257" s="3">
        <f t="shared" si="612"/>
        <v>0</v>
      </c>
      <c r="K1257" s="341" t="s">
        <v>630</v>
      </c>
      <c r="L1257" s="263">
        <v>0.185</v>
      </c>
      <c r="M1257" s="263">
        <v>0.1</v>
      </c>
      <c r="N1257" s="114">
        <f>VLOOKUP(K1257,'Material Bar Weights'!A:C,3,0)</f>
        <v>65.64</v>
      </c>
      <c r="O1257" s="104">
        <f t="shared" si="622"/>
        <v>0</v>
      </c>
      <c r="P1257" s="92">
        <f t="shared" si="642"/>
        <v>0</v>
      </c>
      <c r="R1257" s="342"/>
      <c r="S1257" s="374"/>
      <c r="T1257" s="373"/>
      <c r="V1257" s="180"/>
      <c r="W1257" s="180"/>
      <c r="X1257" s="81"/>
      <c r="Y1257" s="160"/>
      <c r="Z1257" s="120"/>
      <c r="AA1257" s="120"/>
      <c r="AB1257" s="120"/>
      <c r="AC1257" s="120"/>
      <c r="AD1257" s="120"/>
    </row>
    <row r="1258" spans="1:30">
      <c r="A1258" s="50" t="s">
        <v>3895</v>
      </c>
      <c r="B1258" s="107" t="s">
        <v>4102</v>
      </c>
      <c r="C1258" s="48"/>
      <c r="D1258" s="81">
        <v>0</v>
      </c>
      <c r="E1258" s="50">
        <v>0</v>
      </c>
      <c r="F1258" s="401">
        <f>((E1258*M1258)/35)/4</f>
        <v>0</v>
      </c>
      <c r="G1258" s="81">
        <v>22</v>
      </c>
      <c r="H1258" s="81">
        <v>1</v>
      </c>
      <c r="I1258" s="6">
        <f>E1258/G1258+H1258</f>
        <v>1</v>
      </c>
      <c r="J1258" s="6">
        <f>ROUND(I1258/7.5,0)</f>
        <v>0</v>
      </c>
      <c r="K1258" s="50" t="s">
        <v>213</v>
      </c>
      <c r="L1258" s="50">
        <v>0.31240000000000001</v>
      </c>
      <c r="M1258" s="81">
        <v>0.1038</v>
      </c>
      <c r="N1258" s="114">
        <f>VLOOKUP(K1258,'Material Bar Weights'!A:C,3,0)</f>
        <v>38.29</v>
      </c>
      <c r="O1258" s="115">
        <f>IF(L1258="NA", E1258, E1258*L1258)</f>
        <v>0</v>
      </c>
      <c r="P1258" s="105">
        <f>O1258/N1258</f>
        <v>0</v>
      </c>
      <c r="R1258" s="342"/>
      <c r="S1258" s="374"/>
      <c r="T1258" s="373"/>
      <c r="V1258" s="180"/>
      <c r="W1258" s="180"/>
      <c r="X1258" s="81"/>
      <c r="Y1258" s="160"/>
      <c r="Z1258" s="120"/>
      <c r="AA1258" s="120"/>
      <c r="AB1258" s="120"/>
      <c r="AC1258" s="120"/>
      <c r="AD1258" s="120"/>
    </row>
    <row r="1259" spans="1:30">
      <c r="A1259" s="50" t="s">
        <v>293</v>
      </c>
      <c r="B1259" s="107" t="s">
        <v>4103</v>
      </c>
      <c r="D1259" s="81">
        <v>0</v>
      </c>
      <c r="E1259" s="50">
        <v>0</v>
      </c>
      <c r="G1259" s="146">
        <v>22</v>
      </c>
      <c r="H1259" s="81">
        <v>1</v>
      </c>
      <c r="I1259" s="6">
        <f t="shared" si="621"/>
        <v>1</v>
      </c>
      <c r="J1259" s="6">
        <f t="shared" si="612"/>
        <v>0</v>
      </c>
      <c r="K1259" s="81" t="s">
        <v>4104</v>
      </c>
      <c r="L1259" s="50">
        <v>0.31240000000000001</v>
      </c>
      <c r="M1259" s="81"/>
      <c r="N1259" s="114"/>
      <c r="O1259" s="115">
        <f t="shared" si="622"/>
        <v>0</v>
      </c>
      <c r="P1259" s="114"/>
      <c r="R1259" s="286"/>
      <c r="S1259" s="343"/>
      <c r="T1259" s="344"/>
      <c r="V1259" s="180"/>
      <c r="W1259" s="180"/>
      <c r="X1259" s="50"/>
      <c r="Y1259" s="82"/>
    </row>
    <row r="1260" spans="1:30">
      <c r="A1260" s="50" t="s">
        <v>233</v>
      </c>
      <c r="B1260" s="127" t="s">
        <v>4022</v>
      </c>
      <c r="C1260" s="353"/>
      <c r="D1260" s="110">
        <v>0</v>
      </c>
      <c r="E1260" s="33">
        <f t="shared" ref="E1260" si="643">((D1260*N1260)/35)/4</f>
        <v>0</v>
      </c>
      <c r="F1260" s="476">
        <f>((E1261*M1261)/35)/4</f>
        <v>0</v>
      </c>
      <c r="G1260" s="110">
        <v>22</v>
      </c>
      <c r="H1260" s="110">
        <v>4</v>
      </c>
      <c r="I1260" s="3">
        <f t="shared" ref="I1260" si="644">D1260/G1260+H1260</f>
        <v>4</v>
      </c>
      <c r="J1260" s="3">
        <f t="shared" si="612"/>
        <v>1</v>
      </c>
      <c r="K1260" s="110" t="s">
        <v>999</v>
      </c>
      <c r="L1260" s="113">
        <v>0.23519999999999999</v>
      </c>
      <c r="M1260" s="168">
        <v>4.1099999999999998E-2</v>
      </c>
      <c r="N1260" s="114">
        <f>VLOOKUP(K1260,'Material Bar Weights'!A:C,3,0)</f>
        <v>16.41</v>
      </c>
      <c r="O1260" s="33">
        <f t="shared" ref="O1260" si="645">D1260*L1260</f>
        <v>0</v>
      </c>
      <c r="P1260" s="105">
        <f>O1260/N1260</f>
        <v>0</v>
      </c>
      <c r="R1260" s="286"/>
      <c r="S1260" s="287"/>
      <c r="V1260" s="180"/>
      <c r="W1260" s="180"/>
      <c r="X1260" s="50"/>
      <c r="Y1260" s="82"/>
    </row>
    <row r="1261" spans="1:30">
      <c r="A1261" s="50" t="s">
        <v>293</v>
      </c>
      <c r="B1261" s="127" t="s">
        <v>4023</v>
      </c>
      <c r="D1261" s="81">
        <v>0</v>
      </c>
      <c r="E1261" s="50">
        <v>0</v>
      </c>
      <c r="F1261" s="48"/>
      <c r="G1261" s="81">
        <v>22</v>
      </c>
      <c r="H1261" s="81">
        <v>4</v>
      </c>
      <c r="I1261" s="133">
        <f>(E1261/G1261)+H1261</f>
        <v>4</v>
      </c>
      <c r="J1261" s="6">
        <f t="shared" ref="J1261" si="646">ROUND(I1261/7.5,0)</f>
        <v>1</v>
      </c>
      <c r="K1261" s="367" t="s">
        <v>4024</v>
      </c>
      <c r="L1261" s="50" t="s">
        <v>47</v>
      </c>
      <c r="M1261" s="81"/>
      <c r="N1261" s="114"/>
      <c r="O1261" s="115">
        <f t="shared" ref="O1261" si="647">IF(L1261="NA", E1261, E1261*L1261)</f>
        <v>0</v>
      </c>
      <c r="P1261" s="114"/>
      <c r="R1261" s="286"/>
      <c r="S1261" s="287"/>
      <c r="V1261" s="180"/>
      <c r="W1261" s="180"/>
      <c r="X1261" s="50"/>
      <c r="Y1261" s="82"/>
    </row>
    <row r="1262" spans="1:30">
      <c r="A1262" s="165" t="s">
        <v>233</v>
      </c>
      <c r="B1262" s="246" t="s">
        <v>2640</v>
      </c>
      <c r="C1262" s="44"/>
      <c r="D1262" s="81">
        <v>0</v>
      </c>
      <c r="E1262" s="155">
        <v>0</v>
      </c>
      <c r="F1262" s="33">
        <f t="shared" ref="F1262:F1265" si="648">((E1262*M1262)/35)/4</f>
        <v>0</v>
      </c>
      <c r="G1262" s="50">
        <v>13</v>
      </c>
      <c r="H1262" s="81">
        <v>4</v>
      </c>
      <c r="I1262" s="3">
        <f>E1262/G1262+H1262</f>
        <v>4</v>
      </c>
      <c r="J1262" s="3">
        <f>ROUND(I1262/7.5,0)</f>
        <v>1</v>
      </c>
      <c r="K1262" s="50" t="s">
        <v>213</v>
      </c>
      <c r="L1262" s="152">
        <v>0.4476</v>
      </c>
      <c r="M1262" s="81">
        <v>0.13200000000000001</v>
      </c>
      <c r="N1262" s="114">
        <f>VLOOKUP(K1262,'Material Bar Weights'!A:C,3,0)</f>
        <v>38.29</v>
      </c>
      <c r="O1262" s="115">
        <f>IF(L1262="NA", E1262, E1262*L1262)</f>
        <v>0</v>
      </c>
      <c r="P1262" s="105">
        <f>O1262/N1262</f>
        <v>0</v>
      </c>
      <c r="R1262" s="286"/>
      <c r="S1262" s="291"/>
      <c r="T1262" s="288"/>
      <c r="V1262" s="180"/>
      <c r="W1262" s="180"/>
      <c r="X1262" s="50"/>
      <c r="Y1262" s="82"/>
    </row>
    <row r="1263" spans="1:30">
      <c r="A1263" s="165" t="s">
        <v>293</v>
      </c>
      <c r="B1263" s="246" t="s">
        <v>2641</v>
      </c>
      <c r="C1263" s="44"/>
      <c r="D1263" s="81">
        <v>0</v>
      </c>
      <c r="E1263" s="155">
        <v>0</v>
      </c>
      <c r="F1263" s="155"/>
      <c r="G1263" s="50">
        <v>13</v>
      </c>
      <c r="H1263" s="81">
        <v>4</v>
      </c>
      <c r="I1263" s="3">
        <f>E1263/G1263+H1263</f>
        <v>4</v>
      </c>
      <c r="J1263" s="3">
        <f>ROUND(I1263/7.5,0)</f>
        <v>1</v>
      </c>
      <c r="K1263" s="272" t="s">
        <v>2642</v>
      </c>
      <c r="L1263" s="81" t="s">
        <v>47</v>
      </c>
      <c r="M1263" s="81"/>
      <c r="N1263" s="114"/>
      <c r="O1263" s="115">
        <f>IF(L1263="NA", E1263, E1263*L1263)</f>
        <v>0</v>
      </c>
      <c r="P1263" s="114"/>
      <c r="R1263" s="286"/>
      <c r="S1263" s="291"/>
      <c r="T1263" s="288"/>
      <c r="V1263" s="180"/>
      <c r="W1263" s="180"/>
      <c r="X1263" s="50"/>
      <c r="Y1263" s="82"/>
    </row>
    <row r="1264" spans="1:30">
      <c r="A1264" s="163" t="s">
        <v>695</v>
      </c>
      <c r="B1264" s="107" t="s">
        <v>1258</v>
      </c>
      <c r="C1264" s="333"/>
      <c r="D1264" s="81">
        <v>0</v>
      </c>
      <c r="E1264" s="50">
        <v>0</v>
      </c>
      <c r="F1264" s="33">
        <f t="shared" si="648"/>
        <v>0</v>
      </c>
      <c r="G1264" s="146">
        <v>36</v>
      </c>
      <c r="H1264" s="81">
        <v>1</v>
      </c>
      <c r="I1264" s="6">
        <f t="shared" ref="I1264:I1266" si="649">E1264/G1264+H1264</f>
        <v>1</v>
      </c>
      <c r="J1264" s="6">
        <f t="shared" si="612"/>
        <v>0</v>
      </c>
      <c r="K1264" s="50" t="s">
        <v>630</v>
      </c>
      <c r="L1264" s="50">
        <v>0.185</v>
      </c>
      <c r="M1264" s="81">
        <v>0.1</v>
      </c>
      <c r="N1264" s="114">
        <f>VLOOKUP(K1264,'Material Bar Weights'!A:C,3,0)</f>
        <v>65.64</v>
      </c>
      <c r="O1264" s="115">
        <f t="shared" si="622"/>
        <v>0</v>
      </c>
      <c r="P1264" s="105">
        <f t="shared" ref="P1264:P1266" si="650">O1264/N1264</f>
        <v>0</v>
      </c>
      <c r="R1264" s="286"/>
      <c r="S1264" s="287"/>
      <c r="V1264" s="180"/>
      <c r="W1264" s="180"/>
      <c r="X1264" s="50"/>
      <c r="Y1264" s="82"/>
    </row>
    <row r="1265" spans="1:25">
      <c r="A1265" s="50" t="s">
        <v>695</v>
      </c>
      <c r="B1265" s="107" t="s">
        <v>1399</v>
      </c>
      <c r="D1265" s="81">
        <v>0</v>
      </c>
      <c r="E1265" s="50">
        <v>0</v>
      </c>
      <c r="F1265" s="33">
        <f t="shared" si="648"/>
        <v>0</v>
      </c>
      <c r="G1265" s="81">
        <v>31</v>
      </c>
      <c r="H1265" s="81">
        <v>1</v>
      </c>
      <c r="I1265" s="6">
        <f t="shared" si="649"/>
        <v>1</v>
      </c>
      <c r="J1265" s="6">
        <f t="shared" si="612"/>
        <v>0</v>
      </c>
      <c r="K1265" s="50" t="s">
        <v>630</v>
      </c>
      <c r="L1265" s="50">
        <v>0.185</v>
      </c>
      <c r="M1265" s="81">
        <v>0.1</v>
      </c>
      <c r="N1265" s="114">
        <f>VLOOKUP(K1265,'Material Bar Weights'!A:C,3,0)</f>
        <v>65.64</v>
      </c>
      <c r="O1265" s="115">
        <f t="shared" si="622"/>
        <v>0</v>
      </c>
      <c r="P1265" s="105">
        <f t="shared" si="650"/>
        <v>0</v>
      </c>
      <c r="R1265" s="48"/>
      <c r="S1265" s="48"/>
      <c r="T1265" s="48"/>
    </row>
    <row r="1266" spans="1:25">
      <c r="A1266" s="50" t="s">
        <v>695</v>
      </c>
      <c r="B1266" s="107" t="s">
        <v>1416</v>
      </c>
      <c r="D1266" s="81">
        <v>0</v>
      </c>
      <c r="E1266" s="50">
        <v>0</v>
      </c>
      <c r="F1266" s="33">
        <f>((E1266*M1266)/35)/4</f>
        <v>0</v>
      </c>
      <c r="G1266" s="81">
        <v>31</v>
      </c>
      <c r="H1266" s="81">
        <v>1</v>
      </c>
      <c r="I1266" s="6">
        <f t="shared" si="649"/>
        <v>1</v>
      </c>
      <c r="J1266" s="6">
        <f t="shared" si="612"/>
        <v>0</v>
      </c>
      <c r="K1266" s="50" t="s">
        <v>630</v>
      </c>
      <c r="L1266" s="50">
        <v>0.185</v>
      </c>
      <c r="M1266" s="81">
        <v>0.1</v>
      </c>
      <c r="N1266" s="114">
        <f>VLOOKUP(K1266,'Material Bar Weights'!A:C,3,0)</f>
        <v>65.64</v>
      </c>
      <c r="O1266" s="115">
        <f t="shared" si="622"/>
        <v>0</v>
      </c>
      <c r="P1266" s="105">
        <f t="shared" si="650"/>
        <v>0</v>
      </c>
      <c r="R1266" s="48"/>
      <c r="S1266" s="48"/>
      <c r="T1266" s="48"/>
    </row>
    <row r="1267" spans="1:25">
      <c r="A1267" s="81" t="s">
        <v>458</v>
      </c>
      <c r="B1267" s="107" t="s">
        <v>2580</v>
      </c>
      <c r="C1267" s="256"/>
      <c r="D1267" s="81">
        <v>0</v>
      </c>
      <c r="E1267" s="81">
        <v>0</v>
      </c>
      <c r="F1267" s="346">
        <f>((E1267*M1267)/35)/4</f>
        <v>0</v>
      </c>
      <c r="G1267" s="146">
        <v>72</v>
      </c>
      <c r="H1267" s="81">
        <v>0</v>
      </c>
      <c r="I1267" s="114">
        <f>(E1267/G1267)+H1267</f>
        <v>0</v>
      </c>
      <c r="J1267" s="98">
        <f>ROUND(I1267/7.5,0)</f>
        <v>0</v>
      </c>
      <c r="K1267" s="81" t="s">
        <v>192</v>
      </c>
      <c r="L1267" s="50">
        <v>0.27579999999999999</v>
      </c>
      <c r="M1267" s="81">
        <v>0.25</v>
      </c>
      <c r="N1267" s="114">
        <f>VLOOKUP(K1267,'Material Bar Weights'!A:C,3,0)</f>
        <v>3.39</v>
      </c>
      <c r="O1267" s="115">
        <f>IF(L1267="NA", E1267, E1267*L1267)</f>
        <v>0</v>
      </c>
      <c r="P1267" s="105">
        <f>O1267/N1267</f>
        <v>0</v>
      </c>
      <c r="R1267" s="48"/>
      <c r="S1267" s="48"/>
      <c r="T1267" s="48"/>
    </row>
    <row r="1268" spans="1:25">
      <c r="A1268" s="165" t="s">
        <v>408</v>
      </c>
      <c r="B1268" s="107" t="s">
        <v>2581</v>
      </c>
      <c r="C1268" s="256"/>
      <c r="D1268" s="81">
        <v>0</v>
      </c>
      <c r="E1268" s="81">
        <v>0</v>
      </c>
      <c r="F1268" s="81"/>
      <c r="G1268" s="81">
        <v>192</v>
      </c>
      <c r="H1268" s="81">
        <v>1</v>
      </c>
      <c r="I1268" s="114">
        <f>(E1268/G1268)+H1268</f>
        <v>1</v>
      </c>
      <c r="J1268" s="98">
        <f t="shared" si="612"/>
        <v>0</v>
      </c>
      <c r="K1268" s="81" t="s">
        <v>2582</v>
      </c>
      <c r="L1268" s="50" t="s">
        <v>47</v>
      </c>
      <c r="M1268" s="81"/>
      <c r="N1268" s="114"/>
      <c r="O1268" s="115">
        <f t="shared" si="622"/>
        <v>0</v>
      </c>
      <c r="P1268" s="114"/>
      <c r="R1268" s="48"/>
      <c r="S1268" s="48"/>
      <c r="T1268" s="48"/>
    </row>
    <row r="1269" spans="1:25">
      <c r="A1269" s="81" t="s">
        <v>458</v>
      </c>
      <c r="B1269" s="107" t="s">
        <v>2584</v>
      </c>
      <c r="C1269" s="256"/>
      <c r="D1269" s="81">
        <v>0</v>
      </c>
      <c r="E1269" s="81">
        <v>0</v>
      </c>
      <c r="F1269" s="346">
        <f>((E1269*M1269)/35)/4</f>
        <v>0</v>
      </c>
      <c r="G1269" s="81">
        <v>192</v>
      </c>
      <c r="H1269" s="81">
        <v>1</v>
      </c>
      <c r="I1269" s="114">
        <f>(E1269/G1269)+H1269</f>
        <v>1</v>
      </c>
      <c r="J1269" s="98">
        <f>ROUND(I1269/7.5,0)</f>
        <v>0</v>
      </c>
      <c r="K1269" s="81" t="s">
        <v>192</v>
      </c>
      <c r="L1269" s="50">
        <v>0.27579999999999999</v>
      </c>
      <c r="M1269" s="81">
        <v>0.25</v>
      </c>
      <c r="N1269" s="114">
        <f>VLOOKUP(K1269,'Material Bar Weights'!A:C,3,0)</f>
        <v>3.39</v>
      </c>
      <c r="O1269" s="115">
        <f>IF(L1269="NA", E1269, E1269*L1269)</f>
        <v>0</v>
      </c>
      <c r="P1269" s="105">
        <f>O1269/N1269</f>
        <v>0</v>
      </c>
      <c r="R1269" s="48"/>
      <c r="S1269" s="48"/>
      <c r="T1269" s="48"/>
    </row>
    <row r="1270" spans="1:25">
      <c r="A1270" s="165" t="s">
        <v>408</v>
      </c>
      <c r="B1270" s="107" t="s">
        <v>2583</v>
      </c>
      <c r="D1270" s="81">
        <v>0</v>
      </c>
      <c r="E1270" s="50">
        <v>0</v>
      </c>
      <c r="G1270" s="50">
        <v>283</v>
      </c>
      <c r="H1270" s="81">
        <v>1</v>
      </c>
      <c r="I1270" s="114">
        <f>E1270/G1270+H1270</f>
        <v>1</v>
      </c>
      <c r="J1270" s="40">
        <f t="shared" ref="J1270:J1325" si="651">ROUND(I1270/7.5,0)</f>
        <v>0</v>
      </c>
      <c r="K1270" s="81" t="s">
        <v>2585</v>
      </c>
      <c r="L1270" s="207" t="s">
        <v>47</v>
      </c>
      <c r="M1270" s="207"/>
      <c r="N1270" s="114"/>
      <c r="O1270" s="115">
        <f t="shared" si="622"/>
        <v>0</v>
      </c>
      <c r="P1270" s="114"/>
      <c r="R1270" s="286"/>
      <c r="S1270" s="287"/>
      <c r="U1270" s="212"/>
      <c r="V1270" s="180"/>
      <c r="W1270" s="180"/>
      <c r="X1270" s="50"/>
      <c r="Y1270" s="82"/>
    </row>
    <row r="1271" spans="1:25">
      <c r="A1271" s="165" t="s">
        <v>156</v>
      </c>
      <c r="B1271" s="246" t="s">
        <v>160</v>
      </c>
      <c r="C1271" s="44"/>
      <c r="D1271" s="81">
        <v>0</v>
      </c>
      <c r="E1271" s="155">
        <v>0</v>
      </c>
      <c r="F1271" s="456">
        <f>((E1271*M1271)/35)/4</f>
        <v>0</v>
      </c>
      <c r="G1271" s="8">
        <v>144</v>
      </c>
      <c r="H1271" s="7">
        <v>8</v>
      </c>
      <c r="I1271" s="3">
        <f>E1271/G1271+H1271</f>
        <v>8</v>
      </c>
      <c r="J1271" s="3">
        <f t="shared" si="651"/>
        <v>1</v>
      </c>
      <c r="K1271" s="155" t="s">
        <v>161</v>
      </c>
      <c r="L1271" s="155">
        <v>8.8200000000000001E-2</v>
      </c>
      <c r="M1271" s="7">
        <v>2.1999999999999999E-2</v>
      </c>
      <c r="N1271" s="114">
        <f>VLOOKUP(K1271,'Material Bar Weights'!A:C,3,0)</f>
        <v>19.53</v>
      </c>
      <c r="O1271" s="115">
        <f t="shared" si="622"/>
        <v>0</v>
      </c>
      <c r="P1271" s="105">
        <f>O1271/N1271</f>
        <v>0</v>
      </c>
      <c r="R1271" s="286"/>
      <c r="S1271" s="287"/>
      <c r="V1271" s="180"/>
      <c r="W1271" s="180"/>
      <c r="X1271" s="50"/>
      <c r="Y1271" s="82"/>
    </row>
    <row r="1272" spans="1:25">
      <c r="A1272" s="165" t="s">
        <v>156</v>
      </c>
      <c r="B1272" s="246" t="s">
        <v>252</v>
      </c>
      <c r="C1272" s="44"/>
      <c r="D1272" s="81">
        <v>0</v>
      </c>
      <c r="E1272" s="7">
        <v>0</v>
      </c>
      <c r="F1272" s="476">
        <f>((E1272*M1272)/35)/4</f>
        <v>0</v>
      </c>
      <c r="G1272" s="7">
        <v>354</v>
      </c>
      <c r="H1272" s="7">
        <v>16</v>
      </c>
      <c r="I1272" s="3">
        <f>E1272/G1272+H1272</f>
        <v>16</v>
      </c>
      <c r="J1272" s="3">
        <f t="shared" si="651"/>
        <v>2</v>
      </c>
      <c r="K1272" s="315" t="s">
        <v>64</v>
      </c>
      <c r="L1272" s="7">
        <v>0.2303</v>
      </c>
      <c r="M1272" s="7">
        <v>6.7180000000000004E-2</v>
      </c>
      <c r="N1272" s="114">
        <f>VLOOKUP(K1272,'Material Bar Weights'!A:C,3,0)</f>
        <v>43.94</v>
      </c>
      <c r="O1272" s="115">
        <f t="shared" si="622"/>
        <v>0</v>
      </c>
      <c r="P1272" s="105">
        <f>O1272/N1272</f>
        <v>0</v>
      </c>
      <c r="R1272" s="286"/>
      <c r="S1272" s="287"/>
      <c r="V1272" s="180"/>
      <c r="W1272" s="180"/>
      <c r="X1272" s="50"/>
      <c r="Y1272" s="82"/>
    </row>
    <row r="1273" spans="1:25">
      <c r="A1273" s="165" t="s">
        <v>156</v>
      </c>
      <c r="B1273" s="246" t="s">
        <v>384</v>
      </c>
      <c r="C1273" s="44"/>
      <c r="D1273" s="81">
        <v>0</v>
      </c>
      <c r="E1273" s="7">
        <v>0</v>
      </c>
      <c r="F1273" s="7"/>
      <c r="G1273" s="7">
        <v>36</v>
      </c>
      <c r="H1273" s="7">
        <v>16</v>
      </c>
      <c r="I1273" s="3">
        <f>E1273/G1273+H1273</f>
        <v>16</v>
      </c>
      <c r="J1273" s="3">
        <f t="shared" si="651"/>
        <v>2</v>
      </c>
      <c r="K1273" s="315" t="s">
        <v>385</v>
      </c>
      <c r="L1273" s="7">
        <v>0.2147</v>
      </c>
      <c r="M1273" s="7">
        <v>0.11899999999999999</v>
      </c>
      <c r="N1273" s="114">
        <f>VLOOKUP(K1273,'Material Bar Weights'!A:C,3,0)</f>
        <v>36.43</v>
      </c>
      <c r="O1273" s="346">
        <f>E1273*L1273</f>
        <v>0</v>
      </c>
      <c r="P1273" s="92">
        <f>O1273/N1273</f>
        <v>0</v>
      </c>
      <c r="R1273" s="286"/>
      <c r="S1273" s="287"/>
      <c r="V1273" s="180"/>
      <c r="W1273" s="180"/>
      <c r="X1273" s="50"/>
      <c r="Y1273" s="82"/>
    </row>
    <row r="1274" spans="1:25">
      <c r="A1274" s="50" t="s">
        <v>695</v>
      </c>
      <c r="B1274" s="107" t="s">
        <v>1221</v>
      </c>
      <c r="D1274" s="81">
        <v>0</v>
      </c>
      <c r="E1274" s="50">
        <v>0</v>
      </c>
      <c r="F1274" s="33">
        <f>((E1274*M1274)/35)/4</f>
        <v>0</v>
      </c>
      <c r="G1274" s="146">
        <v>40</v>
      </c>
      <c r="H1274" s="81">
        <v>1</v>
      </c>
      <c r="I1274" s="6">
        <f>E1274/G1274+H1274</f>
        <v>1</v>
      </c>
      <c r="J1274" s="6">
        <f t="shared" si="651"/>
        <v>0</v>
      </c>
      <c r="K1274" s="50" t="s">
        <v>630</v>
      </c>
      <c r="L1274" s="50">
        <v>0.185</v>
      </c>
      <c r="M1274" s="81">
        <v>0.1</v>
      </c>
      <c r="N1274" s="114">
        <f>VLOOKUP(K1274,'Material Bar Weights'!A:C,3,0)</f>
        <v>65.64</v>
      </c>
      <c r="O1274" s="115">
        <f t="shared" ref="O1274:O1285" si="652">IF(L1274="NA", E1274, E1274*L1274)</f>
        <v>0</v>
      </c>
      <c r="P1274" s="105">
        <f>O1274/N1274</f>
        <v>0</v>
      </c>
      <c r="R1274" s="286"/>
      <c r="S1274" s="287"/>
      <c r="V1274" s="180"/>
      <c r="W1274" s="180"/>
      <c r="X1274" s="50"/>
      <c r="Y1274" s="82"/>
    </row>
    <row r="1275" spans="1:25">
      <c r="A1275" s="50" t="s">
        <v>29</v>
      </c>
      <c r="B1275" s="107" t="s">
        <v>1504</v>
      </c>
      <c r="D1275" s="81">
        <v>0</v>
      </c>
      <c r="E1275" s="7">
        <v>0</v>
      </c>
      <c r="F1275" s="476">
        <f>((E1275*M1275)/35)/4</f>
        <v>0</v>
      </c>
      <c r="G1275" s="7">
        <v>120</v>
      </c>
      <c r="H1275" s="7">
        <v>16</v>
      </c>
      <c r="I1275" s="3">
        <v>2</v>
      </c>
      <c r="J1275" s="3">
        <f t="shared" si="651"/>
        <v>0</v>
      </c>
      <c r="K1275" s="315" t="s">
        <v>1505</v>
      </c>
      <c r="L1275" s="7" t="s">
        <v>47</v>
      </c>
      <c r="M1275" s="7">
        <v>5.0200000000000002E-3</v>
      </c>
      <c r="N1275" s="114"/>
      <c r="O1275" s="115">
        <f t="shared" si="652"/>
        <v>0</v>
      </c>
      <c r="P1275" s="114"/>
      <c r="R1275" s="286"/>
      <c r="S1275" s="287"/>
      <c r="V1275" s="180"/>
      <c r="W1275" s="180"/>
      <c r="X1275" s="50"/>
      <c r="Y1275" s="82"/>
    </row>
    <row r="1276" spans="1:25">
      <c r="A1276" s="165" t="s">
        <v>458</v>
      </c>
      <c r="B1276" s="246" t="s">
        <v>4105</v>
      </c>
      <c r="C1276" s="44"/>
      <c r="D1276" s="81">
        <v>0</v>
      </c>
      <c r="E1276" s="7">
        <v>0</v>
      </c>
      <c r="F1276" s="7">
        <f>((E1276*M1276)/35)/4</f>
        <v>0</v>
      </c>
      <c r="G1276" s="7">
        <v>60</v>
      </c>
      <c r="H1276" s="7">
        <v>16</v>
      </c>
      <c r="I1276" s="3">
        <v>2</v>
      </c>
      <c r="J1276" s="3">
        <f t="shared" si="651"/>
        <v>0</v>
      </c>
      <c r="K1276" s="315" t="s">
        <v>108</v>
      </c>
      <c r="L1276" s="7">
        <v>0.73599999999999999</v>
      </c>
      <c r="M1276" s="7">
        <v>0.72860000000000003</v>
      </c>
      <c r="N1276" s="114">
        <f>VLOOKUP(K1276,'Material Bar Weights'!A:C,3,0)</f>
        <v>6.65</v>
      </c>
      <c r="O1276" s="115">
        <f t="shared" si="652"/>
        <v>0</v>
      </c>
      <c r="P1276" s="105">
        <f>O1276/N1276</f>
        <v>0</v>
      </c>
      <c r="R1276" s="286"/>
      <c r="S1276" s="287"/>
      <c r="V1276" s="180"/>
      <c r="W1276" s="180"/>
      <c r="X1276" s="50"/>
      <c r="Y1276" s="82"/>
    </row>
    <row r="1277" spans="1:25">
      <c r="A1277" s="165" t="s">
        <v>555</v>
      </c>
      <c r="B1277" s="246" t="s">
        <v>4106</v>
      </c>
      <c r="C1277" s="44"/>
      <c r="D1277" s="81">
        <v>0</v>
      </c>
      <c r="E1277" s="7">
        <v>0</v>
      </c>
      <c r="F1277" s="7"/>
      <c r="G1277" s="7">
        <v>60</v>
      </c>
      <c r="H1277" s="7">
        <v>16</v>
      </c>
      <c r="I1277" s="3">
        <v>2</v>
      </c>
      <c r="J1277" s="3">
        <f t="shared" si="651"/>
        <v>0</v>
      </c>
      <c r="K1277" s="272" t="s">
        <v>4109</v>
      </c>
      <c r="L1277" s="7" t="s">
        <v>47</v>
      </c>
      <c r="M1277" s="7"/>
      <c r="N1277" s="114"/>
      <c r="O1277" s="115">
        <f t="shared" si="652"/>
        <v>0</v>
      </c>
      <c r="P1277" s="114"/>
      <c r="R1277" s="286"/>
      <c r="S1277" s="287"/>
      <c r="V1277" s="180"/>
      <c r="W1277" s="180"/>
      <c r="X1277" s="50"/>
      <c r="Y1277" s="82"/>
    </row>
    <row r="1278" spans="1:25">
      <c r="A1278" s="165" t="s">
        <v>408</v>
      </c>
      <c r="B1278" s="246" t="s">
        <v>4107</v>
      </c>
      <c r="C1278" s="44"/>
      <c r="D1278" s="81">
        <v>0</v>
      </c>
      <c r="E1278" s="7">
        <v>0</v>
      </c>
      <c r="F1278" s="7"/>
      <c r="G1278" s="7">
        <v>60</v>
      </c>
      <c r="H1278" s="7">
        <v>16</v>
      </c>
      <c r="I1278" s="3">
        <v>2</v>
      </c>
      <c r="J1278" s="3">
        <f t="shared" si="651"/>
        <v>0</v>
      </c>
      <c r="K1278" s="272" t="s">
        <v>4110</v>
      </c>
      <c r="L1278" s="7" t="s">
        <v>47</v>
      </c>
      <c r="M1278" s="7"/>
      <c r="N1278" s="114"/>
      <c r="O1278" s="115">
        <f t="shared" si="652"/>
        <v>0</v>
      </c>
      <c r="P1278" s="114"/>
      <c r="R1278" s="286"/>
      <c r="S1278" s="287"/>
      <c r="V1278" s="180"/>
      <c r="W1278" s="180"/>
    </row>
    <row r="1279" spans="1:25">
      <c r="A1279" s="165" t="s">
        <v>407</v>
      </c>
      <c r="B1279" s="246" t="s">
        <v>4108</v>
      </c>
      <c r="C1279" s="44"/>
      <c r="D1279" s="81">
        <v>0</v>
      </c>
      <c r="E1279" s="7">
        <v>0</v>
      </c>
      <c r="F1279" s="7"/>
      <c r="G1279" s="7">
        <v>60</v>
      </c>
      <c r="H1279" s="7">
        <v>16</v>
      </c>
      <c r="I1279" s="3">
        <v>2</v>
      </c>
      <c r="J1279" s="3">
        <f t="shared" si="651"/>
        <v>0</v>
      </c>
      <c r="K1279" s="247" t="s">
        <v>4107</v>
      </c>
      <c r="L1279" s="7" t="s">
        <v>47</v>
      </c>
      <c r="M1279" s="7"/>
      <c r="N1279" s="114"/>
      <c r="O1279" s="115">
        <f t="shared" si="652"/>
        <v>0</v>
      </c>
      <c r="P1279" s="114"/>
      <c r="R1279" s="286"/>
      <c r="S1279" s="287"/>
      <c r="V1279" s="180"/>
      <c r="W1279" s="180"/>
      <c r="X1279" s="50"/>
      <c r="Y1279" s="82"/>
    </row>
    <row r="1280" spans="1:25">
      <c r="A1280" s="81" t="s">
        <v>405</v>
      </c>
      <c r="B1280" s="107" t="s">
        <v>741</v>
      </c>
      <c r="C1280" s="256"/>
      <c r="D1280" s="81">
        <v>0</v>
      </c>
      <c r="E1280" s="81">
        <v>0</v>
      </c>
      <c r="F1280" s="33">
        <f t="shared" ref="F1280:F1286" si="653">((E1280*M1280)/35)/4</f>
        <v>0</v>
      </c>
      <c r="G1280" s="81">
        <v>192</v>
      </c>
      <c r="H1280" s="81">
        <v>1</v>
      </c>
      <c r="I1280" s="114">
        <f>(E1280/G1280)+H1280</f>
        <v>1</v>
      </c>
      <c r="J1280" s="40">
        <f t="shared" si="651"/>
        <v>0</v>
      </c>
      <c r="K1280" s="81" t="s">
        <v>742</v>
      </c>
      <c r="L1280" s="81" t="s">
        <v>47</v>
      </c>
      <c r="M1280" s="81">
        <v>2.256E-2</v>
      </c>
      <c r="N1280" s="114"/>
      <c r="O1280" s="115">
        <f t="shared" si="652"/>
        <v>0</v>
      </c>
      <c r="P1280" s="114"/>
      <c r="R1280" s="286"/>
      <c r="S1280" s="287"/>
      <c r="V1280" s="180"/>
      <c r="W1280" s="180"/>
    </row>
    <row r="1281" spans="1:23">
      <c r="A1281" s="81" t="s">
        <v>405</v>
      </c>
      <c r="B1281" s="107" t="s">
        <v>100</v>
      </c>
      <c r="C1281" s="44"/>
      <c r="D1281" s="81">
        <v>0</v>
      </c>
      <c r="E1281" s="263">
        <v>0</v>
      </c>
      <c r="F1281" s="476">
        <f t="shared" si="653"/>
        <v>0</v>
      </c>
      <c r="G1281" s="263">
        <v>240</v>
      </c>
      <c r="H1281" s="263">
        <v>0</v>
      </c>
      <c r="I1281" s="180">
        <f>(E1281/G1281)+H1281</f>
        <v>0</v>
      </c>
      <c r="J1281" s="3">
        <f t="shared" si="651"/>
        <v>0</v>
      </c>
      <c r="K1281" s="50" t="s">
        <v>105</v>
      </c>
      <c r="L1281" s="263" t="s">
        <v>47</v>
      </c>
      <c r="M1281" s="263">
        <v>3.0439999999999998E-2</v>
      </c>
      <c r="N1281" s="114"/>
      <c r="O1281" s="115">
        <f t="shared" si="652"/>
        <v>0</v>
      </c>
      <c r="P1281" s="114"/>
      <c r="R1281" s="286"/>
      <c r="S1281" s="287"/>
      <c r="V1281" s="180"/>
      <c r="W1281" s="180"/>
    </row>
    <row r="1282" spans="1:23">
      <c r="A1282" s="165" t="s">
        <v>308</v>
      </c>
      <c r="B1282" s="246" t="s">
        <v>306</v>
      </c>
      <c r="C1282" s="791" t="s">
        <v>4111</v>
      </c>
      <c r="D1282" s="81">
        <v>0</v>
      </c>
      <c r="E1282" s="155">
        <v>0</v>
      </c>
      <c r="F1282" s="456">
        <f t="shared" si="653"/>
        <v>0</v>
      </c>
      <c r="G1282" s="215">
        <v>190</v>
      </c>
      <c r="H1282" s="81">
        <v>1</v>
      </c>
      <c r="I1282" s="3">
        <f t="shared" ref="I1282:I1288" si="654">E1282/G1282+H1282</f>
        <v>1</v>
      </c>
      <c r="J1282" s="3">
        <f t="shared" si="651"/>
        <v>0</v>
      </c>
      <c r="K1282" s="50" t="s">
        <v>307</v>
      </c>
      <c r="L1282" s="50" t="s">
        <v>47</v>
      </c>
      <c r="M1282" s="81">
        <v>1.354E-2</v>
      </c>
      <c r="N1282" s="114"/>
      <c r="O1282" s="115">
        <f t="shared" si="652"/>
        <v>0</v>
      </c>
      <c r="P1282" s="114"/>
      <c r="R1282" s="286"/>
      <c r="S1282" s="287"/>
      <c r="V1282" s="180"/>
      <c r="W1282" s="180"/>
    </row>
    <row r="1283" spans="1:23">
      <c r="A1283" s="165" t="s">
        <v>156</v>
      </c>
      <c r="B1283" s="246" t="s">
        <v>215</v>
      </c>
      <c r="C1283" s="44" t="s">
        <v>1992</v>
      </c>
      <c r="D1283" s="81">
        <v>0</v>
      </c>
      <c r="E1283" s="155">
        <v>0</v>
      </c>
      <c r="F1283" s="456">
        <f t="shared" si="653"/>
        <v>0</v>
      </c>
      <c r="G1283" s="8">
        <v>650</v>
      </c>
      <c r="H1283" s="7">
        <v>16</v>
      </c>
      <c r="I1283" s="3">
        <f t="shared" si="654"/>
        <v>16</v>
      </c>
      <c r="J1283" s="3">
        <f t="shared" si="651"/>
        <v>2</v>
      </c>
      <c r="K1283" s="155" t="s">
        <v>174</v>
      </c>
      <c r="L1283" s="249">
        <v>0.05</v>
      </c>
      <c r="M1283" s="382">
        <v>9.4900000000000002E-3</v>
      </c>
      <c r="N1283" s="114">
        <f>VLOOKUP(K1283,'Material Bar Weights'!A:C,3,0)</f>
        <v>25.27</v>
      </c>
      <c r="O1283" s="115">
        <f t="shared" si="652"/>
        <v>0</v>
      </c>
      <c r="P1283" s="105">
        <f t="shared" ref="P1283:P1288" si="655">O1283/N1283</f>
        <v>0</v>
      </c>
      <c r="R1283" s="286"/>
      <c r="S1283" s="287"/>
      <c r="V1283" s="180"/>
      <c r="W1283" s="180"/>
    </row>
    <row r="1284" spans="1:23">
      <c r="A1284" s="165" t="s">
        <v>156</v>
      </c>
      <c r="B1284" s="246" t="s">
        <v>216</v>
      </c>
      <c r="C1284" s="44" t="s">
        <v>1992</v>
      </c>
      <c r="D1284" s="81">
        <v>0</v>
      </c>
      <c r="E1284" s="155">
        <v>0</v>
      </c>
      <c r="F1284" s="456">
        <f t="shared" si="653"/>
        <v>0</v>
      </c>
      <c r="G1284" s="8">
        <v>519</v>
      </c>
      <c r="H1284" s="7">
        <v>16</v>
      </c>
      <c r="I1284" s="3">
        <f t="shared" si="654"/>
        <v>16</v>
      </c>
      <c r="J1284" s="3">
        <f t="shared" si="651"/>
        <v>2</v>
      </c>
      <c r="K1284" s="155" t="s">
        <v>217</v>
      </c>
      <c r="L1284" s="249">
        <v>0.05</v>
      </c>
      <c r="M1284" s="382">
        <v>9.4900000000000002E-3</v>
      </c>
      <c r="N1284" s="114">
        <f>VLOOKUP(K1284,'Material Bar Weights'!A:C,3,0)</f>
        <v>25.27</v>
      </c>
      <c r="O1284" s="115">
        <f t="shared" si="652"/>
        <v>0</v>
      </c>
      <c r="P1284" s="105">
        <f t="shared" si="655"/>
        <v>0</v>
      </c>
      <c r="R1284" s="286"/>
      <c r="S1284" s="287"/>
      <c r="V1284" s="180"/>
      <c r="W1284" s="180"/>
    </row>
    <row r="1285" spans="1:23">
      <c r="A1285" s="165" t="s">
        <v>695</v>
      </c>
      <c r="B1285" s="107" t="s">
        <v>1254</v>
      </c>
      <c r="C1285" s="333"/>
      <c r="D1285" s="81">
        <v>0</v>
      </c>
      <c r="E1285" s="262">
        <v>0</v>
      </c>
      <c r="F1285" s="33">
        <f t="shared" si="653"/>
        <v>0</v>
      </c>
      <c r="G1285" s="81">
        <v>40</v>
      </c>
      <c r="H1285" s="81">
        <v>1</v>
      </c>
      <c r="I1285" s="40">
        <f>E1285/G1285+H1285</f>
        <v>1</v>
      </c>
      <c r="J1285" s="40">
        <f t="shared" ref="J1285" si="656">ROUND(I1285/7.5,0)</f>
        <v>0</v>
      </c>
      <c r="K1285" s="81" t="s">
        <v>630</v>
      </c>
      <c r="L1285" s="81">
        <v>0.185</v>
      </c>
      <c r="M1285" s="81">
        <v>0.1</v>
      </c>
      <c r="N1285" s="114">
        <f>VLOOKUP(K1285,'Material Bar Weights'!A:C,3,0)</f>
        <v>65.64</v>
      </c>
      <c r="O1285" s="115">
        <f t="shared" si="652"/>
        <v>0</v>
      </c>
      <c r="P1285" s="105">
        <f t="shared" si="655"/>
        <v>0</v>
      </c>
      <c r="R1285" s="286"/>
      <c r="S1285" s="287"/>
      <c r="V1285" s="180"/>
      <c r="W1285" s="180"/>
    </row>
    <row r="1286" spans="1:23">
      <c r="A1286" s="165" t="s">
        <v>156</v>
      </c>
      <c r="B1286" s="1433" t="s">
        <v>501</v>
      </c>
      <c r="C1286" s="255"/>
      <c r="D1286" s="81">
        <v>0</v>
      </c>
      <c r="E1286" s="347">
        <v>0</v>
      </c>
      <c r="F1286" s="33">
        <f t="shared" si="653"/>
        <v>0</v>
      </c>
      <c r="G1286" s="348">
        <v>20</v>
      </c>
      <c r="H1286" s="523">
        <v>16</v>
      </c>
      <c r="I1286" s="3">
        <f t="shared" si="654"/>
        <v>16</v>
      </c>
      <c r="J1286" s="3">
        <f t="shared" si="651"/>
        <v>2</v>
      </c>
      <c r="K1286" s="347" t="s">
        <v>36</v>
      </c>
      <c r="L1286" s="347">
        <v>0.1019</v>
      </c>
      <c r="M1286" s="130">
        <v>2.5899999999999999E-2</v>
      </c>
      <c r="N1286" s="114">
        <f>VLOOKUP(K1286,'Material Bar Weights'!A:C,3,0)</f>
        <v>25.29</v>
      </c>
      <c r="O1286" s="33">
        <f>E1286*L1286</f>
        <v>0</v>
      </c>
      <c r="P1286" s="132">
        <f t="shared" si="655"/>
        <v>0</v>
      </c>
      <c r="R1286" s="286"/>
      <c r="S1286" s="287"/>
      <c r="U1286" s="212"/>
      <c r="V1286" s="180"/>
      <c r="W1286" s="180"/>
    </row>
    <row r="1287" spans="1:23">
      <c r="A1287" s="50" t="s">
        <v>186</v>
      </c>
      <c r="B1287" s="246" t="s">
        <v>438</v>
      </c>
      <c r="C1287" s="44"/>
      <c r="D1287" s="81">
        <v>0</v>
      </c>
      <c r="E1287" s="155">
        <v>0</v>
      </c>
      <c r="F1287" s="33">
        <f t="shared" ref="F1287:F1288" si="657">((E1287*M1287)/35)/4</f>
        <v>0</v>
      </c>
      <c r="G1287" s="155">
        <v>17</v>
      </c>
      <c r="H1287" s="7">
        <v>16</v>
      </c>
      <c r="I1287" s="3">
        <f t="shared" si="654"/>
        <v>16</v>
      </c>
      <c r="J1287" s="3">
        <f t="shared" si="651"/>
        <v>2</v>
      </c>
      <c r="K1287" s="155" t="s">
        <v>36</v>
      </c>
      <c r="L1287" s="195">
        <v>0.68600000000000005</v>
      </c>
      <c r="M1287" s="130">
        <v>2.5899999999999999E-2</v>
      </c>
      <c r="N1287" s="114">
        <f>VLOOKUP(K1287,'Material Bar Weights'!A:C,3,0)</f>
        <v>25.29</v>
      </c>
      <c r="O1287" s="115">
        <f t="shared" ref="O1287:O1302" si="658">IF(L1287="NA", E1287, E1287*L1287)</f>
        <v>0</v>
      </c>
      <c r="P1287" s="105">
        <f t="shared" si="655"/>
        <v>0</v>
      </c>
      <c r="R1287" s="286"/>
      <c r="S1287" s="287"/>
      <c r="U1287" s="212"/>
      <c r="V1287" s="180"/>
      <c r="W1287" s="180"/>
    </row>
    <row r="1288" spans="1:23">
      <c r="A1288" s="50" t="s">
        <v>186</v>
      </c>
      <c r="B1288" s="246" t="s">
        <v>184</v>
      </c>
      <c r="C1288" s="44"/>
      <c r="D1288" s="81">
        <v>0</v>
      </c>
      <c r="E1288" s="155">
        <v>0</v>
      </c>
      <c r="F1288" s="33">
        <f t="shared" si="657"/>
        <v>0</v>
      </c>
      <c r="G1288" s="155">
        <v>17</v>
      </c>
      <c r="H1288" s="7">
        <v>16</v>
      </c>
      <c r="I1288" s="3">
        <f t="shared" si="654"/>
        <v>16</v>
      </c>
      <c r="J1288" s="3">
        <f t="shared" si="651"/>
        <v>2</v>
      </c>
      <c r="K1288" s="155" t="s">
        <v>185</v>
      </c>
      <c r="L1288" s="155">
        <v>5.0999999999999997E-2</v>
      </c>
      <c r="M1288" s="7">
        <v>1.0500000000000001E-2</v>
      </c>
      <c r="N1288" s="114">
        <f>VLOOKUP(K1288,'Material Bar Weights'!A:C,3,0)</f>
        <v>12.9</v>
      </c>
      <c r="O1288" s="115">
        <f t="shared" si="658"/>
        <v>0</v>
      </c>
      <c r="P1288" s="105">
        <f t="shared" si="655"/>
        <v>0</v>
      </c>
      <c r="R1288" s="286"/>
      <c r="S1288" s="287"/>
      <c r="V1288" s="180"/>
      <c r="W1288" s="180"/>
    </row>
    <row r="1289" spans="1:23">
      <c r="A1289" s="81" t="s">
        <v>458</v>
      </c>
      <c r="B1289" s="107" t="s">
        <v>3965</v>
      </c>
      <c r="C1289" s="256"/>
      <c r="D1289" s="81">
        <v>0</v>
      </c>
      <c r="E1289" s="81">
        <v>0</v>
      </c>
      <c r="F1289" s="1275">
        <f>((E1289*M1289)/35)/4</f>
        <v>0</v>
      </c>
      <c r="G1289" s="81">
        <v>192</v>
      </c>
      <c r="H1289" s="81">
        <v>1</v>
      </c>
      <c r="I1289" s="114">
        <f>(E1289/G1289)+H1289</f>
        <v>1</v>
      </c>
      <c r="J1289" s="98">
        <f>ROUND(I1289/7.5,0)</f>
        <v>0</v>
      </c>
      <c r="K1289" s="81" t="s">
        <v>472</v>
      </c>
      <c r="L1289" s="50" t="s">
        <v>47</v>
      </c>
      <c r="M1289" s="81">
        <v>2.0400000000000001E-2</v>
      </c>
      <c r="N1289" s="114"/>
      <c r="O1289" s="115">
        <f>IF(L1289="NA", E1289, E1289*L1289)</f>
        <v>0</v>
      </c>
      <c r="P1289" s="114"/>
      <c r="R1289" s="286"/>
      <c r="S1289" s="287"/>
      <c r="V1289" s="180"/>
      <c r="W1289" s="180"/>
    </row>
    <row r="1290" spans="1:23">
      <c r="A1290" s="81" t="s">
        <v>408</v>
      </c>
      <c r="B1290" s="107" t="s">
        <v>3966</v>
      </c>
      <c r="C1290" s="256"/>
      <c r="D1290" s="81">
        <v>0</v>
      </c>
      <c r="E1290" s="81">
        <v>0</v>
      </c>
      <c r="F1290" s="81"/>
      <c r="G1290" s="81">
        <v>192</v>
      </c>
      <c r="H1290" s="81">
        <v>1</v>
      </c>
      <c r="I1290" s="114">
        <f>(E1290/G1290)+H1290</f>
        <v>1</v>
      </c>
      <c r="J1290" s="98">
        <f t="shared" si="651"/>
        <v>0</v>
      </c>
      <c r="K1290" s="1274" t="s">
        <v>3967</v>
      </c>
      <c r="L1290" s="50" t="s">
        <v>47</v>
      </c>
      <c r="M1290" s="81"/>
      <c r="N1290" s="114"/>
      <c r="O1290" s="115">
        <f t="shared" si="658"/>
        <v>0</v>
      </c>
      <c r="P1290" s="114"/>
      <c r="R1290" s="286"/>
      <c r="S1290" s="287"/>
      <c r="V1290" s="180"/>
      <c r="W1290" s="180"/>
    </row>
    <row r="1291" spans="1:23">
      <c r="A1291" s="242" t="s">
        <v>329</v>
      </c>
      <c r="B1291" s="246" t="s">
        <v>435</v>
      </c>
      <c r="C1291" s="1435"/>
      <c r="D1291" s="81">
        <v>0</v>
      </c>
      <c r="E1291" s="155">
        <v>0</v>
      </c>
      <c r="F1291" s="155"/>
      <c r="G1291" s="349">
        <v>80</v>
      </c>
      <c r="H1291" s="331">
        <v>0.5</v>
      </c>
      <c r="I1291" s="3">
        <f t="shared" ref="I1291:I1304" si="659">E1291/G1291+H1291</f>
        <v>0.5</v>
      </c>
      <c r="J1291" s="3">
        <f t="shared" si="651"/>
        <v>0</v>
      </c>
      <c r="K1291" s="155" t="s">
        <v>436</v>
      </c>
      <c r="L1291" s="155" t="s">
        <v>47</v>
      </c>
      <c r="M1291" s="7">
        <v>0.16800000000000001</v>
      </c>
      <c r="N1291" s="114"/>
      <c r="O1291" s="201">
        <f t="shared" si="658"/>
        <v>0</v>
      </c>
      <c r="P1291" s="78"/>
      <c r="R1291" s="286"/>
      <c r="S1291" s="287"/>
      <c r="U1291" s="39"/>
      <c r="V1291" s="180"/>
      <c r="W1291" s="180"/>
    </row>
    <row r="1292" spans="1:23">
      <c r="A1292" s="50" t="s">
        <v>654</v>
      </c>
      <c r="B1292" s="107" t="s">
        <v>803</v>
      </c>
      <c r="D1292" s="81">
        <v>0</v>
      </c>
      <c r="E1292" s="50">
        <v>0</v>
      </c>
      <c r="F1292" s="401">
        <f>((E1292*M1292)/35)/4</f>
        <v>0</v>
      </c>
      <c r="G1292" s="81">
        <v>31</v>
      </c>
      <c r="H1292" s="81">
        <v>1</v>
      </c>
      <c r="I1292" s="6">
        <f t="shared" si="659"/>
        <v>1</v>
      </c>
      <c r="J1292" s="6">
        <f t="shared" si="651"/>
        <v>0</v>
      </c>
      <c r="K1292" s="50" t="s">
        <v>1155</v>
      </c>
      <c r="L1292" s="50">
        <v>0.18</v>
      </c>
      <c r="M1292" s="81">
        <v>0.02</v>
      </c>
      <c r="N1292" s="114">
        <f>VLOOKUP(K1292,'Material Bar Weights'!A:C,3,0)</f>
        <v>4.42</v>
      </c>
      <c r="O1292" s="115">
        <f t="shared" si="658"/>
        <v>0</v>
      </c>
      <c r="P1292" s="105">
        <f>O1292/N1292</f>
        <v>0</v>
      </c>
      <c r="R1292" s="286"/>
      <c r="S1292" s="287"/>
      <c r="V1292" s="180"/>
      <c r="W1292" s="180"/>
    </row>
    <row r="1293" spans="1:23">
      <c r="A1293" s="50" t="s">
        <v>1479</v>
      </c>
      <c r="B1293" s="107" t="s">
        <v>1616</v>
      </c>
      <c r="D1293" s="81">
        <v>0</v>
      </c>
      <c r="E1293" s="50">
        <v>0</v>
      </c>
      <c r="F1293" s="401">
        <f>((E1293*M1293)/35)/4</f>
        <v>0</v>
      </c>
      <c r="G1293" s="81">
        <v>53</v>
      </c>
      <c r="H1293" s="81">
        <v>1</v>
      </c>
      <c r="I1293" s="6">
        <f t="shared" si="659"/>
        <v>1</v>
      </c>
      <c r="J1293" s="6">
        <f t="shared" si="651"/>
        <v>0</v>
      </c>
      <c r="K1293" s="50" t="s">
        <v>1617</v>
      </c>
      <c r="L1293" s="50" t="s">
        <v>47</v>
      </c>
      <c r="M1293" s="81">
        <v>0.02</v>
      </c>
      <c r="N1293" s="114"/>
      <c r="O1293" s="115">
        <f t="shared" si="658"/>
        <v>0</v>
      </c>
      <c r="P1293" s="114"/>
      <c r="R1293" s="286"/>
      <c r="S1293" s="287"/>
      <c r="V1293" s="180"/>
      <c r="W1293" s="180"/>
    </row>
    <row r="1294" spans="1:23">
      <c r="A1294" s="50" t="s">
        <v>893</v>
      </c>
      <c r="B1294" s="107" t="s">
        <v>1617</v>
      </c>
      <c r="D1294" s="81">
        <v>0</v>
      </c>
      <c r="E1294" s="50">
        <v>0</v>
      </c>
      <c r="F1294" s="401">
        <f>((E1294*M1294)/35)/4</f>
        <v>0</v>
      </c>
      <c r="G1294" s="81">
        <v>53</v>
      </c>
      <c r="H1294" s="81">
        <v>1</v>
      </c>
      <c r="I1294" s="6">
        <f t="shared" si="659"/>
        <v>1</v>
      </c>
      <c r="J1294" s="6">
        <f t="shared" si="651"/>
        <v>0</v>
      </c>
      <c r="K1294" s="50" t="s">
        <v>1615</v>
      </c>
      <c r="L1294" s="152">
        <v>9.5399999999999999E-2</v>
      </c>
      <c r="M1294" s="81">
        <v>3.5999999999999997E-2</v>
      </c>
      <c r="N1294" s="114">
        <f>VLOOKUP(K1294,'Material Bar Weights'!A:C,3,0)</f>
        <v>8.4849999999999994</v>
      </c>
      <c r="O1294" s="115">
        <f t="shared" si="658"/>
        <v>0</v>
      </c>
      <c r="P1294" s="105">
        <f>O1294/N1294</f>
        <v>0</v>
      </c>
      <c r="R1294" s="286"/>
      <c r="S1294" s="287"/>
      <c r="V1294" s="180"/>
      <c r="W1294" s="180"/>
    </row>
    <row r="1295" spans="1:23">
      <c r="A1295" s="50" t="s">
        <v>1450</v>
      </c>
      <c r="B1295" s="107" t="s">
        <v>2453</v>
      </c>
      <c r="D1295" s="81">
        <v>0</v>
      </c>
      <c r="E1295" s="81">
        <v>0</v>
      </c>
      <c r="F1295" s="33">
        <f>((E1295*M1295)/35)/4</f>
        <v>0</v>
      </c>
      <c r="G1295" s="146">
        <v>14</v>
      </c>
      <c r="H1295" s="81">
        <v>4</v>
      </c>
      <c r="I1295" s="3">
        <f t="shared" si="659"/>
        <v>4</v>
      </c>
      <c r="J1295" s="3">
        <f t="shared" si="651"/>
        <v>1</v>
      </c>
      <c r="K1295" s="81" t="s">
        <v>175</v>
      </c>
      <c r="L1295" s="81">
        <v>0.47210000000000002</v>
      </c>
      <c r="M1295" s="81">
        <v>0.121</v>
      </c>
      <c r="N1295" s="114">
        <f>VLOOKUP(K1295,'Material Bar Weights'!A:C,3,0)</f>
        <v>54.03</v>
      </c>
      <c r="O1295" s="115">
        <f t="shared" si="658"/>
        <v>0</v>
      </c>
      <c r="P1295" s="105">
        <f>O1295/N1295</f>
        <v>0</v>
      </c>
      <c r="R1295" s="286"/>
    </row>
    <row r="1296" spans="1:23">
      <c r="A1296" s="165" t="s">
        <v>293</v>
      </c>
      <c r="B1296" s="107" t="s">
        <v>2454</v>
      </c>
      <c r="D1296" s="81">
        <v>0</v>
      </c>
      <c r="E1296" s="81">
        <v>0</v>
      </c>
      <c r="F1296" s="81"/>
      <c r="G1296" s="142">
        <v>22</v>
      </c>
      <c r="H1296" s="81">
        <v>4</v>
      </c>
      <c r="I1296" s="3">
        <f t="shared" si="659"/>
        <v>4</v>
      </c>
      <c r="J1296" s="3">
        <f t="shared" si="651"/>
        <v>1</v>
      </c>
      <c r="K1296" s="81" t="s">
        <v>2455</v>
      </c>
      <c r="L1296" s="81" t="s">
        <v>47</v>
      </c>
      <c r="M1296" s="81"/>
      <c r="N1296" s="114"/>
      <c r="O1296" s="115">
        <f t="shared" si="658"/>
        <v>0</v>
      </c>
      <c r="P1296" s="114"/>
      <c r="R1296" s="286"/>
    </row>
    <row r="1297" spans="1:25">
      <c r="A1297" s="50" t="s">
        <v>1450</v>
      </c>
      <c r="B1297" s="107" t="s">
        <v>2346</v>
      </c>
      <c r="D1297" s="81">
        <v>0</v>
      </c>
      <c r="E1297" s="50">
        <v>0</v>
      </c>
      <c r="F1297" s="33">
        <f>((E1297*M1297)/35)/4</f>
        <v>0</v>
      </c>
      <c r="G1297" s="50">
        <v>13</v>
      </c>
      <c r="H1297" s="81">
        <v>4</v>
      </c>
      <c r="I1297" s="3">
        <f t="shared" si="659"/>
        <v>4</v>
      </c>
      <c r="J1297" s="3">
        <f t="shared" si="651"/>
        <v>1</v>
      </c>
      <c r="K1297" s="50" t="s">
        <v>175</v>
      </c>
      <c r="L1297" s="50">
        <v>0.52300999999999997</v>
      </c>
      <c r="M1297" s="81">
        <v>0.23501</v>
      </c>
      <c r="N1297" s="114">
        <f>VLOOKUP(K1297,'Material Bar Weights'!A:C,3,0)</f>
        <v>54.03</v>
      </c>
      <c r="O1297" s="115">
        <f t="shared" si="658"/>
        <v>0</v>
      </c>
      <c r="P1297" s="105">
        <f>O1297/N1297</f>
        <v>0</v>
      </c>
      <c r="R1297" s="286"/>
      <c r="S1297" s="287"/>
      <c r="V1297" s="180"/>
      <c r="W1297" s="180"/>
    </row>
    <row r="1298" spans="1:25">
      <c r="A1298" s="165" t="s">
        <v>293</v>
      </c>
      <c r="B1298" s="107" t="s">
        <v>2347</v>
      </c>
      <c r="D1298" s="81">
        <v>0</v>
      </c>
      <c r="E1298" s="50">
        <v>0</v>
      </c>
      <c r="G1298" s="142">
        <v>13</v>
      </c>
      <c r="H1298" s="81">
        <v>2</v>
      </c>
      <c r="I1298" s="3">
        <f t="shared" si="659"/>
        <v>2</v>
      </c>
      <c r="J1298" s="3">
        <f t="shared" si="651"/>
        <v>0</v>
      </c>
      <c r="K1298" s="81" t="s">
        <v>2348</v>
      </c>
      <c r="L1298" s="50" t="s">
        <v>47</v>
      </c>
      <c r="M1298" s="81"/>
      <c r="N1298" s="114"/>
      <c r="O1298" s="115">
        <f t="shared" si="658"/>
        <v>0</v>
      </c>
      <c r="P1298" s="114"/>
      <c r="R1298" s="286"/>
      <c r="S1298" s="287"/>
      <c r="V1298" s="180"/>
      <c r="W1298" s="180"/>
    </row>
    <row r="1299" spans="1:25">
      <c r="A1299" s="165" t="s">
        <v>233</v>
      </c>
      <c r="B1299" s="75" t="s">
        <v>2297</v>
      </c>
      <c r="D1299" s="81">
        <v>0</v>
      </c>
      <c r="E1299" s="140">
        <v>0</v>
      </c>
      <c r="F1299" s="33">
        <f>((E1299*M1299)/35)/4</f>
        <v>0</v>
      </c>
      <c r="G1299" s="146">
        <v>15</v>
      </c>
      <c r="H1299" s="81">
        <v>2</v>
      </c>
      <c r="I1299" s="133">
        <f>E1299/G1299+H1299</f>
        <v>2</v>
      </c>
      <c r="J1299" s="6">
        <f>ROUND(I1299/7.5,0)</f>
        <v>0</v>
      </c>
      <c r="K1299" s="50" t="s">
        <v>57</v>
      </c>
      <c r="L1299" s="152">
        <v>0.27629999999999999</v>
      </c>
      <c r="M1299" s="81">
        <v>6.5299999999999997E-2</v>
      </c>
      <c r="N1299" s="114">
        <f>VLOOKUP(K1299,'Material Bar Weights'!A:C,3,0)</f>
        <v>26.58</v>
      </c>
      <c r="O1299" s="165">
        <f>IF(L1299="NA", E1299, E1299*L1299)</f>
        <v>0</v>
      </c>
      <c r="P1299" s="105">
        <f>O1299/N1299</f>
        <v>0</v>
      </c>
      <c r="R1299" s="286"/>
      <c r="S1299" s="287"/>
      <c r="V1299" s="180"/>
      <c r="W1299" s="180"/>
    </row>
    <row r="1300" spans="1:25">
      <c r="A1300" s="165" t="s">
        <v>233</v>
      </c>
      <c r="B1300" s="75" t="s">
        <v>2298</v>
      </c>
      <c r="D1300" s="81">
        <v>0</v>
      </c>
      <c r="E1300" s="77">
        <v>0</v>
      </c>
      <c r="F1300" s="77"/>
      <c r="G1300" s="146">
        <v>13</v>
      </c>
      <c r="H1300" s="81">
        <v>2</v>
      </c>
      <c r="I1300" s="114">
        <f t="shared" si="659"/>
        <v>2</v>
      </c>
      <c r="J1300" s="40">
        <f t="shared" si="651"/>
        <v>0</v>
      </c>
      <c r="K1300" s="203" t="s">
        <v>2299</v>
      </c>
      <c r="L1300" s="50" t="s">
        <v>47</v>
      </c>
      <c r="M1300" s="81"/>
      <c r="N1300" s="114"/>
      <c r="O1300" s="165">
        <f t="shared" si="658"/>
        <v>0</v>
      </c>
      <c r="P1300" s="133"/>
      <c r="R1300" s="290"/>
      <c r="S1300" s="287"/>
      <c r="U1300" s="212"/>
      <c r="V1300" s="180"/>
      <c r="W1300" s="180"/>
    </row>
    <row r="1301" spans="1:25">
      <c r="A1301" s="163" t="s">
        <v>695</v>
      </c>
      <c r="B1301" s="75" t="s">
        <v>1255</v>
      </c>
      <c r="D1301" s="81">
        <v>0</v>
      </c>
      <c r="E1301" s="77">
        <v>0</v>
      </c>
      <c r="F1301" s="33">
        <f>((E1301*M1301)/35)/4</f>
        <v>0</v>
      </c>
      <c r="G1301" s="146">
        <v>31</v>
      </c>
      <c r="H1301" s="81">
        <v>2</v>
      </c>
      <c r="I1301" s="40">
        <f t="shared" si="659"/>
        <v>2</v>
      </c>
      <c r="J1301" s="40">
        <f t="shared" si="651"/>
        <v>0</v>
      </c>
      <c r="K1301" s="140" t="s">
        <v>630</v>
      </c>
      <c r="L1301" s="50">
        <v>0.185</v>
      </c>
      <c r="M1301" s="81">
        <v>0.1</v>
      </c>
      <c r="N1301" s="114">
        <f>VLOOKUP(K1301,'Material Bar Weights'!A:C,3,0)</f>
        <v>65.64</v>
      </c>
      <c r="O1301" s="165">
        <f t="shared" si="658"/>
        <v>0</v>
      </c>
      <c r="P1301" s="105">
        <f>O1301/N1301</f>
        <v>0</v>
      </c>
      <c r="R1301" s="286"/>
      <c r="S1301" s="291"/>
      <c r="T1301" s="288"/>
      <c r="U1301" s="212"/>
      <c r="V1301" s="180"/>
      <c r="W1301" s="180"/>
      <c r="X1301" s="50"/>
      <c r="Y1301" s="82"/>
    </row>
    <row r="1302" spans="1:25">
      <c r="A1302" s="165" t="s">
        <v>295</v>
      </c>
      <c r="B1302" s="246" t="s">
        <v>62</v>
      </c>
      <c r="C1302" s="44"/>
      <c r="D1302" s="81">
        <v>0</v>
      </c>
      <c r="E1302" s="7">
        <v>0</v>
      </c>
      <c r="F1302" s="476">
        <f>((E1302*M1302)/35)/4</f>
        <v>0</v>
      </c>
      <c r="G1302" s="7">
        <v>70</v>
      </c>
      <c r="H1302" s="7">
        <v>16</v>
      </c>
      <c r="I1302" s="3">
        <f t="shared" si="659"/>
        <v>16</v>
      </c>
      <c r="J1302" s="3">
        <f t="shared" si="651"/>
        <v>2</v>
      </c>
      <c r="K1302" s="155" t="s">
        <v>296</v>
      </c>
      <c r="L1302" s="7">
        <v>4.1999999999999997E-3</v>
      </c>
      <c r="M1302" s="7">
        <v>4.1999999999999997E-3</v>
      </c>
      <c r="N1302" s="114">
        <f>VLOOKUP(K1302,'Material Bar Weights'!A:C,3,0)</f>
        <v>0.23</v>
      </c>
      <c r="O1302" s="115">
        <f t="shared" si="658"/>
        <v>0</v>
      </c>
      <c r="P1302" s="105">
        <f>O1302/N1302</f>
        <v>0</v>
      </c>
      <c r="R1302" s="290"/>
      <c r="S1302" s="287"/>
      <c r="U1302" s="212"/>
      <c r="V1302" s="180"/>
      <c r="W1302" s="180"/>
      <c r="X1302" s="50"/>
      <c r="Y1302" s="82"/>
    </row>
    <row r="1303" spans="1:25">
      <c r="A1303" s="165" t="s">
        <v>1623</v>
      </c>
      <c r="B1303" s="246" t="s">
        <v>1622</v>
      </c>
      <c r="C1303" s="313"/>
      <c r="D1303" s="81">
        <v>0</v>
      </c>
      <c r="E1303" s="155">
        <v>0</v>
      </c>
      <c r="F1303" s="469">
        <f>((E1303*M1303)/35)/4</f>
        <v>0</v>
      </c>
      <c r="G1303" s="8">
        <v>33</v>
      </c>
      <c r="H1303" s="7">
        <v>16</v>
      </c>
      <c r="I1303" s="3">
        <f t="shared" si="659"/>
        <v>16</v>
      </c>
      <c r="J1303" s="3">
        <f t="shared" si="651"/>
        <v>2</v>
      </c>
      <c r="K1303" s="155" t="s">
        <v>652</v>
      </c>
      <c r="L1303" s="195">
        <v>8.9700000000000002E-2</v>
      </c>
      <c r="M1303" s="7">
        <v>6.0299999999999999E-2</v>
      </c>
      <c r="N1303" s="114">
        <f>VLOOKUP(K1303,'Material Bar Weights'!A:C,3,0)</f>
        <v>4.6500000000000004</v>
      </c>
      <c r="O1303" s="33">
        <f>E1303*L1303</f>
        <v>0</v>
      </c>
      <c r="P1303" s="132">
        <f>O1303/N1303</f>
        <v>0</v>
      </c>
      <c r="R1303" s="290"/>
      <c r="S1303" s="291"/>
      <c r="T1303" s="288"/>
      <c r="U1303" s="212"/>
      <c r="V1303" s="180"/>
      <c r="W1303" s="180"/>
      <c r="X1303" s="50"/>
      <c r="Y1303" s="82"/>
    </row>
    <row r="1304" spans="1:25">
      <c r="A1304" s="165" t="s">
        <v>502</v>
      </c>
      <c r="B1304" s="246" t="s">
        <v>150</v>
      </c>
      <c r="C1304" s="256" t="s">
        <v>1664</v>
      </c>
      <c r="D1304" s="81">
        <v>0</v>
      </c>
      <c r="E1304" s="155">
        <v>0</v>
      </c>
      <c r="F1304" s="155">
        <f>((E1304*M1304)/35)/4</f>
        <v>0</v>
      </c>
      <c r="G1304" s="8">
        <v>115</v>
      </c>
      <c r="H1304" s="7">
        <v>8</v>
      </c>
      <c r="I1304" s="3">
        <f t="shared" si="659"/>
        <v>8</v>
      </c>
      <c r="J1304" s="3">
        <f t="shared" si="651"/>
        <v>1</v>
      </c>
      <c r="K1304" s="155" t="s">
        <v>80</v>
      </c>
      <c r="L1304" s="155">
        <v>2.9600000000000001E-2</v>
      </c>
      <c r="M1304" s="7">
        <v>2.8299999999999999E-2</v>
      </c>
      <c r="N1304" s="114">
        <f>VLOOKUP(K1304,'Material Bar Weights'!A:C,3,0)</f>
        <v>2.06</v>
      </c>
      <c r="O1304" s="115">
        <f t="shared" ref="O1304:O1319" si="660">IF(L1304="NA", E1304, E1304*L1304)</f>
        <v>0</v>
      </c>
      <c r="P1304" s="105">
        <f>O1304/N1304</f>
        <v>0</v>
      </c>
      <c r="R1304" s="290"/>
      <c r="S1304" s="291"/>
      <c r="T1304" s="288"/>
      <c r="V1304" s="180"/>
      <c r="W1304" s="180"/>
      <c r="X1304" s="50"/>
      <c r="Y1304" s="82"/>
    </row>
    <row r="1305" spans="1:25">
      <c r="A1305" s="165" t="s">
        <v>156</v>
      </c>
      <c r="B1305" s="246" t="s">
        <v>2600</v>
      </c>
      <c r="C1305" s="44"/>
      <c r="D1305" s="1505">
        <v>0</v>
      </c>
      <c r="E1305" s="1317">
        <v>0</v>
      </c>
      <c r="F1305" s="456">
        <f>((E1305*M1305)/35)/4</f>
        <v>0</v>
      </c>
      <c r="G1305" s="8">
        <v>96</v>
      </c>
      <c r="H1305" s="7">
        <v>8</v>
      </c>
      <c r="I1305" s="3">
        <f>E1305/G1305+H1305</f>
        <v>8</v>
      </c>
      <c r="J1305" s="3">
        <f>ROUND(I1305/7.5,0)</f>
        <v>1</v>
      </c>
      <c r="K1305" s="155" t="s">
        <v>59</v>
      </c>
      <c r="L1305" s="195">
        <v>0.25359999999999999</v>
      </c>
      <c r="M1305" s="7">
        <v>0.1893</v>
      </c>
      <c r="N1305" s="114">
        <f>VLOOKUP(K1305,'Material Bar Weights'!A:C,3,0)</f>
        <v>13.56</v>
      </c>
      <c r="O1305" s="115">
        <f>IF(L1305="NA", E1305, E1305*L1305)</f>
        <v>0</v>
      </c>
      <c r="P1305" s="105">
        <f>O1305/N1305</f>
        <v>0</v>
      </c>
      <c r="R1305" s="290"/>
      <c r="S1305" s="291"/>
      <c r="T1305" s="288"/>
      <c r="U1305" s="313" t="s">
        <v>275</v>
      </c>
      <c r="V1305" s="180"/>
      <c r="W1305" s="180"/>
      <c r="X1305" s="50"/>
      <c r="Y1305" s="82"/>
    </row>
    <row r="1306" spans="1:25">
      <c r="A1306" s="165" t="s">
        <v>282</v>
      </c>
      <c r="B1306" s="246" t="s">
        <v>2601</v>
      </c>
      <c r="C1306" s="256"/>
      <c r="D1306" s="81">
        <v>0</v>
      </c>
      <c r="E1306" s="50">
        <v>0</v>
      </c>
      <c r="G1306" s="81">
        <v>240</v>
      </c>
      <c r="H1306" s="81">
        <v>1</v>
      </c>
      <c r="I1306" s="133">
        <f>(E1306/G1306)+H1306</f>
        <v>1</v>
      </c>
      <c r="J1306" s="6">
        <f t="shared" si="651"/>
        <v>0</v>
      </c>
      <c r="K1306" s="7" t="s">
        <v>2602</v>
      </c>
      <c r="L1306" s="50" t="s">
        <v>47</v>
      </c>
      <c r="M1306" s="81"/>
      <c r="N1306" s="114"/>
      <c r="O1306" s="115">
        <f t="shared" si="660"/>
        <v>0</v>
      </c>
      <c r="P1306" s="114"/>
      <c r="R1306" s="290"/>
      <c r="S1306" s="291"/>
      <c r="T1306" s="288"/>
      <c r="U1306" s="212"/>
      <c r="V1306" s="180"/>
      <c r="W1306" s="180"/>
    </row>
    <row r="1307" spans="1:25">
      <c r="A1307" s="165" t="s">
        <v>156</v>
      </c>
      <c r="B1307" s="246" t="s">
        <v>2113</v>
      </c>
      <c r="C1307" s="44"/>
      <c r="D1307" s="81">
        <v>0</v>
      </c>
      <c r="E1307" s="155">
        <v>0</v>
      </c>
      <c r="F1307" s="456">
        <f>((E1307*M1307)/35)/4</f>
        <v>0</v>
      </c>
      <c r="G1307" s="8">
        <v>48</v>
      </c>
      <c r="H1307" s="7">
        <v>8</v>
      </c>
      <c r="I1307" s="3">
        <f>E1307/G1307+H1307</f>
        <v>8</v>
      </c>
      <c r="J1307" s="3">
        <f>ROUND(I1307/7.5,0)</f>
        <v>1</v>
      </c>
      <c r="K1307" s="155" t="s">
        <v>128</v>
      </c>
      <c r="L1307" s="155">
        <v>0.26740000000000003</v>
      </c>
      <c r="M1307" s="7">
        <v>0.1893</v>
      </c>
      <c r="N1307" s="114">
        <f>VLOOKUP(K1307,'Material Bar Weights'!A:C,3,0)</f>
        <v>13.56</v>
      </c>
      <c r="O1307" s="115">
        <f>IF(L1307="NA", E1307, E1307*L1307)</f>
        <v>0</v>
      </c>
      <c r="P1307" s="105">
        <f>O1307/N1307</f>
        <v>0</v>
      </c>
      <c r="R1307" s="290"/>
      <c r="S1307" s="291"/>
      <c r="T1307" s="288"/>
      <c r="U1307" s="313" t="s">
        <v>275</v>
      </c>
      <c r="V1307" s="180"/>
      <c r="W1307" s="180"/>
      <c r="X1307" s="50"/>
      <c r="Y1307" s="82"/>
    </row>
    <row r="1308" spans="1:25">
      <c r="A1308" s="165" t="s">
        <v>282</v>
      </c>
      <c r="B1308" s="246" t="s">
        <v>2114</v>
      </c>
      <c r="C1308" s="256"/>
      <c r="D1308" s="81">
        <v>0</v>
      </c>
      <c r="E1308" s="155">
        <v>0</v>
      </c>
      <c r="F1308" s="155"/>
      <c r="G1308" s="215">
        <v>240</v>
      </c>
      <c r="H1308" s="81">
        <v>1</v>
      </c>
      <c r="I1308" s="3">
        <f>E1308/G1308+H1308</f>
        <v>1</v>
      </c>
      <c r="J1308" s="3">
        <f t="shared" si="651"/>
        <v>0</v>
      </c>
      <c r="K1308" s="7" t="s">
        <v>2147</v>
      </c>
      <c r="L1308" s="152" t="s">
        <v>47</v>
      </c>
      <c r="M1308" s="81"/>
      <c r="N1308" s="114"/>
      <c r="O1308" s="115">
        <f t="shared" si="660"/>
        <v>0</v>
      </c>
      <c r="P1308" s="114"/>
      <c r="R1308" s="290"/>
      <c r="S1308" s="291"/>
      <c r="T1308" s="288"/>
      <c r="V1308" s="180"/>
      <c r="W1308" s="180"/>
      <c r="X1308" s="50"/>
      <c r="Y1308" s="82"/>
    </row>
    <row r="1309" spans="1:25">
      <c r="A1309" s="165" t="s">
        <v>233</v>
      </c>
      <c r="B1309" s="246" t="s">
        <v>1580</v>
      </c>
      <c r="C1309" s="256"/>
      <c r="D1309" s="81">
        <v>0</v>
      </c>
      <c r="E1309" s="50">
        <v>0</v>
      </c>
      <c r="F1309" s="401">
        <f>((E1309*M1309)/35)/4</f>
        <v>0</v>
      </c>
      <c r="G1309" s="81">
        <v>2</v>
      </c>
      <c r="H1309" s="81">
        <v>1</v>
      </c>
      <c r="I1309" s="133">
        <f>(E1309/G1309)+H1309</f>
        <v>1</v>
      </c>
      <c r="J1309" s="6">
        <f t="shared" si="651"/>
        <v>0</v>
      </c>
      <c r="K1309" s="155" t="s">
        <v>185</v>
      </c>
      <c r="L1309" s="152">
        <v>0.2722</v>
      </c>
      <c r="M1309" s="81">
        <v>0.17599999999999999</v>
      </c>
      <c r="N1309" s="114">
        <f>VLOOKUP(K1309,'Material Bar Weights'!A:C,3,0)</f>
        <v>12.9</v>
      </c>
      <c r="O1309" s="115">
        <f t="shared" si="660"/>
        <v>0</v>
      </c>
      <c r="P1309" s="105">
        <f>O1309/N1309</f>
        <v>0</v>
      </c>
      <c r="R1309" s="290"/>
      <c r="S1309" s="291"/>
      <c r="T1309" s="288"/>
      <c r="U1309" s="212"/>
      <c r="V1309" s="180"/>
      <c r="W1309" s="180"/>
      <c r="X1309" s="50"/>
      <c r="Y1309" s="82"/>
    </row>
    <row r="1310" spans="1:25">
      <c r="A1310" s="165" t="s">
        <v>405</v>
      </c>
      <c r="B1310" s="246" t="s">
        <v>101</v>
      </c>
      <c r="C1310" s="44"/>
      <c r="D1310" s="81">
        <v>0</v>
      </c>
      <c r="E1310" s="7">
        <v>0</v>
      </c>
      <c r="F1310" s="469">
        <f t="shared" ref="F1310:F1311" si="661">((E1310*M1310)/35)/4</f>
        <v>0</v>
      </c>
      <c r="G1310" s="8">
        <v>192</v>
      </c>
      <c r="H1310" s="7">
        <v>0.75</v>
      </c>
      <c r="I1310" s="3">
        <f>E1310/G1310+H1310</f>
        <v>0.75</v>
      </c>
      <c r="J1310" s="3">
        <f t="shared" si="651"/>
        <v>0</v>
      </c>
      <c r="K1310" s="7" t="s">
        <v>102</v>
      </c>
      <c r="L1310" s="7" t="s">
        <v>47</v>
      </c>
      <c r="M1310" s="7">
        <v>2.7019999999999999E-2</v>
      </c>
      <c r="N1310" s="114"/>
      <c r="O1310" s="115">
        <f t="shared" si="660"/>
        <v>0</v>
      </c>
      <c r="P1310" s="114"/>
      <c r="R1310" s="290"/>
      <c r="S1310" s="291"/>
      <c r="T1310" s="288"/>
      <c r="U1310" s="313"/>
      <c r="V1310" s="180"/>
      <c r="W1310" s="180"/>
      <c r="X1310" s="50"/>
      <c r="Y1310" s="82"/>
    </row>
    <row r="1311" spans="1:25">
      <c r="A1311" s="165" t="s">
        <v>405</v>
      </c>
      <c r="B1311" s="246" t="s">
        <v>2383</v>
      </c>
      <c r="C1311" s="44"/>
      <c r="D1311" s="81">
        <v>0</v>
      </c>
      <c r="E1311" s="7">
        <v>0</v>
      </c>
      <c r="F1311" s="469">
        <f t="shared" si="661"/>
        <v>0</v>
      </c>
      <c r="G1311" s="8">
        <v>192</v>
      </c>
      <c r="H1311" s="7">
        <v>0.75</v>
      </c>
      <c r="I1311" s="3">
        <f>E1311/G1311+H1311</f>
        <v>0.75</v>
      </c>
      <c r="J1311" s="3">
        <f t="shared" ref="J1311" si="662">ROUND(I1311/7.5,0)</f>
        <v>0</v>
      </c>
      <c r="K1311" s="7" t="s">
        <v>2384</v>
      </c>
      <c r="L1311" s="7" t="s">
        <v>47</v>
      </c>
      <c r="M1311" s="7">
        <v>5.5500000000000001E-2</v>
      </c>
      <c r="N1311" s="114"/>
      <c r="O1311" s="115">
        <f t="shared" ref="O1311" si="663">IF(L1311="NA", E1311, E1311*L1311)</f>
        <v>0</v>
      </c>
      <c r="P1311" s="114"/>
      <c r="R1311" s="290"/>
      <c r="S1311" s="291"/>
      <c r="T1311" s="288"/>
      <c r="U1311" s="313"/>
      <c r="V1311" s="180"/>
      <c r="W1311" s="180"/>
      <c r="X1311" s="50"/>
      <c r="Y1311" s="82"/>
    </row>
    <row r="1312" spans="1:25">
      <c r="A1312" s="165" t="s">
        <v>156</v>
      </c>
      <c r="B1312" s="246" t="s">
        <v>2408</v>
      </c>
      <c r="C1312" s="44"/>
      <c r="D1312" s="81">
        <v>0</v>
      </c>
      <c r="E1312" s="155">
        <v>0</v>
      </c>
      <c r="F1312" s="456">
        <f>((E1312*M1312)/35)/4</f>
        <v>0</v>
      </c>
      <c r="G1312" s="8">
        <v>96</v>
      </c>
      <c r="H1312" s="7">
        <v>8</v>
      </c>
      <c r="I1312" s="3">
        <f>E1312/G1312+H1312</f>
        <v>8</v>
      </c>
      <c r="J1312" s="3">
        <f t="shared" si="651"/>
        <v>1</v>
      </c>
      <c r="K1312" s="155" t="s">
        <v>59</v>
      </c>
      <c r="L1312" s="312">
        <v>0.23330000000000001</v>
      </c>
      <c r="M1312" s="157">
        <v>0.18129999999999999</v>
      </c>
      <c r="N1312" s="114">
        <f>VLOOKUP(K1312,'Material Bar Weights'!A:C,3,0)</f>
        <v>13.56</v>
      </c>
      <c r="O1312" s="115">
        <f t="shared" si="660"/>
        <v>0</v>
      </c>
      <c r="P1312" s="105">
        <f>O1312/N1312</f>
        <v>0</v>
      </c>
      <c r="R1312" s="290"/>
      <c r="S1312" s="291"/>
      <c r="T1312" s="288"/>
      <c r="U1312" s="313" t="s">
        <v>275</v>
      </c>
      <c r="V1312" s="180"/>
      <c r="W1312" s="180"/>
      <c r="X1312" s="50"/>
      <c r="Y1312" s="82"/>
    </row>
    <row r="1313" spans="1:25">
      <c r="A1313" s="165" t="s">
        <v>282</v>
      </c>
      <c r="B1313" s="246" t="s">
        <v>2407</v>
      </c>
      <c r="C1313" s="256"/>
      <c r="D1313" s="81">
        <v>0</v>
      </c>
      <c r="E1313" s="50">
        <v>0</v>
      </c>
      <c r="G1313" s="81">
        <v>240</v>
      </c>
      <c r="H1313" s="81">
        <v>2</v>
      </c>
      <c r="I1313" s="133">
        <f>(E1313/G1313)+H1313</f>
        <v>2</v>
      </c>
      <c r="J1313" s="6">
        <f>ROUND(I1313/7.5,0)</f>
        <v>0</v>
      </c>
      <c r="K1313" s="157" t="s">
        <v>2409</v>
      </c>
      <c r="L1313" s="50" t="s">
        <v>47</v>
      </c>
      <c r="M1313" s="81">
        <v>2.7099999999999999E-2</v>
      </c>
      <c r="N1313" s="114"/>
      <c r="O1313" s="115">
        <f>IF(L1313="NA", E1313, E1313*L1313)</f>
        <v>0</v>
      </c>
      <c r="P1313" s="114"/>
      <c r="R1313" s="290"/>
      <c r="S1313" s="291"/>
      <c r="T1313" s="288"/>
      <c r="U1313" s="313"/>
      <c r="V1313" s="180"/>
      <c r="W1313" s="180"/>
      <c r="X1313" s="50"/>
      <c r="Y1313" s="82"/>
    </row>
    <row r="1314" spans="1:25">
      <c r="A1314" s="165" t="s">
        <v>156</v>
      </c>
      <c r="B1314" s="246" t="s">
        <v>4112</v>
      </c>
      <c r="C1314" s="44"/>
      <c r="D1314" s="81">
        <v>0</v>
      </c>
      <c r="E1314" s="155">
        <v>0</v>
      </c>
      <c r="F1314" s="456">
        <f>((E1314*M1314)/35)/4</f>
        <v>0</v>
      </c>
      <c r="G1314" s="155">
        <v>144</v>
      </c>
      <c r="H1314" s="7">
        <v>16</v>
      </c>
      <c r="I1314" s="3">
        <f>E1314/G1314+H1314</f>
        <v>16</v>
      </c>
      <c r="J1314" s="3">
        <f>ROUND(I1314/7.5,0)</f>
        <v>2</v>
      </c>
      <c r="K1314" s="155" t="s">
        <v>128</v>
      </c>
      <c r="L1314" s="195">
        <v>0.26569999999999999</v>
      </c>
      <c r="M1314" s="7">
        <v>0.18640000000000001</v>
      </c>
      <c r="N1314" s="114">
        <f>VLOOKUP(K1314,'Material Bar Weights'!A:C,3,0)</f>
        <v>13.56</v>
      </c>
      <c r="O1314" s="115">
        <f>IF(L1314="NA", E1314, E1314*L1314)</f>
        <v>0</v>
      </c>
      <c r="P1314" s="105">
        <f>O1314/N1314</f>
        <v>0</v>
      </c>
      <c r="R1314" s="290"/>
      <c r="S1314" s="291"/>
      <c r="T1314" s="288"/>
      <c r="U1314" s="313" t="s">
        <v>275</v>
      </c>
      <c r="V1314" s="180"/>
      <c r="W1314" s="180"/>
      <c r="X1314" s="50"/>
      <c r="Y1314" s="82"/>
    </row>
    <row r="1315" spans="1:25">
      <c r="A1315" s="165" t="s">
        <v>282</v>
      </c>
      <c r="B1315" s="246" t="s">
        <v>4113</v>
      </c>
      <c r="C1315" s="256"/>
      <c r="D1315" s="81">
        <v>0</v>
      </c>
      <c r="E1315" s="50">
        <v>0</v>
      </c>
      <c r="G1315" s="81">
        <v>240</v>
      </c>
      <c r="H1315" s="81">
        <v>2</v>
      </c>
      <c r="I1315" s="133">
        <f>(E1315/G1315)+H1315</f>
        <v>2</v>
      </c>
      <c r="J1315" s="6">
        <f t="shared" si="651"/>
        <v>0</v>
      </c>
      <c r="K1315" s="157" t="s">
        <v>4114</v>
      </c>
      <c r="L1315" s="50" t="s">
        <v>47</v>
      </c>
      <c r="M1315" s="81"/>
      <c r="N1315" s="114"/>
      <c r="O1315" s="115">
        <f t="shared" si="660"/>
        <v>0</v>
      </c>
      <c r="P1315" s="114"/>
      <c r="R1315" s="290"/>
      <c r="S1315" s="291"/>
      <c r="T1315" s="288"/>
      <c r="U1315" s="313"/>
      <c r="V1315" s="180"/>
      <c r="W1315" s="180"/>
      <c r="X1315" s="50"/>
      <c r="Y1315" s="82"/>
    </row>
    <row r="1316" spans="1:25">
      <c r="A1316" s="50" t="s">
        <v>156</v>
      </c>
      <c r="B1316" s="246" t="s">
        <v>2596</v>
      </c>
      <c r="C1316" s="44"/>
      <c r="D1316" s="81">
        <v>0</v>
      </c>
      <c r="E1316" s="155">
        <v>0</v>
      </c>
      <c r="F1316" s="456">
        <f>((E1316*M1316)/35)/4</f>
        <v>0</v>
      </c>
      <c r="G1316" s="8">
        <v>96</v>
      </c>
      <c r="H1316" s="7">
        <v>8</v>
      </c>
      <c r="I1316" s="3">
        <f>E1316/G1316+H1316</f>
        <v>8</v>
      </c>
      <c r="J1316" s="3">
        <f>ROUND(I1316/7.5,0)</f>
        <v>1</v>
      </c>
      <c r="K1316" s="155" t="s">
        <v>59</v>
      </c>
      <c r="L1316" s="155">
        <v>0.25219999999999998</v>
      </c>
      <c r="M1316" s="7">
        <v>0.16900000000000001</v>
      </c>
      <c r="N1316" s="114">
        <f>VLOOKUP(K1316,'Material Bar Weights'!A:C,3,0)</f>
        <v>13.56</v>
      </c>
      <c r="O1316" s="115">
        <f>IF(L1316="NA", E1316, E1316*L1316)</f>
        <v>0</v>
      </c>
      <c r="P1316" s="105">
        <f>O1316/N1316</f>
        <v>0</v>
      </c>
      <c r="R1316" s="290"/>
      <c r="S1316" s="291"/>
      <c r="T1316" s="288"/>
      <c r="U1316" s="313" t="s">
        <v>275</v>
      </c>
      <c r="V1316" s="180"/>
      <c r="W1316" s="180"/>
    </row>
    <row r="1317" spans="1:25">
      <c r="A1317" s="165" t="s">
        <v>282</v>
      </c>
      <c r="B1317" s="246" t="s">
        <v>2597</v>
      </c>
      <c r="C1317" s="256"/>
      <c r="D1317" s="81">
        <v>0</v>
      </c>
      <c r="E1317" s="50">
        <v>0</v>
      </c>
      <c r="G1317" s="81">
        <v>240</v>
      </c>
      <c r="H1317" s="81">
        <v>1</v>
      </c>
      <c r="I1317" s="133">
        <f>(E1317/G1317)+H1317</f>
        <v>1</v>
      </c>
      <c r="J1317" s="6">
        <f t="shared" si="651"/>
        <v>0</v>
      </c>
      <c r="K1317" s="272" t="s">
        <v>2598</v>
      </c>
      <c r="L1317" s="50" t="s">
        <v>47</v>
      </c>
      <c r="M1317" s="81"/>
      <c r="N1317" s="114"/>
      <c r="O1317" s="115">
        <f t="shared" si="660"/>
        <v>0</v>
      </c>
      <c r="P1317" s="114"/>
      <c r="R1317" s="290"/>
      <c r="S1317" s="291"/>
      <c r="T1317" s="288"/>
      <c r="U1317" s="313"/>
      <c r="V1317" s="180"/>
      <c r="W1317" s="180"/>
    </row>
    <row r="1318" spans="1:25">
      <c r="A1318" s="163" t="s">
        <v>156</v>
      </c>
      <c r="B1318" s="246" t="s">
        <v>4115</v>
      </c>
      <c r="C1318" s="256"/>
      <c r="D1318" s="81">
        <v>0</v>
      </c>
      <c r="E1318" s="175">
        <v>0</v>
      </c>
      <c r="F1318" s="401">
        <f>((E1318*M1318)/35)/4</f>
        <v>0</v>
      </c>
      <c r="G1318" s="86">
        <v>96</v>
      </c>
      <c r="H1318" s="157">
        <v>8</v>
      </c>
      <c r="I1318" s="6">
        <f>E1318/G1318+H1318</f>
        <v>8</v>
      </c>
      <c r="J1318" s="6">
        <f>ROUND(I1318/7.5,0)</f>
        <v>1</v>
      </c>
      <c r="K1318" s="7" t="s">
        <v>128</v>
      </c>
      <c r="L1318" s="175">
        <v>0.25219999999999998</v>
      </c>
      <c r="M1318" s="485">
        <v>0.1565</v>
      </c>
      <c r="N1318" s="114">
        <f>VLOOKUP(K1318,'Material Bar Weights'!A:C,3,0)</f>
        <v>13.56</v>
      </c>
      <c r="O1318" s="115">
        <f>IF(L1318="NA", E1318, E1318*L1318)</f>
        <v>0</v>
      </c>
      <c r="P1318" s="105">
        <f>O1318/N1318</f>
        <v>0</v>
      </c>
      <c r="R1318" s="290"/>
      <c r="S1318" s="291"/>
      <c r="T1318" s="288"/>
      <c r="U1318" s="313"/>
      <c r="V1318" s="180"/>
      <c r="W1318" s="180"/>
    </row>
    <row r="1319" spans="1:25">
      <c r="A1319" s="165" t="s">
        <v>282</v>
      </c>
      <c r="B1319" s="246" t="s">
        <v>4117</v>
      </c>
      <c r="C1319" s="256"/>
      <c r="D1319" s="81">
        <v>0</v>
      </c>
      <c r="E1319" s="50">
        <v>0</v>
      </c>
      <c r="G1319" s="81">
        <v>240</v>
      </c>
      <c r="H1319" s="81">
        <v>1</v>
      </c>
      <c r="I1319" s="133">
        <f>(E1319/G1319)+H1319</f>
        <v>1</v>
      </c>
      <c r="J1319" s="6">
        <f t="shared" si="651"/>
        <v>0</v>
      </c>
      <c r="K1319" s="157" t="s">
        <v>4116</v>
      </c>
      <c r="L1319" s="50" t="s">
        <v>47</v>
      </c>
      <c r="M1319" s="81"/>
      <c r="N1319" s="114"/>
      <c r="O1319" s="115">
        <f t="shared" si="660"/>
        <v>0</v>
      </c>
      <c r="P1319" s="114"/>
      <c r="R1319" s="290"/>
      <c r="S1319" s="291"/>
      <c r="T1319" s="288"/>
      <c r="U1319" s="313"/>
      <c r="V1319" s="180"/>
      <c r="W1319" s="180"/>
      <c r="X1319" s="50"/>
      <c r="Y1319" s="82"/>
    </row>
    <row r="1320" spans="1:25">
      <c r="A1320" s="50" t="s">
        <v>740</v>
      </c>
      <c r="B1320" s="246" t="s">
        <v>738</v>
      </c>
      <c r="C1320" s="256" t="s">
        <v>1664</v>
      </c>
      <c r="D1320" s="81">
        <v>0</v>
      </c>
      <c r="E1320" s="7">
        <v>0</v>
      </c>
      <c r="F1320" s="476">
        <f>((E1320*M1320)/35)/4</f>
        <v>0</v>
      </c>
      <c r="G1320" s="7">
        <v>511</v>
      </c>
      <c r="H1320" s="7">
        <v>16</v>
      </c>
      <c r="I1320" s="3">
        <f>E1320/G1320+H1320</f>
        <v>16</v>
      </c>
      <c r="J1320" s="3">
        <f t="shared" si="651"/>
        <v>2</v>
      </c>
      <c r="K1320" s="7" t="s">
        <v>739</v>
      </c>
      <c r="L1320" s="7">
        <v>8.0000000000000004E-4</v>
      </c>
      <c r="M1320" s="7">
        <v>5.4000000000000001E-4</v>
      </c>
      <c r="N1320" s="114">
        <f>VLOOKUP(K1320,'Material Bar Weights'!A:C,3,0)</f>
        <v>0.28999999999999998</v>
      </c>
      <c r="O1320" s="33">
        <f>E1320*L1320</f>
        <v>0</v>
      </c>
      <c r="P1320" s="132">
        <f>O1320/N1320</f>
        <v>0</v>
      </c>
      <c r="R1320" s="290"/>
      <c r="S1320" s="291"/>
      <c r="T1320" s="288"/>
      <c r="U1320" s="313"/>
      <c r="V1320" s="180"/>
      <c r="W1320" s="180"/>
      <c r="X1320" s="50"/>
      <c r="Y1320" s="82"/>
    </row>
    <row r="1321" spans="1:25">
      <c r="A1321" s="50" t="s">
        <v>156</v>
      </c>
      <c r="B1321" s="246" t="s">
        <v>61</v>
      </c>
      <c r="C1321" s="44"/>
      <c r="D1321" s="81">
        <v>0</v>
      </c>
      <c r="E1321" s="155">
        <v>0</v>
      </c>
      <c r="F1321" s="456">
        <f>((E1321*M1321)/35)/4</f>
        <v>0</v>
      </c>
      <c r="G1321" s="8">
        <v>160</v>
      </c>
      <c r="H1321" s="7">
        <v>8</v>
      </c>
      <c r="I1321" s="3">
        <f>E1321/G1321+H1321</f>
        <v>8</v>
      </c>
      <c r="J1321" s="3">
        <f t="shared" si="651"/>
        <v>1</v>
      </c>
      <c r="K1321" s="155" t="s">
        <v>54</v>
      </c>
      <c r="L1321" s="195">
        <v>1.1900000000000001E-2</v>
      </c>
      <c r="M1321" s="7">
        <v>1E-3</v>
      </c>
      <c r="N1321" s="114">
        <f>VLOOKUP(K1321,'Material Bar Weights'!A:C,3,0)</f>
        <v>8.68</v>
      </c>
      <c r="O1321" s="115">
        <f t="shared" ref="O1321:O1325" si="664">IF(L1321="NA", E1321, E1321*L1321)</f>
        <v>0</v>
      </c>
      <c r="P1321" s="105">
        <f>O1321/N1321</f>
        <v>0</v>
      </c>
      <c r="R1321" s="290"/>
      <c r="S1321" s="291"/>
      <c r="T1321" s="288"/>
      <c r="V1321" s="180"/>
      <c r="W1321" s="180"/>
      <c r="X1321" s="50"/>
      <c r="Y1321" s="82"/>
    </row>
    <row r="1322" spans="1:25">
      <c r="A1322" s="50" t="s">
        <v>156</v>
      </c>
      <c r="B1322" s="246" t="s">
        <v>183</v>
      </c>
      <c r="C1322" s="44"/>
      <c r="D1322" s="81">
        <v>0</v>
      </c>
      <c r="E1322" s="155">
        <v>0</v>
      </c>
      <c r="F1322" s="456">
        <f>((E1322*M1322)/35)/4</f>
        <v>0</v>
      </c>
      <c r="G1322" s="155">
        <v>80</v>
      </c>
      <c r="H1322" s="7">
        <v>8</v>
      </c>
      <c r="I1322" s="3">
        <f>E1322/G1322+H1322</f>
        <v>8</v>
      </c>
      <c r="J1322" s="3">
        <f t="shared" si="651"/>
        <v>1</v>
      </c>
      <c r="K1322" s="155" t="s">
        <v>152</v>
      </c>
      <c r="L1322" s="155">
        <v>8.0000000000000002E-3</v>
      </c>
      <c r="M1322" s="7">
        <v>1.7390000000000001E-3</v>
      </c>
      <c r="N1322" s="114">
        <f>VLOOKUP(K1322,'Material Bar Weights'!A:C,3,0)</f>
        <v>8.68</v>
      </c>
      <c r="O1322" s="115">
        <f t="shared" si="664"/>
        <v>0</v>
      </c>
      <c r="P1322" s="105">
        <f>O1322/N1322</f>
        <v>0</v>
      </c>
      <c r="R1322" s="290"/>
      <c r="S1322" s="291"/>
      <c r="T1322" s="288"/>
      <c r="V1322" s="180"/>
      <c r="W1322" s="180"/>
      <c r="X1322" s="50"/>
      <c r="Y1322" s="82"/>
    </row>
    <row r="1323" spans="1:25">
      <c r="A1323" s="171" t="s">
        <v>156</v>
      </c>
      <c r="B1323" s="107" t="s">
        <v>4118</v>
      </c>
      <c r="D1323" s="81">
        <v>0</v>
      </c>
      <c r="E1323" s="81">
        <v>0</v>
      </c>
      <c r="F1323" s="346">
        <f>((E1323*M1323)/35)/4</f>
        <v>0</v>
      </c>
      <c r="G1323" s="81">
        <v>134</v>
      </c>
      <c r="H1323" s="81">
        <v>8</v>
      </c>
      <c r="I1323" s="114">
        <f>E1323/G1323+H1323</f>
        <v>8</v>
      </c>
      <c r="J1323" s="40">
        <f>ROUND(I1323/7.5,0)</f>
        <v>1</v>
      </c>
      <c r="K1323" s="81" t="s">
        <v>122</v>
      </c>
      <c r="L1323" s="81">
        <v>0.24329999999999999</v>
      </c>
      <c r="M1323" s="81">
        <v>8.2900000000000001E-2</v>
      </c>
      <c r="N1323" s="114">
        <f>VLOOKUP(K1323,'Material Bar Weights'!A:C,3,0)</f>
        <v>21.54</v>
      </c>
      <c r="O1323" s="115">
        <f>IF(L1323="NA", E1323, E1323*L1323)</f>
        <v>0</v>
      </c>
      <c r="P1323" s="105">
        <f>O1323/N1323</f>
        <v>0</v>
      </c>
      <c r="R1323" s="290"/>
      <c r="S1323" s="291"/>
      <c r="T1323" s="288"/>
      <c r="V1323" s="180"/>
      <c r="W1323" s="180"/>
      <c r="X1323" s="50"/>
      <c r="Y1323" s="82"/>
    </row>
    <row r="1324" spans="1:25">
      <c r="A1324" s="115" t="s">
        <v>155</v>
      </c>
      <c r="B1324" s="107" t="s">
        <v>4119</v>
      </c>
      <c r="D1324" s="81">
        <v>0</v>
      </c>
      <c r="E1324" s="81">
        <v>0</v>
      </c>
      <c r="F1324" s="81"/>
      <c r="G1324" s="81">
        <v>134</v>
      </c>
      <c r="H1324" s="81">
        <v>8</v>
      </c>
      <c r="I1324" s="114">
        <f>E1324/G1324+H1324</f>
        <v>8</v>
      </c>
      <c r="J1324" s="40">
        <f>ROUND(I1324/7.5,0)</f>
        <v>1</v>
      </c>
      <c r="K1324" s="208" t="s">
        <v>4121</v>
      </c>
      <c r="L1324" s="81" t="s">
        <v>47</v>
      </c>
      <c r="M1324" s="81"/>
      <c r="N1324" s="114"/>
      <c r="O1324" s="115">
        <f>IF(L1324="NA", E1324, E1324*L1324)</f>
        <v>0</v>
      </c>
      <c r="P1324" s="114"/>
      <c r="R1324" s="290"/>
      <c r="S1324" s="291"/>
      <c r="T1324" s="288"/>
      <c r="V1324" s="180"/>
      <c r="W1324" s="180"/>
      <c r="X1324" s="50"/>
      <c r="Y1324" s="82"/>
    </row>
    <row r="1325" spans="1:25">
      <c r="A1325" s="165" t="s">
        <v>1425</v>
      </c>
      <c r="B1325" s="46" t="s">
        <v>4120</v>
      </c>
      <c r="C1325" s="102"/>
      <c r="D1325" s="81">
        <v>0</v>
      </c>
      <c r="E1325" s="103">
        <v>0</v>
      </c>
      <c r="F1325" s="103"/>
      <c r="G1325" s="142">
        <v>13</v>
      </c>
      <c r="H1325" s="103">
        <v>1.25</v>
      </c>
      <c r="I1325" s="90">
        <f>(E1325/G1325)+H1325</f>
        <v>1.25</v>
      </c>
      <c r="J1325" s="40">
        <f t="shared" si="651"/>
        <v>0</v>
      </c>
      <c r="K1325" s="243" t="s">
        <v>4122</v>
      </c>
      <c r="L1325" s="158" t="s">
        <v>47</v>
      </c>
      <c r="M1325" s="158"/>
      <c r="N1325" s="114"/>
      <c r="O1325" s="104">
        <f t="shared" si="664"/>
        <v>0</v>
      </c>
      <c r="P1325" s="90"/>
      <c r="Q1325" s="81"/>
      <c r="R1325" s="290"/>
      <c r="S1325" s="291"/>
      <c r="T1325" s="288"/>
      <c r="U1325" s="107"/>
      <c r="V1325" s="180"/>
      <c r="W1325" s="180"/>
      <c r="X1325" s="50"/>
      <c r="Y1325" s="82"/>
    </row>
    <row r="1326" spans="1:25">
      <c r="A1326" s="171" t="s">
        <v>695</v>
      </c>
      <c r="B1326" s="107" t="s">
        <v>1649</v>
      </c>
      <c r="D1326" s="81">
        <v>0</v>
      </c>
      <c r="E1326" s="81">
        <v>0</v>
      </c>
      <c r="F1326" s="33">
        <f>((E1326*M1326)/35)/4</f>
        <v>0</v>
      </c>
      <c r="G1326" s="81">
        <v>31</v>
      </c>
      <c r="H1326" s="81">
        <v>2</v>
      </c>
      <c r="I1326" s="40">
        <f>E1326/G1326+H1326</f>
        <v>2</v>
      </c>
      <c r="J1326" s="40">
        <f t="shared" ref="J1326:J1350" si="665">ROUND(I1326/7.5,0)</f>
        <v>0</v>
      </c>
      <c r="K1326" s="81" t="s">
        <v>630</v>
      </c>
      <c r="L1326" s="81">
        <v>0.185</v>
      </c>
      <c r="M1326" s="81">
        <v>0.1</v>
      </c>
      <c r="N1326" s="114">
        <f>VLOOKUP(K1326,'Material Bar Weights'!A:C,3,0)</f>
        <v>65.64</v>
      </c>
      <c r="O1326" s="115">
        <f t="shared" ref="O1326:O1350" si="666">IF(L1326="NA", E1326, E1326*L1326)</f>
        <v>0</v>
      </c>
      <c r="P1326" s="105">
        <f>O1326/N1326</f>
        <v>0</v>
      </c>
      <c r="Q1326" s="81"/>
      <c r="R1326" s="290"/>
      <c r="S1326" s="291"/>
      <c r="T1326" s="288"/>
      <c r="U1326" s="107"/>
      <c r="V1326" s="180"/>
      <c r="W1326" s="180"/>
      <c r="X1326" s="50"/>
      <c r="Y1326" s="82"/>
    </row>
    <row r="1327" spans="1:25">
      <c r="A1327" s="171" t="s">
        <v>695</v>
      </c>
      <c r="B1327" s="75" t="s">
        <v>1397</v>
      </c>
      <c r="D1327" s="81">
        <v>0</v>
      </c>
      <c r="E1327" s="77">
        <v>0</v>
      </c>
      <c r="F1327" s="33">
        <f>((E1327*M1327)/35)/4</f>
        <v>0</v>
      </c>
      <c r="G1327" s="146">
        <v>15</v>
      </c>
      <c r="H1327" s="81">
        <v>2</v>
      </c>
      <c r="I1327" s="40">
        <f>E1327/G1327+H1327</f>
        <v>2</v>
      </c>
      <c r="J1327" s="40">
        <f t="shared" si="665"/>
        <v>0</v>
      </c>
      <c r="K1327" s="77" t="s">
        <v>1398</v>
      </c>
      <c r="L1327" s="81">
        <v>0.114</v>
      </c>
      <c r="M1327" s="81">
        <v>9.2999999999999999E-2</v>
      </c>
      <c r="N1327" s="114">
        <f>VLOOKUP(K1327,'Material Bar Weights'!A:C,3,0)</f>
        <v>62.46</v>
      </c>
      <c r="O1327" s="115">
        <f t="shared" si="666"/>
        <v>0</v>
      </c>
      <c r="P1327" s="105">
        <f>O1327/N1327</f>
        <v>0</v>
      </c>
      <c r="Q1327" s="81"/>
      <c r="R1327" s="283"/>
      <c r="S1327" s="291"/>
      <c r="T1327" s="288"/>
      <c r="U1327" s="107"/>
      <c r="V1327" s="180"/>
      <c r="W1327" s="180"/>
      <c r="X1327" s="50"/>
      <c r="Y1327" s="82"/>
    </row>
    <row r="1328" spans="1:25">
      <c r="A1328" s="81" t="s">
        <v>695</v>
      </c>
      <c r="B1328" s="107" t="s">
        <v>1506</v>
      </c>
      <c r="D1328" s="81">
        <v>0</v>
      </c>
      <c r="E1328" s="81">
        <v>0</v>
      </c>
      <c r="F1328" s="469">
        <f t="shared" ref="F1328" si="667">((E1328*M1328)/35)/4</f>
        <v>0</v>
      </c>
      <c r="G1328" s="81">
        <v>18</v>
      </c>
      <c r="H1328" s="81">
        <v>2</v>
      </c>
      <c r="I1328" s="40">
        <f>E1328/G1328+H1328</f>
        <v>2</v>
      </c>
      <c r="J1328" s="40">
        <f t="shared" si="665"/>
        <v>0</v>
      </c>
      <c r="K1328" s="81" t="s">
        <v>630</v>
      </c>
      <c r="L1328" s="81">
        <v>0.185</v>
      </c>
      <c r="M1328" s="81">
        <v>0.1</v>
      </c>
      <c r="N1328" s="114">
        <f>VLOOKUP(K1328,'Material Bar Weights'!A:C,3,0)</f>
        <v>65.64</v>
      </c>
      <c r="O1328" s="115">
        <f t="shared" si="666"/>
        <v>0</v>
      </c>
      <c r="P1328" s="105">
        <f>O1328/N1328</f>
        <v>0</v>
      </c>
      <c r="Q1328" s="81"/>
      <c r="R1328" s="283"/>
      <c r="S1328" s="323"/>
      <c r="T1328" s="283"/>
      <c r="U1328" s="107"/>
      <c r="V1328" s="180"/>
      <c r="W1328" s="180"/>
      <c r="X1328" s="50"/>
      <c r="Y1328" s="82"/>
    </row>
    <row r="1329" spans="1:25">
      <c r="A1329" s="165" t="s">
        <v>155</v>
      </c>
      <c r="B1329" s="427" t="s">
        <v>4125</v>
      </c>
      <c r="C1329" s="44" t="s">
        <v>1992</v>
      </c>
      <c r="D1329" s="81">
        <v>0</v>
      </c>
      <c r="E1329" s="155">
        <v>0</v>
      </c>
      <c r="F1329" s="155"/>
      <c r="G1329" s="8">
        <v>192</v>
      </c>
      <c r="H1329" s="110">
        <v>4</v>
      </c>
      <c r="I1329" s="3">
        <f>E1329/G1329+H1329</f>
        <v>4</v>
      </c>
      <c r="J1329" s="3">
        <f t="shared" si="665"/>
        <v>1</v>
      </c>
      <c r="K1329" s="293" t="s">
        <v>4123</v>
      </c>
      <c r="L1329" s="293" t="s">
        <v>47</v>
      </c>
      <c r="M1329" s="110"/>
      <c r="N1329" s="114"/>
      <c r="O1329" s="115">
        <f t="shared" si="666"/>
        <v>0</v>
      </c>
      <c r="P1329" s="48"/>
      <c r="Q1329" s="81"/>
      <c r="R1329" s="290"/>
      <c r="S1329" s="323"/>
      <c r="T1329" s="283"/>
      <c r="U1329" s="107"/>
      <c r="V1329" s="180"/>
      <c r="W1329" s="180"/>
      <c r="X1329" s="50"/>
      <c r="Y1329" s="82"/>
    </row>
    <row r="1330" spans="1:25">
      <c r="A1330" s="50" t="s">
        <v>155</v>
      </c>
      <c r="B1330" s="42" t="s">
        <v>4171</v>
      </c>
      <c r="C1330" s="44" t="s">
        <v>1992</v>
      </c>
      <c r="D1330" s="81">
        <v>0</v>
      </c>
      <c r="E1330" s="155">
        <v>0</v>
      </c>
      <c r="F1330" s="155"/>
      <c r="G1330" s="7">
        <v>100</v>
      </c>
      <c r="H1330" s="331">
        <v>4</v>
      </c>
      <c r="I1330" s="3">
        <f t="shared" ref="I1330" si="668">E1330/G1330+H1330</f>
        <v>4</v>
      </c>
      <c r="J1330" s="3">
        <f t="shared" si="665"/>
        <v>1</v>
      </c>
      <c r="K1330" s="355" t="s">
        <v>4124</v>
      </c>
      <c r="L1330" s="155" t="s">
        <v>47</v>
      </c>
      <c r="M1330" s="7"/>
      <c r="N1330" s="114"/>
      <c r="O1330" s="115">
        <f t="shared" si="666"/>
        <v>0</v>
      </c>
      <c r="P1330" s="48"/>
      <c r="R1330" s="290"/>
      <c r="S1330" s="291"/>
      <c r="T1330" s="288"/>
      <c r="V1330" s="180"/>
      <c r="W1330" s="180"/>
      <c r="X1330" s="50"/>
      <c r="Y1330" s="82"/>
    </row>
    <row r="1331" spans="1:25" ht="14.4">
      <c r="A1331" s="165" t="s">
        <v>155</v>
      </c>
      <c r="B1331" s="1436" t="s">
        <v>2182</v>
      </c>
      <c r="C1331" s="84"/>
      <c r="D1331" s="81">
        <v>0</v>
      </c>
      <c r="E1331" s="7">
        <v>0</v>
      </c>
      <c r="F1331" s="7"/>
      <c r="G1331" s="7">
        <v>144</v>
      </c>
      <c r="H1331" s="110">
        <v>4</v>
      </c>
      <c r="I1331" s="3">
        <f>E1331/G1331+H1331</f>
        <v>4</v>
      </c>
      <c r="J1331" s="3">
        <f t="shared" si="665"/>
        <v>1</v>
      </c>
      <c r="K1331" s="425" t="s">
        <v>2164</v>
      </c>
      <c r="L1331" s="400" t="s">
        <v>47</v>
      </c>
      <c r="M1331" s="110"/>
      <c r="N1331" s="114"/>
      <c r="O1331" s="115">
        <f t="shared" si="666"/>
        <v>0</v>
      </c>
      <c r="P1331" s="114"/>
      <c r="R1331" s="290"/>
      <c r="S1331" s="291"/>
      <c r="T1331" s="288"/>
      <c r="V1331" s="180"/>
      <c r="W1331" s="180"/>
      <c r="X1331" s="50"/>
      <c r="Y1331" s="82"/>
    </row>
    <row r="1332" spans="1:25">
      <c r="A1332" s="81" t="s">
        <v>283</v>
      </c>
      <c r="B1332" s="1437" t="s">
        <v>2183</v>
      </c>
      <c r="C1332" s="256"/>
      <c r="D1332" s="81">
        <v>0</v>
      </c>
      <c r="E1332" s="50">
        <v>0</v>
      </c>
      <c r="G1332" s="81">
        <v>240</v>
      </c>
      <c r="H1332" s="81">
        <v>4</v>
      </c>
      <c r="I1332" s="133">
        <f>(E1332/G1332)+H1332</f>
        <v>4</v>
      </c>
      <c r="J1332" s="6">
        <f t="shared" si="665"/>
        <v>1</v>
      </c>
      <c r="K1332" s="421" t="s">
        <v>2165</v>
      </c>
      <c r="L1332" s="50" t="s">
        <v>47</v>
      </c>
      <c r="M1332" s="81"/>
      <c r="N1332" s="114"/>
      <c r="O1332" s="115">
        <f t="shared" si="666"/>
        <v>0</v>
      </c>
      <c r="P1332" s="114"/>
      <c r="R1332" s="290"/>
      <c r="S1332" s="291"/>
      <c r="T1332" s="288"/>
      <c r="V1332" s="180"/>
      <c r="W1332" s="180"/>
      <c r="X1332" s="50"/>
      <c r="Y1332" s="82"/>
    </row>
    <row r="1333" spans="1:25">
      <c r="A1333" s="50" t="s">
        <v>1479</v>
      </c>
      <c r="B1333" s="1437" t="s">
        <v>2184</v>
      </c>
      <c r="C1333" s="256"/>
      <c r="D1333" s="81">
        <v>0</v>
      </c>
      <c r="E1333" s="50">
        <v>0</v>
      </c>
      <c r="G1333" s="81">
        <v>120</v>
      </c>
      <c r="H1333" s="81">
        <v>4</v>
      </c>
      <c r="I1333" s="133">
        <f>(E1333/G1333)+H1333</f>
        <v>4</v>
      </c>
      <c r="J1333" s="6">
        <f t="shared" si="665"/>
        <v>1</v>
      </c>
      <c r="K1333" s="419" t="s">
        <v>2166</v>
      </c>
      <c r="L1333" s="50" t="s">
        <v>47</v>
      </c>
      <c r="M1333" s="81"/>
      <c r="N1333" s="114"/>
      <c r="O1333" s="115">
        <f t="shared" si="666"/>
        <v>0</v>
      </c>
      <c r="P1333" s="114"/>
      <c r="R1333" s="286"/>
      <c r="S1333" s="287"/>
      <c r="U1333" s="107"/>
      <c r="V1333" s="180"/>
      <c r="W1333" s="180"/>
      <c r="X1333" s="50"/>
      <c r="Y1333" s="82"/>
    </row>
    <row r="1334" spans="1:25" ht="14.4">
      <c r="A1334" s="165" t="s">
        <v>155</v>
      </c>
      <c r="B1334" s="285" t="s">
        <v>2196</v>
      </c>
      <c r="C1334" s="84"/>
      <c r="D1334" s="81">
        <v>0</v>
      </c>
      <c r="E1334" s="155">
        <v>0</v>
      </c>
      <c r="F1334" s="155"/>
      <c r="G1334" s="8">
        <v>144</v>
      </c>
      <c r="H1334" s="569">
        <v>4</v>
      </c>
      <c r="I1334" s="3">
        <f t="shared" ref="I1334:I1350" si="669">E1334/G1334+H1334</f>
        <v>4</v>
      </c>
      <c r="J1334" s="3">
        <f t="shared" si="665"/>
        <v>1</v>
      </c>
      <c r="K1334" s="176" t="s">
        <v>2195</v>
      </c>
      <c r="L1334" s="293" t="s">
        <v>47</v>
      </c>
      <c r="M1334" s="110"/>
      <c r="N1334" s="114"/>
      <c r="O1334" s="115">
        <f t="shared" si="666"/>
        <v>0</v>
      </c>
      <c r="P1334" s="114"/>
      <c r="R1334" s="286"/>
      <c r="S1334" s="287"/>
      <c r="U1334" s="107"/>
      <c r="V1334" s="180"/>
      <c r="W1334" s="180"/>
      <c r="X1334" s="50"/>
      <c r="Y1334" s="82"/>
    </row>
    <row r="1335" spans="1:25">
      <c r="A1335" s="50" t="s">
        <v>695</v>
      </c>
      <c r="B1335" s="107" t="s">
        <v>1259</v>
      </c>
      <c r="D1335" s="81">
        <v>0</v>
      </c>
      <c r="E1335" s="50">
        <v>0</v>
      </c>
      <c r="F1335" s="469">
        <f>((E1335*M1335)/35)/4</f>
        <v>0</v>
      </c>
      <c r="G1335" s="146">
        <v>27</v>
      </c>
      <c r="H1335" s="81">
        <v>1</v>
      </c>
      <c r="I1335" s="6">
        <f t="shared" si="669"/>
        <v>1</v>
      </c>
      <c r="J1335" s="6">
        <f t="shared" si="665"/>
        <v>0</v>
      </c>
      <c r="K1335" s="50" t="s">
        <v>630</v>
      </c>
      <c r="L1335" s="50">
        <v>0.85650000000000004</v>
      </c>
      <c r="M1335" s="81">
        <v>0.1235</v>
      </c>
      <c r="N1335" s="114">
        <f>VLOOKUP(K1335,'Material Bar Weights'!A:C,3,0)</f>
        <v>65.64</v>
      </c>
      <c r="O1335" s="115">
        <f t="shared" si="666"/>
        <v>0</v>
      </c>
      <c r="P1335" s="105">
        <f>O1335/N1335</f>
        <v>0</v>
      </c>
      <c r="R1335" s="48"/>
      <c r="S1335" s="48"/>
      <c r="T1335" s="48"/>
      <c r="U1335" s="107"/>
    </row>
    <row r="1336" spans="1:25">
      <c r="A1336" s="50" t="s">
        <v>695</v>
      </c>
      <c r="B1336" s="107" t="s">
        <v>1260</v>
      </c>
      <c r="D1336" s="81">
        <v>0</v>
      </c>
      <c r="E1336" s="50">
        <v>0</v>
      </c>
      <c r="F1336" s="469">
        <f>((E1336*M1336)/35)/4</f>
        <v>0</v>
      </c>
      <c r="G1336" s="81">
        <v>44</v>
      </c>
      <c r="H1336" s="81">
        <v>1</v>
      </c>
      <c r="I1336" s="6">
        <f t="shared" si="669"/>
        <v>1</v>
      </c>
      <c r="J1336" s="6">
        <f t="shared" si="665"/>
        <v>0</v>
      </c>
      <c r="K1336" s="50" t="s">
        <v>630</v>
      </c>
      <c r="L1336" s="50">
        <v>0.85650000000000004</v>
      </c>
      <c r="M1336" s="81">
        <v>0.1235</v>
      </c>
      <c r="N1336" s="114">
        <f>VLOOKUP(K1336,'Material Bar Weights'!A:C,3,0)</f>
        <v>65.64</v>
      </c>
      <c r="O1336" s="115">
        <f t="shared" si="666"/>
        <v>0</v>
      </c>
      <c r="P1336" s="105">
        <f>O1336/N1336</f>
        <v>0</v>
      </c>
      <c r="R1336" s="286"/>
      <c r="S1336" s="287"/>
      <c r="V1336" s="180"/>
      <c r="W1336" s="180"/>
      <c r="X1336" s="50"/>
      <c r="Y1336" s="82"/>
    </row>
    <row r="1337" spans="1:25">
      <c r="A1337" s="50" t="s">
        <v>695</v>
      </c>
      <c r="B1337" s="107" t="s">
        <v>1261</v>
      </c>
      <c r="D1337" s="81">
        <v>0</v>
      </c>
      <c r="E1337" s="50">
        <v>0</v>
      </c>
      <c r="F1337" s="469">
        <f>((E1337*M1337)/35)/4</f>
        <v>0</v>
      </c>
      <c r="G1337" s="146">
        <v>24</v>
      </c>
      <c r="H1337" s="81">
        <v>1</v>
      </c>
      <c r="I1337" s="6">
        <f t="shared" si="669"/>
        <v>1</v>
      </c>
      <c r="J1337" s="6">
        <f t="shared" si="665"/>
        <v>0</v>
      </c>
      <c r="K1337" s="50" t="s">
        <v>630</v>
      </c>
      <c r="L1337" s="50">
        <v>0.85650000000000004</v>
      </c>
      <c r="M1337" s="81">
        <v>0.1235</v>
      </c>
      <c r="N1337" s="114">
        <f>VLOOKUP(K1337,'Material Bar Weights'!A:C,3,0)</f>
        <v>65.64</v>
      </c>
      <c r="O1337" s="115">
        <f t="shared" si="666"/>
        <v>0</v>
      </c>
      <c r="P1337" s="105">
        <f>O1337/N1337</f>
        <v>0</v>
      </c>
      <c r="R1337" s="286"/>
      <c r="S1337" s="287"/>
      <c r="U1337" s="350"/>
      <c r="V1337" s="180"/>
      <c r="W1337" s="180"/>
      <c r="X1337" s="50"/>
      <c r="Y1337" s="82"/>
    </row>
    <row r="1338" spans="1:25">
      <c r="A1338" s="50" t="s">
        <v>695</v>
      </c>
      <c r="B1338" s="107" t="s">
        <v>1262</v>
      </c>
      <c r="D1338" s="81">
        <v>0</v>
      </c>
      <c r="E1338" s="50">
        <v>0</v>
      </c>
      <c r="F1338" s="469">
        <f>((E1338*M1338)/35)/4</f>
        <v>0</v>
      </c>
      <c r="G1338" s="81">
        <v>44</v>
      </c>
      <c r="H1338" s="81">
        <v>1</v>
      </c>
      <c r="I1338" s="6">
        <f t="shared" si="669"/>
        <v>1</v>
      </c>
      <c r="J1338" s="6">
        <f t="shared" si="665"/>
        <v>0</v>
      </c>
      <c r="K1338" s="50" t="s">
        <v>630</v>
      </c>
      <c r="L1338" s="50">
        <v>0.85650000000000004</v>
      </c>
      <c r="M1338" s="81">
        <v>0.1235</v>
      </c>
      <c r="N1338" s="114">
        <f>VLOOKUP(K1338,'Material Bar Weights'!A:C,3,0)</f>
        <v>65.64</v>
      </c>
      <c r="O1338" s="115">
        <f t="shared" si="666"/>
        <v>0</v>
      </c>
      <c r="P1338" s="105">
        <f>O1338/N1338</f>
        <v>0</v>
      </c>
      <c r="R1338" s="286"/>
      <c r="S1338" s="287"/>
      <c r="U1338" s="350"/>
      <c r="V1338" s="180"/>
      <c r="W1338" s="180"/>
      <c r="X1338" s="50"/>
      <c r="Y1338" s="82"/>
    </row>
    <row r="1339" spans="1:25">
      <c r="A1339" s="50" t="s">
        <v>695</v>
      </c>
      <c r="B1339" s="107" t="s">
        <v>750</v>
      </c>
      <c r="D1339" s="81">
        <v>0</v>
      </c>
      <c r="E1339" s="50">
        <v>0</v>
      </c>
      <c r="F1339" s="469">
        <f t="shared" ref="F1339" si="670">((E1339*M1339)/35)/4</f>
        <v>0</v>
      </c>
      <c r="G1339" s="81">
        <v>44</v>
      </c>
      <c r="H1339" s="81">
        <v>1</v>
      </c>
      <c r="I1339" s="6">
        <f t="shared" si="669"/>
        <v>1</v>
      </c>
      <c r="J1339" s="6">
        <f t="shared" si="665"/>
        <v>0</v>
      </c>
      <c r="K1339" s="50" t="s">
        <v>630</v>
      </c>
      <c r="L1339" s="50">
        <v>0.90800000000000003</v>
      </c>
      <c r="M1339" s="81">
        <v>0.28000000000000003</v>
      </c>
      <c r="N1339" s="114">
        <f>VLOOKUP(K1339,'Material Bar Weights'!A:C,3,0)</f>
        <v>65.64</v>
      </c>
      <c r="O1339" s="115">
        <f t="shared" si="666"/>
        <v>0</v>
      </c>
      <c r="P1339" s="105">
        <f t="shared" ref="P1339" si="671">O1339/N1339</f>
        <v>0</v>
      </c>
      <c r="R1339" s="286"/>
      <c r="S1339" s="287"/>
      <c r="V1339" s="180"/>
      <c r="W1339" s="180"/>
      <c r="X1339" s="50"/>
      <c r="Y1339" s="82"/>
    </row>
    <row r="1340" spans="1:25">
      <c r="A1340" s="50" t="s">
        <v>1651</v>
      </c>
      <c r="B1340" s="107" t="s">
        <v>1573</v>
      </c>
      <c r="C1340" s="47" t="s">
        <v>1989</v>
      </c>
      <c r="D1340" s="81">
        <v>0</v>
      </c>
      <c r="E1340" s="50">
        <v>0</v>
      </c>
      <c r="F1340" s="469">
        <f>((E1340*M1340)/35)/4</f>
        <v>0</v>
      </c>
      <c r="G1340" s="81">
        <v>44</v>
      </c>
      <c r="H1340" s="81">
        <v>1</v>
      </c>
      <c r="I1340" s="6">
        <f t="shared" si="669"/>
        <v>1</v>
      </c>
      <c r="J1340" s="6">
        <f t="shared" si="665"/>
        <v>0</v>
      </c>
      <c r="K1340" s="50" t="s">
        <v>899</v>
      </c>
      <c r="L1340" s="152">
        <v>2.5329000000000002</v>
      </c>
      <c r="M1340" s="81">
        <v>0.81699999999999995</v>
      </c>
      <c r="N1340" s="114">
        <f>VLOOKUP(K1340,'Material Bar Weights'!A:C,3,0)</f>
        <v>91.68</v>
      </c>
      <c r="O1340" s="115">
        <f t="shared" si="666"/>
        <v>0</v>
      </c>
      <c r="P1340" s="105">
        <f>O1340/N1340</f>
        <v>0</v>
      </c>
      <c r="R1340" s="286"/>
      <c r="S1340" s="287"/>
      <c r="V1340" s="180"/>
      <c r="W1340" s="180"/>
      <c r="X1340" s="50"/>
      <c r="Y1340" s="82"/>
    </row>
    <row r="1341" spans="1:25">
      <c r="A1341" s="50" t="s">
        <v>1435</v>
      </c>
      <c r="B1341" s="107" t="s">
        <v>2469</v>
      </c>
      <c r="C1341" s="47" t="s">
        <v>1992</v>
      </c>
      <c r="D1341" s="81">
        <v>0</v>
      </c>
      <c r="E1341" s="50">
        <v>0</v>
      </c>
      <c r="F1341" s="469">
        <f>((E1341*M1341)/35)/4</f>
        <v>0</v>
      </c>
      <c r="G1341" s="81">
        <v>44</v>
      </c>
      <c r="H1341" s="81">
        <v>1</v>
      </c>
      <c r="I1341" s="6">
        <f t="shared" si="669"/>
        <v>1</v>
      </c>
      <c r="J1341" s="6">
        <f t="shared" si="665"/>
        <v>0</v>
      </c>
      <c r="K1341" s="50" t="s">
        <v>899</v>
      </c>
      <c r="L1341" s="50">
        <v>1.74</v>
      </c>
      <c r="M1341" s="81">
        <v>0.81699999999999995</v>
      </c>
      <c r="N1341" s="114">
        <f>VLOOKUP(K1341,'Material Bar Weights'!A:C,3,0)</f>
        <v>91.68</v>
      </c>
      <c r="O1341" s="115">
        <f t="shared" si="666"/>
        <v>0</v>
      </c>
      <c r="P1341" s="105">
        <f>O1341/N1341</f>
        <v>0</v>
      </c>
      <c r="R1341" s="283"/>
      <c r="S1341" s="287"/>
      <c r="U1341" s="350"/>
      <c r="V1341" s="180"/>
      <c r="W1341" s="180"/>
      <c r="X1341" s="50"/>
      <c r="Y1341" s="82"/>
    </row>
    <row r="1342" spans="1:25">
      <c r="A1342" s="50" t="s">
        <v>695</v>
      </c>
      <c r="B1342" s="107" t="s">
        <v>2470</v>
      </c>
      <c r="C1342" s="47" t="s">
        <v>1992</v>
      </c>
      <c r="D1342" s="81">
        <v>0</v>
      </c>
      <c r="E1342" s="50">
        <v>0</v>
      </c>
      <c r="G1342" s="81">
        <v>20</v>
      </c>
      <c r="H1342" s="81">
        <v>1</v>
      </c>
      <c r="I1342" s="6">
        <f t="shared" si="669"/>
        <v>1</v>
      </c>
      <c r="J1342" s="6">
        <f t="shared" si="665"/>
        <v>0</v>
      </c>
      <c r="K1342" s="81" t="s">
        <v>2471</v>
      </c>
      <c r="L1342" s="50" t="s">
        <v>47</v>
      </c>
      <c r="M1342" s="81"/>
      <c r="N1342" s="114"/>
      <c r="O1342" s="115">
        <f t="shared" si="666"/>
        <v>0</v>
      </c>
      <c r="P1342" s="114"/>
      <c r="R1342" s="283"/>
      <c r="S1342" s="323"/>
      <c r="T1342" s="283"/>
      <c r="U1342" s="350"/>
      <c r="V1342" s="180"/>
      <c r="W1342" s="180"/>
      <c r="X1342" s="50"/>
      <c r="Y1342" s="82"/>
    </row>
    <row r="1343" spans="1:25">
      <c r="A1343" s="50" t="s">
        <v>1435</v>
      </c>
      <c r="B1343" s="107" t="s">
        <v>2466</v>
      </c>
      <c r="D1343" s="81">
        <v>0</v>
      </c>
      <c r="E1343" s="50">
        <v>0</v>
      </c>
      <c r="F1343" s="469">
        <f t="shared" ref="F1343" si="672">((E1343*M1343)/35)/4</f>
        <v>0</v>
      </c>
      <c r="G1343" s="146">
        <v>11</v>
      </c>
      <c r="H1343" s="81">
        <v>1</v>
      </c>
      <c r="I1343" s="6">
        <f t="shared" si="669"/>
        <v>1</v>
      </c>
      <c r="J1343" s="6">
        <f t="shared" si="665"/>
        <v>0</v>
      </c>
      <c r="K1343" s="50" t="s">
        <v>1027</v>
      </c>
      <c r="L1343" s="50">
        <v>3.0739999999999998</v>
      </c>
      <c r="M1343" s="81">
        <v>1.1120000000000001</v>
      </c>
      <c r="N1343" s="114">
        <f>VLOOKUP(K1343,'Material Bar Weights'!A:C,3,0)</f>
        <v>122.07</v>
      </c>
      <c r="O1343" s="115">
        <f t="shared" si="666"/>
        <v>0</v>
      </c>
      <c r="P1343" s="105">
        <f>O1343/N1343</f>
        <v>0</v>
      </c>
      <c r="R1343" s="283"/>
      <c r="S1343" s="323"/>
      <c r="T1343" s="283"/>
      <c r="U1343" s="350"/>
      <c r="V1343" s="180"/>
      <c r="W1343" s="180"/>
      <c r="X1343" s="50"/>
      <c r="Y1343" s="82"/>
    </row>
    <row r="1344" spans="1:25">
      <c r="A1344" s="50" t="s">
        <v>695</v>
      </c>
      <c r="B1344" s="107" t="s">
        <v>2468</v>
      </c>
      <c r="D1344" s="81">
        <v>0</v>
      </c>
      <c r="E1344" s="50">
        <v>0</v>
      </c>
      <c r="G1344" s="146">
        <v>20</v>
      </c>
      <c r="H1344" s="81">
        <v>1</v>
      </c>
      <c r="I1344" s="6">
        <f t="shared" si="669"/>
        <v>1</v>
      </c>
      <c r="J1344" s="6">
        <f t="shared" si="665"/>
        <v>0</v>
      </c>
      <c r="K1344" s="81" t="s">
        <v>2467</v>
      </c>
      <c r="L1344" s="50" t="s">
        <v>47</v>
      </c>
      <c r="M1344" s="81"/>
      <c r="N1344" s="114"/>
      <c r="O1344" s="115">
        <f t="shared" si="666"/>
        <v>0</v>
      </c>
      <c r="P1344" s="114"/>
      <c r="R1344" s="283"/>
      <c r="S1344" s="323"/>
      <c r="T1344" s="283"/>
      <c r="V1344" s="180"/>
      <c r="W1344" s="180"/>
      <c r="X1344" s="50"/>
      <c r="Y1344" s="82"/>
    </row>
    <row r="1345" spans="1:25">
      <c r="A1345" s="50" t="s">
        <v>1651</v>
      </c>
      <c r="B1345" s="107" t="s">
        <v>1686</v>
      </c>
      <c r="C1345" s="47" t="s">
        <v>1989</v>
      </c>
      <c r="D1345" s="81">
        <v>0</v>
      </c>
      <c r="E1345" s="50">
        <v>0</v>
      </c>
      <c r="F1345" s="401">
        <f>((E1345*M1345)/35)/4</f>
        <v>0</v>
      </c>
      <c r="G1345" s="81">
        <v>44</v>
      </c>
      <c r="H1345" s="81">
        <v>1</v>
      </c>
      <c r="I1345" s="6">
        <f t="shared" si="669"/>
        <v>1</v>
      </c>
      <c r="J1345" s="6">
        <f t="shared" si="665"/>
        <v>0</v>
      </c>
      <c r="K1345" s="50" t="s">
        <v>809</v>
      </c>
      <c r="L1345" s="50">
        <v>0.14000000000000001</v>
      </c>
      <c r="M1345" s="81">
        <v>5.3999999999999999E-2</v>
      </c>
      <c r="N1345" s="114">
        <f>VLOOKUP(K1345,'Material Bar Weights'!A:C,3,0)</f>
        <v>19.53</v>
      </c>
      <c r="O1345" s="115">
        <f t="shared" si="666"/>
        <v>0</v>
      </c>
      <c r="P1345" s="105">
        <f>O1345/N1345</f>
        <v>0</v>
      </c>
      <c r="R1345" s="283"/>
      <c r="S1345" s="323"/>
      <c r="T1345" s="283"/>
      <c r="V1345" s="180"/>
      <c r="W1345" s="180"/>
      <c r="X1345" s="50"/>
      <c r="Y1345" s="82"/>
    </row>
    <row r="1346" spans="1:25">
      <c r="A1346" s="50" t="s">
        <v>1435</v>
      </c>
      <c r="B1346" s="107" t="s">
        <v>4126</v>
      </c>
      <c r="C1346" s="47" t="s">
        <v>1992</v>
      </c>
      <c r="D1346" s="81">
        <v>0</v>
      </c>
      <c r="E1346" s="50">
        <v>0</v>
      </c>
      <c r="F1346" s="401">
        <f>((E1346*M1346)/35)/4</f>
        <v>0</v>
      </c>
      <c r="G1346" s="146">
        <v>36</v>
      </c>
      <c r="H1346" s="81">
        <v>3</v>
      </c>
      <c r="I1346" s="6">
        <f t="shared" si="669"/>
        <v>3</v>
      </c>
      <c r="J1346" s="6">
        <f t="shared" si="665"/>
        <v>0</v>
      </c>
      <c r="K1346" s="50" t="s">
        <v>809</v>
      </c>
      <c r="L1346" s="50">
        <v>0.14000000000000001</v>
      </c>
      <c r="M1346" s="81">
        <v>5.3999999999999999E-2</v>
      </c>
      <c r="N1346" s="114">
        <f>VLOOKUP(K1346,'Material Bar Weights'!A:C,3,0)</f>
        <v>19.53</v>
      </c>
      <c r="O1346" s="115">
        <f t="shared" si="666"/>
        <v>0</v>
      </c>
      <c r="P1346" s="105">
        <f>O1346/N1346</f>
        <v>0</v>
      </c>
      <c r="R1346" s="283"/>
      <c r="S1346" s="323"/>
      <c r="T1346" s="283"/>
      <c r="V1346" s="180"/>
      <c r="W1346" s="180"/>
      <c r="X1346" s="50"/>
      <c r="Y1346" s="82"/>
    </row>
    <row r="1347" spans="1:25">
      <c r="A1347" s="50" t="s">
        <v>695</v>
      </c>
      <c r="B1347" s="107" t="s">
        <v>4127</v>
      </c>
      <c r="C1347" s="47" t="s">
        <v>1992</v>
      </c>
      <c r="D1347" s="81">
        <v>0</v>
      </c>
      <c r="E1347" s="50">
        <v>0</v>
      </c>
      <c r="G1347" s="81">
        <v>36</v>
      </c>
      <c r="H1347" s="81">
        <v>2</v>
      </c>
      <c r="I1347" s="6">
        <f t="shared" si="669"/>
        <v>2</v>
      </c>
      <c r="J1347" s="6">
        <f t="shared" si="665"/>
        <v>0</v>
      </c>
      <c r="K1347" s="81" t="s">
        <v>4128</v>
      </c>
      <c r="L1347" s="50" t="s">
        <v>47</v>
      </c>
      <c r="M1347" s="81"/>
      <c r="N1347" s="114"/>
      <c r="O1347" s="115">
        <f t="shared" si="666"/>
        <v>0</v>
      </c>
      <c r="P1347" s="114"/>
      <c r="R1347" s="286"/>
      <c r="S1347" s="287"/>
      <c r="V1347" s="180"/>
      <c r="W1347" s="180"/>
      <c r="X1347" s="50"/>
      <c r="Y1347" s="82"/>
    </row>
    <row r="1348" spans="1:25">
      <c r="A1348" s="50" t="s">
        <v>1651</v>
      </c>
      <c r="B1348" s="107" t="s">
        <v>1685</v>
      </c>
      <c r="C1348" s="47" t="s">
        <v>1989</v>
      </c>
      <c r="D1348" s="81">
        <v>0</v>
      </c>
      <c r="E1348" s="50">
        <v>0</v>
      </c>
      <c r="F1348" s="469">
        <f>((E1348*M1348)/35)/4</f>
        <v>0</v>
      </c>
      <c r="G1348" s="81">
        <v>44</v>
      </c>
      <c r="H1348" s="81">
        <v>1</v>
      </c>
      <c r="I1348" s="6">
        <f t="shared" si="669"/>
        <v>1</v>
      </c>
      <c r="J1348" s="6">
        <f t="shared" si="665"/>
        <v>0</v>
      </c>
      <c r="K1348" s="50" t="s">
        <v>895</v>
      </c>
      <c r="L1348" s="152">
        <v>0.61439999999999995</v>
      </c>
      <c r="M1348" s="81">
        <v>0.19</v>
      </c>
      <c r="N1348" s="114">
        <f>VLOOKUP(K1348,'Material Bar Weights'!A:C,3,0)</f>
        <v>34.72</v>
      </c>
      <c r="O1348" s="115">
        <f t="shared" si="666"/>
        <v>0</v>
      </c>
      <c r="P1348" s="105">
        <f>O1348/N1348</f>
        <v>0</v>
      </c>
      <c r="R1348" s="286"/>
      <c r="S1348" s="287"/>
      <c r="V1348" s="180"/>
      <c r="W1348" s="180"/>
      <c r="X1348" s="50"/>
      <c r="Y1348" s="82"/>
    </row>
    <row r="1349" spans="1:25">
      <c r="A1349" s="50" t="s">
        <v>1435</v>
      </c>
      <c r="B1349" s="107" t="s">
        <v>4029</v>
      </c>
      <c r="C1349" s="47" t="s">
        <v>1992</v>
      </c>
      <c r="D1349" s="81">
        <v>0</v>
      </c>
      <c r="E1349" s="50">
        <v>0</v>
      </c>
      <c r="F1349" s="469">
        <f t="shared" ref="F1349" si="673">((E1349*M1349)/35)/4</f>
        <v>0</v>
      </c>
      <c r="G1349" s="146">
        <v>44</v>
      </c>
      <c r="H1349" s="81">
        <v>1</v>
      </c>
      <c r="I1349" s="6">
        <f t="shared" si="669"/>
        <v>1</v>
      </c>
      <c r="J1349" s="6">
        <f t="shared" si="665"/>
        <v>0</v>
      </c>
      <c r="K1349" s="50" t="s">
        <v>895</v>
      </c>
      <c r="L1349" s="50">
        <v>0.54700000000000004</v>
      </c>
      <c r="M1349" s="81">
        <v>0.19</v>
      </c>
      <c r="N1349" s="114">
        <f>VLOOKUP(K1349,'Material Bar Weights'!A:C,3,0)</f>
        <v>34.72</v>
      </c>
      <c r="O1349" s="115">
        <f t="shared" si="666"/>
        <v>0</v>
      </c>
      <c r="P1349" s="105">
        <f>O1349/N1349</f>
        <v>0</v>
      </c>
      <c r="R1349" s="286"/>
      <c r="S1349" s="287"/>
      <c r="V1349" s="180"/>
      <c r="W1349" s="180"/>
      <c r="X1349" s="50"/>
      <c r="Y1349" s="82"/>
    </row>
    <row r="1350" spans="1:25">
      <c r="A1350" s="50" t="s">
        <v>695</v>
      </c>
      <c r="B1350" s="107" t="s">
        <v>4030</v>
      </c>
      <c r="C1350" s="47" t="s">
        <v>1992</v>
      </c>
      <c r="D1350" s="81">
        <v>0</v>
      </c>
      <c r="E1350" s="50">
        <v>0</v>
      </c>
      <c r="G1350" s="81">
        <v>44</v>
      </c>
      <c r="H1350" s="81">
        <v>1</v>
      </c>
      <c r="I1350" s="6">
        <f t="shared" si="669"/>
        <v>1</v>
      </c>
      <c r="J1350" s="6">
        <f t="shared" si="665"/>
        <v>0</v>
      </c>
      <c r="K1350" s="81" t="s">
        <v>4031</v>
      </c>
      <c r="L1350" s="50" t="s">
        <v>47</v>
      </c>
      <c r="M1350" s="81"/>
      <c r="N1350" s="114"/>
      <c r="O1350" s="115">
        <f t="shared" si="666"/>
        <v>0</v>
      </c>
      <c r="P1350" s="114"/>
      <c r="R1350" s="286"/>
      <c r="S1350" s="287"/>
      <c r="V1350" s="180"/>
      <c r="W1350" s="180"/>
      <c r="X1350" s="50"/>
      <c r="Y1350" s="82"/>
    </row>
    <row r="1351" spans="1:25">
      <c r="A1351" s="50" t="s">
        <v>1279</v>
      </c>
      <c r="B1351" s="46" t="s">
        <v>1684</v>
      </c>
      <c r="C1351" s="47" t="s">
        <v>1989</v>
      </c>
      <c r="D1351" s="81">
        <v>0</v>
      </c>
      <c r="E1351" s="50">
        <v>0</v>
      </c>
      <c r="F1351" s="460">
        <f>((E1351*M1351)/35)/4</f>
        <v>0</v>
      </c>
      <c r="G1351" s="81">
        <v>44</v>
      </c>
      <c r="H1351" s="81">
        <v>1</v>
      </c>
      <c r="I1351" s="6">
        <f t="shared" ref="I1351" si="674">E1351/G1351+H1351</f>
        <v>1</v>
      </c>
      <c r="J1351" s="6">
        <f t="shared" ref="J1351" si="675">ROUND(I1351/7.5,0)</f>
        <v>0</v>
      </c>
      <c r="K1351" s="50" t="s">
        <v>947</v>
      </c>
      <c r="L1351" s="81">
        <v>0.94199999999999995</v>
      </c>
      <c r="M1351" s="81">
        <v>0.46</v>
      </c>
      <c r="N1351" s="114">
        <f>VLOOKUP(K1351,'Material Bar Weights'!A:C,3,0)</f>
        <v>65.64</v>
      </c>
      <c r="O1351" s="115">
        <f t="shared" ref="O1351" si="676">IF(L1351="NA", E1351, E1351*L1351)</f>
        <v>0</v>
      </c>
      <c r="P1351" s="105">
        <f>O1351/N1351</f>
        <v>0</v>
      </c>
      <c r="R1351" s="286"/>
      <c r="S1351" s="287"/>
      <c r="V1351" s="180"/>
      <c r="W1351" s="180"/>
      <c r="X1351" s="50"/>
      <c r="Y1351" s="82"/>
    </row>
    <row r="1352" spans="1:25">
      <c r="A1352" s="50" t="s">
        <v>1435</v>
      </c>
      <c r="B1352" s="107" t="s">
        <v>4129</v>
      </c>
      <c r="C1352" s="47" t="s">
        <v>1992</v>
      </c>
      <c r="D1352" s="81">
        <v>0</v>
      </c>
      <c r="E1352" s="50">
        <v>0</v>
      </c>
      <c r="F1352" s="401">
        <f>((E1352*M1352)/35)/4</f>
        <v>0</v>
      </c>
      <c r="G1352" s="146">
        <v>15</v>
      </c>
      <c r="H1352" s="81">
        <v>3</v>
      </c>
      <c r="I1352" s="6">
        <f>E1352/G1352+H1352</f>
        <v>3</v>
      </c>
      <c r="J1352" s="6">
        <f t="shared" ref="J1352:J1359" si="677">ROUND(I1352/7.5,0)</f>
        <v>0</v>
      </c>
      <c r="K1352" s="50" t="s">
        <v>947</v>
      </c>
      <c r="L1352" s="50">
        <v>0.94199999999999995</v>
      </c>
      <c r="M1352" s="81">
        <v>0.46</v>
      </c>
      <c r="N1352" s="114">
        <f>VLOOKUP(K1352,'Material Bar Weights'!A:C,3,0)</f>
        <v>65.64</v>
      </c>
      <c r="O1352" s="115">
        <f t="shared" ref="O1352:O1359" si="678">IF(L1352="NA", E1352, E1352*L1352)</f>
        <v>0</v>
      </c>
      <c r="P1352" s="105">
        <f>O1352/N1352</f>
        <v>0</v>
      </c>
      <c r="R1352" s="286"/>
      <c r="S1352" s="287"/>
      <c r="V1352" s="180"/>
      <c r="W1352" s="180"/>
      <c r="X1352" s="50"/>
      <c r="Y1352" s="82"/>
    </row>
    <row r="1353" spans="1:25">
      <c r="A1353" s="50" t="s">
        <v>695</v>
      </c>
      <c r="B1353" s="107" t="s">
        <v>4130</v>
      </c>
      <c r="C1353" s="47" t="s">
        <v>1992</v>
      </c>
      <c r="D1353" s="81">
        <v>0</v>
      </c>
      <c r="E1353" s="50">
        <v>0</v>
      </c>
      <c r="G1353" s="146">
        <v>26</v>
      </c>
      <c r="H1353" s="81">
        <v>2</v>
      </c>
      <c r="I1353" s="6">
        <f>E1353/G1353+H1353</f>
        <v>2</v>
      </c>
      <c r="J1353" s="6">
        <f t="shared" si="677"/>
        <v>0</v>
      </c>
      <c r="K1353" s="81" t="s">
        <v>4131</v>
      </c>
      <c r="L1353" s="50" t="s">
        <v>47</v>
      </c>
      <c r="M1353" s="81"/>
      <c r="N1353" s="114"/>
      <c r="O1353" s="115">
        <f t="shared" si="678"/>
        <v>0</v>
      </c>
      <c r="P1353" s="114"/>
      <c r="R1353" s="286"/>
      <c r="S1353" s="287"/>
      <c r="V1353" s="180"/>
      <c r="W1353" s="180"/>
      <c r="X1353" s="50"/>
      <c r="Y1353" s="82"/>
    </row>
    <row r="1354" spans="1:25">
      <c r="A1354" s="165" t="s">
        <v>407</v>
      </c>
      <c r="B1354" s="261" t="s">
        <v>584</v>
      </c>
      <c r="C1354" s="84"/>
      <c r="D1354" s="81">
        <v>0</v>
      </c>
      <c r="E1354" s="262">
        <v>0</v>
      </c>
      <c r="F1354" s="460">
        <f>((E1354*M1354)/35)/4</f>
        <v>0</v>
      </c>
      <c r="G1354" s="263">
        <v>240</v>
      </c>
      <c r="H1354" s="264">
        <v>0.16</v>
      </c>
      <c r="I1354" s="180">
        <f t="shared" ref="I1354" si="679">E1354/G1354+H1354</f>
        <v>0.16</v>
      </c>
      <c r="J1354" s="3">
        <f t="shared" si="677"/>
        <v>0</v>
      </c>
      <c r="K1354" s="89" t="s">
        <v>1657</v>
      </c>
      <c r="L1354" s="265" t="s">
        <v>47</v>
      </c>
      <c r="M1354" s="446">
        <v>0.57799999999999996</v>
      </c>
      <c r="N1354" s="114"/>
      <c r="O1354" s="115">
        <f t="shared" si="678"/>
        <v>0</v>
      </c>
      <c r="P1354" s="114"/>
      <c r="R1354" s="286"/>
      <c r="S1354" s="287"/>
      <c r="V1354" s="180"/>
      <c r="W1354" s="180"/>
      <c r="X1354" s="50"/>
      <c r="Y1354" s="82"/>
    </row>
    <row r="1355" spans="1:25">
      <c r="A1355" s="165" t="s">
        <v>456</v>
      </c>
      <c r="B1355" s="1441" t="s">
        <v>4172</v>
      </c>
      <c r="C1355" s="256"/>
      <c r="D1355" s="81">
        <v>0</v>
      </c>
      <c r="E1355" s="50">
        <v>0</v>
      </c>
      <c r="G1355" s="146">
        <v>18</v>
      </c>
      <c r="H1355" s="81">
        <v>2</v>
      </c>
      <c r="I1355" s="133">
        <f>(E1355/G1355)+H1355</f>
        <v>2</v>
      </c>
      <c r="J1355" s="6">
        <f t="shared" si="677"/>
        <v>0</v>
      </c>
      <c r="K1355" s="157" t="s">
        <v>3016</v>
      </c>
      <c r="L1355" s="50" t="s">
        <v>47</v>
      </c>
      <c r="M1355" s="81"/>
      <c r="N1355" s="114"/>
      <c r="O1355" s="115">
        <f t="shared" si="678"/>
        <v>0</v>
      </c>
      <c r="P1355" s="48"/>
      <c r="Q1355" s="48"/>
      <c r="R1355" s="286"/>
      <c r="S1355" s="287"/>
      <c r="V1355" s="180"/>
      <c r="W1355" s="180"/>
      <c r="X1355" s="50"/>
      <c r="Y1355" s="82"/>
    </row>
    <row r="1356" spans="1:25">
      <c r="A1356" s="165" t="s">
        <v>456</v>
      </c>
      <c r="B1356" s="1441" t="s">
        <v>4173</v>
      </c>
      <c r="C1356" s="256"/>
      <c r="D1356" s="81">
        <v>0</v>
      </c>
      <c r="E1356" s="50">
        <v>0</v>
      </c>
      <c r="G1356" s="81">
        <v>30</v>
      </c>
      <c r="H1356" s="81">
        <v>2</v>
      </c>
      <c r="I1356" s="133">
        <f>(E1356/G1356)+H1356</f>
        <v>2</v>
      </c>
      <c r="J1356" s="6">
        <f t="shared" si="677"/>
        <v>0</v>
      </c>
      <c r="K1356" s="157" t="s">
        <v>3017</v>
      </c>
      <c r="L1356" s="50" t="s">
        <v>47</v>
      </c>
      <c r="M1356" s="81"/>
      <c r="N1356" s="114"/>
      <c r="O1356" s="115">
        <f t="shared" si="678"/>
        <v>0</v>
      </c>
      <c r="P1356" s="48"/>
      <c r="Q1356" s="48"/>
      <c r="R1356" s="283"/>
      <c r="S1356" s="287"/>
      <c r="V1356" s="180"/>
      <c r="W1356" s="180"/>
      <c r="X1356" s="50"/>
      <c r="Y1356" s="82"/>
    </row>
    <row r="1357" spans="1:25">
      <c r="A1357" s="50" t="s">
        <v>32</v>
      </c>
      <c r="B1357" s="75" t="s">
        <v>338</v>
      </c>
      <c r="C1357" s="76" t="s">
        <v>4132</v>
      </c>
      <c r="D1357" s="81">
        <v>0</v>
      </c>
      <c r="E1357" s="140">
        <v>0</v>
      </c>
      <c r="F1357" s="140"/>
      <c r="G1357" s="140">
        <v>240</v>
      </c>
      <c r="H1357" s="81">
        <v>0.5</v>
      </c>
      <c r="I1357" s="114">
        <f>E1357/G1357+H1357</f>
        <v>0.5</v>
      </c>
      <c r="J1357" s="40">
        <f t="shared" si="677"/>
        <v>0</v>
      </c>
      <c r="K1357" s="140" t="s">
        <v>339</v>
      </c>
      <c r="L1357" s="207" t="s">
        <v>47</v>
      </c>
      <c r="M1357" s="207"/>
      <c r="N1357" s="114"/>
      <c r="O1357" s="115">
        <f t="shared" si="678"/>
        <v>0</v>
      </c>
      <c r="P1357" s="114"/>
      <c r="R1357" s="283"/>
      <c r="S1357" s="323"/>
      <c r="T1357" s="283"/>
      <c r="V1357" s="180"/>
      <c r="W1357" s="180"/>
      <c r="X1357" s="50"/>
      <c r="Y1357" s="82"/>
    </row>
    <row r="1358" spans="1:25">
      <c r="A1358" s="165" t="s">
        <v>407</v>
      </c>
      <c r="B1358" s="246" t="s">
        <v>1036</v>
      </c>
      <c r="C1358" s="256"/>
      <c r="D1358" s="81">
        <v>0</v>
      </c>
      <c r="E1358" s="50">
        <v>0</v>
      </c>
      <c r="F1358" s="460">
        <f>((E1358*M1358)/35)/4</f>
        <v>0</v>
      </c>
      <c r="G1358" s="81">
        <v>240</v>
      </c>
      <c r="H1358" s="81">
        <v>1</v>
      </c>
      <c r="I1358" s="133">
        <f>(E1358/G1358)+H1358</f>
        <v>1</v>
      </c>
      <c r="J1358" s="6">
        <f t="shared" si="677"/>
        <v>0</v>
      </c>
      <c r="K1358" s="50" t="s">
        <v>1075</v>
      </c>
      <c r="L1358" s="50" t="s">
        <v>47</v>
      </c>
      <c r="M1358" s="81">
        <v>2.9199999999999999E-3</v>
      </c>
      <c r="N1358" s="114"/>
      <c r="O1358" s="115">
        <f t="shared" si="678"/>
        <v>0</v>
      </c>
      <c r="P1358" s="114"/>
      <c r="R1358" s="283"/>
      <c r="S1358" s="323"/>
      <c r="T1358" s="283"/>
      <c r="V1358" s="180"/>
      <c r="W1358" s="180"/>
      <c r="X1358" s="50"/>
      <c r="Y1358" s="82"/>
    </row>
    <row r="1359" spans="1:25">
      <c r="A1359" s="165" t="s">
        <v>2263</v>
      </c>
      <c r="B1359" s="75" t="s">
        <v>4133</v>
      </c>
      <c r="C1359" s="76"/>
      <c r="D1359" s="81">
        <v>0</v>
      </c>
      <c r="E1359" s="140">
        <v>0</v>
      </c>
      <c r="F1359" s="140"/>
      <c r="G1359" s="140">
        <v>240</v>
      </c>
      <c r="H1359" s="81">
        <v>0.5</v>
      </c>
      <c r="I1359" s="114">
        <f>E1359/G1359+H1359</f>
        <v>0.5</v>
      </c>
      <c r="J1359" s="40">
        <f t="shared" si="677"/>
        <v>0</v>
      </c>
      <c r="K1359" s="140" t="s">
        <v>2264</v>
      </c>
      <c r="L1359" s="207" t="s">
        <v>47</v>
      </c>
      <c r="M1359" s="207"/>
      <c r="N1359" s="114"/>
      <c r="O1359" s="115">
        <f t="shared" si="678"/>
        <v>0</v>
      </c>
      <c r="P1359" s="114"/>
      <c r="R1359" s="283"/>
      <c r="S1359" s="323"/>
      <c r="T1359" s="283"/>
      <c r="U1359" s="39"/>
      <c r="V1359" s="180"/>
      <c r="W1359" s="180"/>
      <c r="X1359" s="50"/>
      <c r="Y1359" s="82"/>
    </row>
    <row r="1360" spans="1:25">
      <c r="A1360" s="165" t="s">
        <v>405</v>
      </c>
      <c r="B1360" s="75" t="s">
        <v>4134</v>
      </c>
      <c r="C1360" s="76"/>
      <c r="D1360" s="81">
        <v>0</v>
      </c>
      <c r="E1360" s="140">
        <v>0</v>
      </c>
      <c r="F1360" s="140"/>
      <c r="G1360" s="140">
        <v>240</v>
      </c>
      <c r="H1360" s="81">
        <v>0.5</v>
      </c>
      <c r="I1360" s="114">
        <f t="shared" ref="I1360" si="680">E1360/G1360+H1360</f>
        <v>0.5</v>
      </c>
      <c r="J1360" s="40">
        <f t="shared" ref="J1360" si="681">ROUND(I1360/7.5,0)</f>
        <v>0</v>
      </c>
      <c r="K1360" s="203" t="s">
        <v>4135</v>
      </c>
      <c r="L1360" s="207" t="s">
        <v>47</v>
      </c>
      <c r="M1360" s="207"/>
      <c r="N1360" s="114"/>
      <c r="O1360" s="115">
        <f t="shared" ref="O1360" si="682">IF(L1360="NA", E1360, E1360*L1360)</f>
        <v>0</v>
      </c>
      <c r="P1360" s="114"/>
      <c r="R1360" s="283"/>
      <c r="S1360" s="323"/>
      <c r="T1360" s="283"/>
      <c r="U1360" s="39"/>
      <c r="V1360" s="180"/>
      <c r="W1360" s="180"/>
      <c r="X1360" s="50"/>
      <c r="Y1360" s="82"/>
    </row>
    <row r="1361" spans="1:25">
      <c r="A1361" s="165" t="s">
        <v>214</v>
      </c>
      <c r="B1361" s="246" t="s">
        <v>110</v>
      </c>
      <c r="C1361" s="44"/>
      <c r="D1361" s="81">
        <v>0</v>
      </c>
      <c r="E1361" s="155">
        <v>0</v>
      </c>
      <c r="F1361" s="460">
        <f>((E1361*M1361)/35)/4</f>
        <v>0</v>
      </c>
      <c r="G1361" s="8">
        <v>48</v>
      </c>
      <c r="H1361" s="7">
        <v>16</v>
      </c>
      <c r="I1361" s="3">
        <f>E1361/G1361+H1361</f>
        <v>16</v>
      </c>
      <c r="J1361" s="3">
        <f t="shared" ref="J1361:J1384" si="683">ROUND(I1361/7.5,0)</f>
        <v>2</v>
      </c>
      <c r="K1361" s="155" t="s">
        <v>174</v>
      </c>
      <c r="L1361" s="195">
        <v>0.35299999999999998</v>
      </c>
      <c r="M1361" s="7">
        <v>0.1085</v>
      </c>
      <c r="N1361" s="114">
        <f>VLOOKUP(K1361,'Material Bar Weights'!A:C,3,0)</f>
        <v>25.27</v>
      </c>
      <c r="O1361" s="33">
        <v>0</v>
      </c>
      <c r="P1361" s="132">
        <f>O1361/N1361</f>
        <v>0</v>
      </c>
      <c r="R1361" s="283"/>
      <c r="S1361" s="323"/>
      <c r="T1361" s="283"/>
      <c r="U1361" s="39"/>
      <c r="V1361" s="180"/>
      <c r="W1361" s="180"/>
      <c r="X1361" s="50"/>
      <c r="Y1361" s="82"/>
    </row>
    <row r="1362" spans="1:25">
      <c r="A1362" s="165" t="s">
        <v>214</v>
      </c>
      <c r="B1362" s="107" t="s">
        <v>2472</v>
      </c>
      <c r="D1362" s="81">
        <v>0</v>
      </c>
      <c r="E1362" s="50">
        <v>0</v>
      </c>
      <c r="F1362" s="460">
        <f>((E1362*M1362)/35)/4</f>
        <v>0</v>
      </c>
      <c r="G1362" s="81">
        <v>128</v>
      </c>
      <c r="H1362" s="81">
        <v>8</v>
      </c>
      <c r="I1362" s="133">
        <f>(E1362/G1362)+H1362</f>
        <v>8</v>
      </c>
      <c r="J1362" s="6">
        <f t="shared" si="683"/>
        <v>1</v>
      </c>
      <c r="K1362" s="50" t="s">
        <v>57</v>
      </c>
      <c r="L1362" s="195">
        <v>0.2203</v>
      </c>
      <c r="M1362" s="7">
        <v>6.8000000000000005E-2</v>
      </c>
      <c r="N1362" s="114">
        <f>VLOOKUP(K1362,'Material Bar Weights'!A:C,3,0)</f>
        <v>26.58</v>
      </c>
      <c r="O1362" s="115">
        <f t="shared" ref="O1362:O1371" si="684">IF(L1362="NA", E1362, E1362*L1362)</f>
        <v>0</v>
      </c>
      <c r="P1362" s="105">
        <f>O1362/N1362</f>
        <v>0</v>
      </c>
      <c r="R1362" s="283"/>
      <c r="S1362" s="323"/>
      <c r="T1362" s="283"/>
      <c r="U1362" s="39"/>
      <c r="V1362" s="180"/>
      <c r="W1362" s="180"/>
      <c r="X1362" s="50"/>
      <c r="Y1362" s="82"/>
    </row>
    <row r="1363" spans="1:25">
      <c r="A1363" s="165" t="s">
        <v>154</v>
      </c>
      <c r="B1363" s="107" t="s">
        <v>2473</v>
      </c>
      <c r="D1363" s="81">
        <v>0</v>
      </c>
      <c r="E1363" s="50">
        <v>0</v>
      </c>
      <c r="G1363" s="146">
        <v>99</v>
      </c>
      <c r="H1363" s="81">
        <v>4</v>
      </c>
      <c r="I1363" s="133">
        <f>(E1363/G1363)+H1363</f>
        <v>4</v>
      </c>
      <c r="J1363" s="6">
        <f t="shared" si="683"/>
        <v>1</v>
      </c>
      <c r="K1363" s="81" t="s">
        <v>2474</v>
      </c>
      <c r="L1363" s="50" t="s">
        <v>47</v>
      </c>
      <c r="M1363" s="81"/>
      <c r="N1363" s="114"/>
      <c r="O1363" s="115">
        <f t="shared" si="684"/>
        <v>0</v>
      </c>
      <c r="P1363" s="114"/>
      <c r="R1363" s="283"/>
      <c r="S1363" s="323"/>
      <c r="T1363" s="283"/>
      <c r="U1363" s="344"/>
      <c r="V1363" s="180"/>
      <c r="W1363" s="180"/>
      <c r="X1363" s="50"/>
      <c r="Y1363" s="82"/>
    </row>
    <row r="1364" spans="1:25">
      <c r="A1364" s="163" t="s">
        <v>156</v>
      </c>
      <c r="B1364" s="257" t="s">
        <v>58</v>
      </c>
      <c r="C1364" s="84"/>
      <c r="D1364" s="81">
        <v>0</v>
      </c>
      <c r="E1364" s="175">
        <v>0</v>
      </c>
      <c r="F1364" s="401">
        <f>((E1364*M1364)/35)/4</f>
        <v>0</v>
      </c>
      <c r="G1364" s="86">
        <v>64</v>
      </c>
      <c r="H1364" s="157">
        <v>12</v>
      </c>
      <c r="I1364" s="40">
        <f>E1364/G1364+H1364</f>
        <v>12</v>
      </c>
      <c r="J1364" s="6">
        <f t="shared" si="683"/>
        <v>2</v>
      </c>
      <c r="K1364" s="175" t="s">
        <v>59</v>
      </c>
      <c r="L1364" s="175">
        <v>8.1199999999999994E-2</v>
      </c>
      <c r="M1364" s="157">
        <v>3.4200000000000001E-2</v>
      </c>
      <c r="N1364" s="114">
        <f>VLOOKUP(K1364,'Material Bar Weights'!A:C,3,0)</f>
        <v>13.56</v>
      </c>
      <c r="O1364" s="115">
        <f t="shared" si="684"/>
        <v>0</v>
      </c>
      <c r="P1364" s="105">
        <f>O1364/N1364</f>
        <v>0</v>
      </c>
      <c r="R1364" s="283"/>
      <c r="S1364" s="323"/>
      <c r="T1364" s="283"/>
      <c r="U1364" s="344"/>
      <c r="V1364" s="180"/>
      <c r="W1364" s="180"/>
      <c r="X1364" s="50"/>
      <c r="Y1364" s="82"/>
    </row>
    <row r="1365" spans="1:25">
      <c r="A1365" s="50" t="s">
        <v>156</v>
      </c>
      <c r="B1365" s="246" t="s">
        <v>3821</v>
      </c>
      <c r="C1365" s="44"/>
      <c r="D1365" s="81">
        <v>0</v>
      </c>
      <c r="E1365" s="155">
        <v>0</v>
      </c>
      <c r="F1365" s="460">
        <f>((E1365*M1365)/35)/4</f>
        <v>0</v>
      </c>
      <c r="G1365" s="8">
        <v>13</v>
      </c>
      <c r="H1365" s="7">
        <v>1.5</v>
      </c>
      <c r="I1365" s="3">
        <f>E1365/G1365+H1365</f>
        <v>1.5</v>
      </c>
      <c r="J1365" s="3">
        <f t="shared" si="683"/>
        <v>0</v>
      </c>
      <c r="K1365" s="155" t="s">
        <v>161</v>
      </c>
      <c r="L1365" s="155">
        <v>0.1426</v>
      </c>
      <c r="M1365" s="7">
        <v>3.3610000000000001E-2</v>
      </c>
      <c r="N1365" s="114">
        <f>VLOOKUP(K1365,'Material Bar Weights'!A:C,3,0)</f>
        <v>19.53</v>
      </c>
      <c r="O1365" s="115">
        <f t="shared" si="684"/>
        <v>0</v>
      </c>
      <c r="P1365" s="105">
        <f>O1365/N1365</f>
        <v>0</v>
      </c>
      <c r="R1365" s="283"/>
      <c r="S1365" s="323"/>
      <c r="T1365" s="283"/>
      <c r="V1365" s="180"/>
      <c r="W1365" s="180"/>
      <c r="X1365" s="50"/>
      <c r="Y1365" s="82"/>
    </row>
    <row r="1366" spans="1:25">
      <c r="A1366" s="81" t="s">
        <v>155</v>
      </c>
      <c r="B1366" s="246" t="s">
        <v>3822</v>
      </c>
      <c r="C1366" s="44"/>
      <c r="D1366" s="81">
        <v>0</v>
      </c>
      <c r="E1366" s="7">
        <v>0</v>
      </c>
      <c r="F1366" s="7"/>
      <c r="G1366" s="7">
        <v>64</v>
      </c>
      <c r="H1366" s="7">
        <v>12</v>
      </c>
      <c r="I1366" s="3">
        <f>E1366/G1366+H1366</f>
        <v>12</v>
      </c>
      <c r="J1366" s="3">
        <f t="shared" si="683"/>
        <v>2</v>
      </c>
      <c r="K1366" s="7" t="s">
        <v>3823</v>
      </c>
      <c r="L1366" s="7" t="s">
        <v>47</v>
      </c>
      <c r="M1366" s="7"/>
      <c r="N1366" s="114"/>
      <c r="O1366" s="115">
        <f t="shared" si="684"/>
        <v>0</v>
      </c>
      <c r="P1366" s="114"/>
      <c r="R1366" s="290"/>
      <c r="S1366" s="291"/>
      <c r="T1366" s="288"/>
      <c r="V1366" s="180"/>
      <c r="W1366" s="180"/>
      <c r="X1366" s="50"/>
      <c r="Y1366" s="82"/>
    </row>
    <row r="1367" spans="1:25">
      <c r="A1367" s="50" t="s">
        <v>156</v>
      </c>
      <c r="B1367" s="246" t="s">
        <v>168</v>
      </c>
      <c r="C1367" s="44"/>
      <c r="D1367" s="81">
        <v>0</v>
      </c>
      <c r="E1367" s="155">
        <v>0</v>
      </c>
      <c r="F1367" s="456">
        <f>((E1367*M1367)/35)/4</f>
        <v>0</v>
      </c>
      <c r="G1367" s="155">
        <v>480</v>
      </c>
      <c r="H1367" s="7">
        <v>16</v>
      </c>
      <c r="I1367" s="3">
        <f>E1367/G1367+H1367</f>
        <v>16</v>
      </c>
      <c r="J1367" s="3">
        <f t="shared" si="683"/>
        <v>2</v>
      </c>
      <c r="K1367" s="155" t="s">
        <v>169</v>
      </c>
      <c r="L1367" s="155">
        <v>0.1426</v>
      </c>
      <c r="M1367" s="7">
        <v>3.5999999999999999E-3</v>
      </c>
      <c r="N1367" s="114">
        <f>VLOOKUP(K1367,'Material Bar Weights'!A:C,3,0)</f>
        <v>19.53</v>
      </c>
      <c r="O1367" s="115">
        <f t="shared" si="684"/>
        <v>0</v>
      </c>
      <c r="P1367" s="105">
        <f>O1367/N1367</f>
        <v>0</v>
      </c>
      <c r="R1367" s="290"/>
      <c r="S1367" s="291"/>
      <c r="T1367" s="288"/>
      <c r="V1367" s="180"/>
      <c r="W1367" s="180"/>
    </row>
    <row r="1368" spans="1:25">
      <c r="A1368" s="50" t="s">
        <v>293</v>
      </c>
      <c r="B1368" s="351" t="s">
        <v>1597</v>
      </c>
      <c r="C1368" s="352"/>
      <c r="D1368" s="81">
        <v>0</v>
      </c>
      <c r="E1368" s="81">
        <v>0</v>
      </c>
      <c r="F1368" s="346">
        <f>((E1368*M1368)/35)/4</f>
        <v>0</v>
      </c>
      <c r="G1368" s="263">
        <v>2</v>
      </c>
      <c r="H1368" s="263">
        <v>16</v>
      </c>
      <c r="I1368" s="180">
        <f>(E1368/G1368)+H1368</f>
        <v>16</v>
      </c>
      <c r="J1368" s="3">
        <f t="shared" si="683"/>
        <v>2</v>
      </c>
      <c r="K1368" s="7" t="s">
        <v>1595</v>
      </c>
      <c r="L1368" s="345">
        <v>0.2477</v>
      </c>
      <c r="M1368" s="445">
        <v>4.9200000000000001E-2</v>
      </c>
      <c r="N1368" s="114">
        <f>VLOOKUP(K1368,'Material Bar Weights'!A:C,3,0)</f>
        <v>29.31</v>
      </c>
      <c r="O1368" s="115">
        <f t="shared" si="684"/>
        <v>0</v>
      </c>
      <c r="P1368" s="105">
        <f>O1368/N1368</f>
        <v>0</v>
      </c>
      <c r="R1368" s="290"/>
      <c r="S1368" s="291"/>
      <c r="T1368" s="288"/>
      <c r="U1368" s="107"/>
      <c r="V1368" s="180"/>
      <c r="W1368" s="180"/>
    </row>
    <row r="1369" spans="1:25">
      <c r="A1369" s="50" t="s">
        <v>285</v>
      </c>
      <c r="B1369" s="246" t="s">
        <v>43</v>
      </c>
      <c r="C1369" s="1442" t="s">
        <v>1045</v>
      </c>
      <c r="D1369" s="81">
        <v>0</v>
      </c>
      <c r="E1369" s="50">
        <v>0</v>
      </c>
      <c r="G1369" s="146">
        <v>411</v>
      </c>
      <c r="H1369" s="81">
        <v>16</v>
      </c>
      <c r="I1369" s="133">
        <f>(E1369/G1369)+H1369</f>
        <v>16</v>
      </c>
      <c r="J1369" s="6">
        <f t="shared" si="683"/>
        <v>2</v>
      </c>
      <c r="K1369" s="50" t="s">
        <v>44</v>
      </c>
      <c r="L1369" s="50" t="s">
        <v>47</v>
      </c>
      <c r="M1369" s="81"/>
      <c r="N1369" s="114"/>
      <c r="O1369" s="115">
        <f t="shared" si="684"/>
        <v>0</v>
      </c>
      <c r="P1369" s="114"/>
      <c r="R1369" s="290"/>
      <c r="S1369" s="291"/>
      <c r="T1369" s="288"/>
      <c r="V1369" s="180"/>
      <c r="W1369" s="180"/>
    </row>
    <row r="1370" spans="1:25">
      <c r="A1370" s="50" t="s">
        <v>285</v>
      </c>
      <c r="B1370" s="246" t="s">
        <v>45</v>
      </c>
      <c r="C1370" s="1442" t="s">
        <v>1045</v>
      </c>
      <c r="D1370" s="81">
        <v>0</v>
      </c>
      <c r="E1370" s="50">
        <v>0</v>
      </c>
      <c r="G1370" s="81">
        <v>240</v>
      </c>
      <c r="H1370" s="81">
        <v>1</v>
      </c>
      <c r="I1370" s="133">
        <f>(E1370/G1370)+H1370</f>
        <v>1</v>
      </c>
      <c r="J1370" s="6">
        <f t="shared" si="683"/>
        <v>0</v>
      </c>
      <c r="K1370" s="50" t="s">
        <v>46</v>
      </c>
      <c r="L1370" s="50" t="s">
        <v>47</v>
      </c>
      <c r="M1370" s="81"/>
      <c r="N1370" s="114"/>
      <c r="O1370" s="115">
        <f t="shared" si="684"/>
        <v>0</v>
      </c>
      <c r="P1370" s="114"/>
      <c r="R1370" s="290"/>
      <c r="S1370" s="291"/>
      <c r="T1370" s="288"/>
      <c r="V1370" s="180"/>
      <c r="W1370" s="180"/>
    </row>
    <row r="1371" spans="1:25">
      <c r="A1371" s="50" t="s">
        <v>285</v>
      </c>
      <c r="B1371" s="246" t="s">
        <v>41</v>
      </c>
      <c r="C1371" s="1442" t="s">
        <v>1045</v>
      </c>
      <c r="D1371" s="81">
        <v>0</v>
      </c>
      <c r="E1371" s="50">
        <v>0</v>
      </c>
      <c r="G1371" s="81">
        <v>240</v>
      </c>
      <c r="H1371" s="81">
        <v>1</v>
      </c>
      <c r="I1371" s="133">
        <f>(E1371/G1371)+H1371</f>
        <v>1</v>
      </c>
      <c r="J1371" s="6">
        <f t="shared" si="683"/>
        <v>0</v>
      </c>
      <c r="K1371" s="50" t="s">
        <v>42</v>
      </c>
      <c r="L1371" s="152" t="s">
        <v>47</v>
      </c>
      <c r="M1371" s="81"/>
      <c r="N1371" s="114"/>
      <c r="O1371" s="115">
        <f t="shared" si="684"/>
        <v>0</v>
      </c>
      <c r="P1371" s="114"/>
      <c r="R1371" s="290"/>
      <c r="S1371" s="291"/>
      <c r="T1371" s="288"/>
      <c r="V1371" s="180"/>
      <c r="W1371" s="180"/>
    </row>
    <row r="1372" spans="1:25">
      <c r="A1372" s="50" t="s">
        <v>329</v>
      </c>
      <c r="B1372" s="246" t="s">
        <v>39</v>
      </c>
      <c r="C1372" s="1442" t="s">
        <v>1045</v>
      </c>
      <c r="D1372" s="81">
        <v>0</v>
      </c>
      <c r="E1372" s="50">
        <v>0</v>
      </c>
      <c r="G1372" s="81">
        <v>240</v>
      </c>
      <c r="H1372" s="81">
        <v>0.16</v>
      </c>
      <c r="I1372" s="114">
        <f>E1372/G1372+H1372</f>
        <v>0.16</v>
      </c>
      <c r="J1372" s="40">
        <f t="shared" si="683"/>
        <v>0</v>
      </c>
      <c r="K1372" s="81" t="s">
        <v>40</v>
      </c>
      <c r="L1372" s="207" t="s">
        <v>47</v>
      </c>
      <c r="M1372" s="207"/>
      <c r="N1372" s="114"/>
      <c r="O1372" s="104">
        <f t="shared" ref="O1372" si="685">IF(L1372="NA", E1372, E1372*L1372)</f>
        <v>0</v>
      </c>
      <c r="P1372" s="48"/>
      <c r="R1372" s="286"/>
      <c r="S1372" s="291"/>
      <c r="T1372" s="288"/>
      <c r="V1372" s="180"/>
      <c r="W1372" s="180"/>
    </row>
    <row r="1373" spans="1:25">
      <c r="A1373" s="50" t="s">
        <v>156</v>
      </c>
      <c r="B1373" s="246" t="s">
        <v>452</v>
      </c>
      <c r="C1373" s="44"/>
      <c r="D1373" s="1505">
        <v>0</v>
      </c>
      <c r="E1373" s="1317">
        <v>0</v>
      </c>
      <c r="F1373" s="460">
        <f>((E1373*M1373)/35)/4</f>
        <v>0</v>
      </c>
      <c r="G1373" s="155">
        <v>144</v>
      </c>
      <c r="H1373" s="7">
        <v>16</v>
      </c>
      <c r="I1373" s="3">
        <f>E1373/G1373+H1373</f>
        <v>16</v>
      </c>
      <c r="J1373" s="3">
        <f t="shared" si="683"/>
        <v>2</v>
      </c>
      <c r="K1373" s="155" t="s">
        <v>91</v>
      </c>
      <c r="L1373" s="155">
        <v>8.0100000000000005E-2</v>
      </c>
      <c r="M1373" s="7">
        <v>3.6299999999999999E-2</v>
      </c>
      <c r="N1373" s="114">
        <f>VLOOKUP(K1373,'Material Bar Weights'!A:C,3,0)</f>
        <v>7.33</v>
      </c>
      <c r="O1373" s="33">
        <f>E1373*L1373</f>
        <v>0</v>
      </c>
      <c r="P1373" s="132">
        <f>O1373/N1373</f>
        <v>0</v>
      </c>
      <c r="R1373" s="286"/>
      <c r="S1373" s="287"/>
      <c r="V1373" s="180"/>
      <c r="W1373" s="180"/>
      <c r="X1373" s="50"/>
      <c r="Y1373" s="82"/>
    </row>
    <row r="1374" spans="1:25">
      <c r="A1374" s="50" t="s">
        <v>156</v>
      </c>
      <c r="B1374" s="246" t="s">
        <v>503</v>
      </c>
      <c r="C1374" s="44"/>
      <c r="D1374" s="81">
        <v>0</v>
      </c>
      <c r="E1374" s="155">
        <v>0</v>
      </c>
      <c r="F1374" s="456">
        <f>((E1374*M1374)/35)/4</f>
        <v>0</v>
      </c>
      <c r="G1374" s="155">
        <v>144</v>
      </c>
      <c r="H1374" s="7">
        <v>16</v>
      </c>
      <c r="I1374" s="3">
        <f>E1374/G1374+H1374</f>
        <v>16</v>
      </c>
      <c r="J1374" s="3">
        <f t="shared" si="683"/>
        <v>2</v>
      </c>
      <c r="K1374" s="155" t="s">
        <v>221</v>
      </c>
      <c r="L1374" s="195">
        <v>0.15390000000000001</v>
      </c>
      <c r="M1374" s="7">
        <v>5.8200000000000002E-2</v>
      </c>
      <c r="N1374" s="114">
        <f>VLOOKUP(K1374,'Material Bar Weights'!A:C,3,0)</f>
        <v>12.11</v>
      </c>
      <c r="O1374" s="33">
        <f>E1374*L1374</f>
        <v>0</v>
      </c>
      <c r="P1374" s="132">
        <f>O1374/N1374</f>
        <v>0</v>
      </c>
      <c r="R1374" s="286"/>
      <c r="S1374" s="287"/>
      <c r="V1374" s="180"/>
      <c r="W1374" s="180"/>
      <c r="X1374" s="50"/>
      <c r="Y1374" s="82"/>
    </row>
    <row r="1375" spans="1:25">
      <c r="A1375" s="50" t="s">
        <v>156</v>
      </c>
      <c r="B1375" s="246" t="s">
        <v>462</v>
      </c>
      <c r="D1375" s="81">
        <v>0</v>
      </c>
      <c r="E1375" s="50">
        <v>0</v>
      </c>
      <c r="F1375" s="460">
        <f>((E1375*M1375)/35)/4</f>
        <v>0</v>
      </c>
      <c r="G1375" s="155">
        <v>332</v>
      </c>
      <c r="H1375" s="7">
        <v>16</v>
      </c>
      <c r="I1375" s="3">
        <f>E1375/G1375+H1375</f>
        <v>16</v>
      </c>
      <c r="J1375" s="3">
        <f t="shared" si="683"/>
        <v>2</v>
      </c>
      <c r="K1375" s="155" t="s">
        <v>55</v>
      </c>
      <c r="L1375" s="248">
        <v>0.2336</v>
      </c>
      <c r="M1375" s="7">
        <v>9.3799999999999994E-2</v>
      </c>
      <c r="N1375" s="114">
        <f>VLOOKUP(K1375,'Material Bar Weights'!A:C,3,0)</f>
        <v>18.100000000000001</v>
      </c>
      <c r="O1375" s="33">
        <f>E1375*L1375</f>
        <v>0</v>
      </c>
      <c r="P1375" s="132">
        <f>O1375/N1375</f>
        <v>0</v>
      </c>
      <c r="R1375" s="286"/>
      <c r="S1375" s="287"/>
      <c r="V1375" s="180"/>
      <c r="W1375" s="180"/>
    </row>
    <row r="1376" spans="1:25">
      <c r="A1376" s="50" t="s">
        <v>156</v>
      </c>
      <c r="B1376" s="246" t="s">
        <v>187</v>
      </c>
      <c r="C1376" s="44"/>
      <c r="D1376" s="81">
        <v>0</v>
      </c>
      <c r="E1376" s="155">
        <v>0</v>
      </c>
      <c r="F1376" s="460">
        <f t="shared" ref="F1376" si="686">((E1376*M1376)/35)/4</f>
        <v>0</v>
      </c>
      <c r="G1376" s="328">
        <v>48</v>
      </c>
      <c r="H1376" s="331">
        <v>8</v>
      </c>
      <c r="I1376" s="3">
        <f>E1376/G1376+H1376</f>
        <v>8</v>
      </c>
      <c r="J1376" s="3">
        <f t="shared" si="683"/>
        <v>1</v>
      </c>
      <c r="K1376" s="155" t="s">
        <v>188</v>
      </c>
      <c r="L1376" s="155">
        <v>0.2175</v>
      </c>
      <c r="M1376" s="7">
        <v>9.3799999999999994E-2</v>
      </c>
      <c r="N1376" s="114">
        <f>VLOOKUP(K1376,'Material Bar Weights'!A:C,3,0)</f>
        <v>18.100000000000001</v>
      </c>
      <c r="O1376" s="115">
        <f t="shared" ref="O1376:O1384" si="687">IF(L1376="NA", E1376, E1376*L1376)</f>
        <v>0</v>
      </c>
      <c r="P1376" s="105">
        <f>O1376/N1376</f>
        <v>0</v>
      </c>
      <c r="R1376" s="286"/>
      <c r="S1376" s="287"/>
      <c r="V1376" s="180"/>
      <c r="W1376" s="180"/>
    </row>
    <row r="1377" spans="1:25">
      <c r="A1377" s="50" t="s">
        <v>293</v>
      </c>
      <c r="B1377" s="351" t="s">
        <v>1591</v>
      </c>
      <c r="C1377" s="352"/>
      <c r="D1377" s="81">
        <v>0</v>
      </c>
      <c r="E1377" s="81">
        <v>0</v>
      </c>
      <c r="F1377" s="346">
        <f>((E1377*M1377)/35)/4</f>
        <v>0</v>
      </c>
      <c r="G1377" s="263">
        <v>2</v>
      </c>
      <c r="H1377" s="263">
        <v>16</v>
      </c>
      <c r="I1377" s="180">
        <f>(E1377/G1377)+H1377</f>
        <v>16</v>
      </c>
      <c r="J1377" s="3">
        <f t="shared" si="683"/>
        <v>2</v>
      </c>
      <c r="K1377" s="7" t="s">
        <v>217</v>
      </c>
      <c r="L1377" s="345">
        <v>0.31290000000000001</v>
      </c>
      <c r="M1377" s="445">
        <v>0.13700000000000001</v>
      </c>
      <c r="N1377" s="114">
        <f>VLOOKUP(K1377,'Material Bar Weights'!A:C,3,0)</f>
        <v>25.27</v>
      </c>
      <c r="O1377" s="115">
        <f t="shared" si="687"/>
        <v>0</v>
      </c>
      <c r="P1377" s="105">
        <f>O1377/N1377</f>
        <v>0</v>
      </c>
      <c r="R1377" s="286"/>
      <c r="S1377" s="287"/>
      <c r="V1377" s="180"/>
      <c r="W1377" s="180"/>
    </row>
    <row r="1378" spans="1:25">
      <c r="A1378" s="50" t="s">
        <v>32</v>
      </c>
      <c r="B1378" s="246" t="s">
        <v>37</v>
      </c>
      <c r="C1378" s="44"/>
      <c r="D1378" s="81">
        <v>0</v>
      </c>
      <c r="E1378" s="7">
        <v>0</v>
      </c>
      <c r="F1378" s="476">
        <f>((E1378*M1378)/35)/4</f>
        <v>0</v>
      </c>
      <c r="G1378" s="331">
        <v>22</v>
      </c>
      <c r="H1378" s="331">
        <v>1</v>
      </c>
      <c r="I1378" s="3">
        <f>E1378/G1378+H1378</f>
        <v>1</v>
      </c>
      <c r="J1378" s="3">
        <f t="shared" si="683"/>
        <v>0</v>
      </c>
      <c r="K1378" s="7" t="s">
        <v>38</v>
      </c>
      <c r="L1378" s="7" t="s">
        <v>47</v>
      </c>
      <c r="M1378" s="7">
        <v>1.8759999999999999E-2</v>
      </c>
      <c r="N1378" s="114"/>
      <c r="O1378" s="115">
        <f t="shared" si="687"/>
        <v>0</v>
      </c>
      <c r="P1378" s="48"/>
      <c r="R1378" s="286"/>
      <c r="S1378" s="287"/>
      <c r="V1378" s="180"/>
      <c r="W1378" s="180"/>
    </row>
    <row r="1379" spans="1:25">
      <c r="A1379" s="81" t="s">
        <v>241</v>
      </c>
      <c r="B1379" s="285" t="s">
        <v>4165</v>
      </c>
      <c r="D1379" s="81">
        <v>0</v>
      </c>
      <c r="E1379" s="77">
        <v>0</v>
      </c>
      <c r="F1379" s="77"/>
      <c r="G1379" s="81">
        <v>131</v>
      </c>
      <c r="H1379" s="81">
        <v>4</v>
      </c>
      <c r="I1379" s="90">
        <f>(E1379/G1379)+H1379</f>
        <v>4</v>
      </c>
      <c r="J1379" s="40">
        <f t="shared" si="683"/>
        <v>1</v>
      </c>
      <c r="K1379" s="176" t="s">
        <v>3031</v>
      </c>
      <c r="L1379" s="207" t="s">
        <v>47</v>
      </c>
      <c r="M1379" s="207"/>
      <c r="N1379" s="114"/>
      <c r="O1379" s="115">
        <f t="shared" si="687"/>
        <v>0</v>
      </c>
      <c r="P1379" s="114"/>
      <c r="Q1379" s="114"/>
      <c r="R1379" s="286"/>
      <c r="S1379" s="287"/>
      <c r="V1379" s="180"/>
      <c r="W1379" s="180"/>
    </row>
    <row r="1380" spans="1:25">
      <c r="A1380" s="50" t="s">
        <v>278</v>
      </c>
      <c r="B1380" s="285" t="s">
        <v>4166</v>
      </c>
      <c r="D1380" s="81">
        <v>0</v>
      </c>
      <c r="E1380" s="140">
        <v>0</v>
      </c>
      <c r="F1380" s="140"/>
      <c r="G1380" s="50">
        <v>38</v>
      </c>
      <c r="H1380" s="81">
        <v>3</v>
      </c>
      <c r="I1380" s="98">
        <f>(E1380/G1380)+H1380</f>
        <v>3</v>
      </c>
      <c r="J1380" s="6">
        <f t="shared" si="683"/>
        <v>0</v>
      </c>
      <c r="K1380" s="176" t="s">
        <v>4136</v>
      </c>
      <c r="L1380" s="147" t="s">
        <v>47</v>
      </c>
      <c r="M1380" s="207"/>
      <c r="N1380" s="114"/>
      <c r="O1380" s="115">
        <f t="shared" si="687"/>
        <v>0</v>
      </c>
      <c r="P1380" s="114"/>
      <c r="R1380" s="286"/>
      <c r="S1380" s="287"/>
      <c r="V1380" s="180"/>
      <c r="W1380" s="180"/>
    </row>
    <row r="1381" spans="1:25">
      <c r="A1381" s="81" t="s">
        <v>241</v>
      </c>
      <c r="B1381" s="257" t="s">
        <v>4167</v>
      </c>
      <c r="D1381" s="81">
        <v>0</v>
      </c>
      <c r="E1381" s="77">
        <v>0</v>
      </c>
      <c r="F1381" s="77"/>
      <c r="G1381" s="81">
        <v>131</v>
      </c>
      <c r="H1381" s="81">
        <v>4</v>
      </c>
      <c r="I1381" s="90">
        <f>(E1381/G1381)+H1381</f>
        <v>4</v>
      </c>
      <c r="J1381" s="40">
        <f t="shared" si="683"/>
        <v>1</v>
      </c>
      <c r="K1381" s="175" t="s">
        <v>3032</v>
      </c>
      <c r="L1381" s="207" t="s">
        <v>47</v>
      </c>
      <c r="M1381" s="207"/>
      <c r="N1381" s="114"/>
      <c r="O1381" s="115">
        <f t="shared" si="687"/>
        <v>0</v>
      </c>
      <c r="P1381" s="114"/>
      <c r="R1381" s="286"/>
      <c r="S1381" s="287"/>
      <c r="U1381" s="48"/>
      <c r="V1381" s="180"/>
      <c r="W1381" s="180"/>
    </row>
    <row r="1382" spans="1:25">
      <c r="A1382" s="50" t="s">
        <v>278</v>
      </c>
      <c r="B1382" s="257" t="s">
        <v>4168</v>
      </c>
      <c r="D1382" s="81">
        <v>0</v>
      </c>
      <c r="E1382" s="140">
        <v>0</v>
      </c>
      <c r="F1382" s="140"/>
      <c r="G1382" s="50">
        <v>38</v>
      </c>
      <c r="H1382" s="81">
        <v>3</v>
      </c>
      <c r="I1382" s="98">
        <f>(E1382/G1382)+H1382</f>
        <v>3</v>
      </c>
      <c r="J1382" s="6">
        <f t="shared" si="683"/>
        <v>0</v>
      </c>
      <c r="K1382" s="175" t="s">
        <v>4137</v>
      </c>
      <c r="L1382" s="147" t="s">
        <v>47</v>
      </c>
      <c r="M1382" s="207"/>
      <c r="N1382" s="114"/>
      <c r="O1382" s="115">
        <f t="shared" si="687"/>
        <v>0</v>
      </c>
      <c r="P1382" s="114"/>
      <c r="S1382" s="287"/>
      <c r="U1382" s="48"/>
      <c r="V1382" s="180"/>
      <c r="W1382" s="180"/>
    </row>
    <row r="1383" spans="1:25">
      <c r="A1383" s="81" t="s">
        <v>458</v>
      </c>
      <c r="B1383" s="107" t="s">
        <v>712</v>
      </c>
      <c r="D1383" s="81">
        <v>0</v>
      </c>
      <c r="E1383" s="77">
        <v>0</v>
      </c>
      <c r="F1383" s="33">
        <f>((E1383*M1383)/35)/4</f>
        <v>0</v>
      </c>
      <c r="G1383" s="81">
        <v>192</v>
      </c>
      <c r="H1383" s="81">
        <v>1</v>
      </c>
      <c r="I1383" s="90">
        <f>(E1383/G1383)+H1383</f>
        <v>1</v>
      </c>
      <c r="J1383" s="40">
        <f t="shared" si="683"/>
        <v>0</v>
      </c>
      <c r="K1383" s="81" t="s">
        <v>711</v>
      </c>
      <c r="L1383" s="171" t="s">
        <v>47</v>
      </c>
      <c r="M1383" s="171">
        <v>2.6200000000000001E-2</v>
      </c>
      <c r="N1383" s="114"/>
      <c r="O1383" s="115">
        <f t="shared" si="687"/>
        <v>0</v>
      </c>
      <c r="P1383" s="114"/>
      <c r="R1383" s="286"/>
    </row>
    <row r="1384" spans="1:25">
      <c r="A1384" s="81" t="s">
        <v>405</v>
      </c>
      <c r="B1384" s="107" t="s">
        <v>710</v>
      </c>
      <c r="D1384" s="81">
        <v>0</v>
      </c>
      <c r="E1384" s="77">
        <v>0</v>
      </c>
      <c r="F1384" s="77"/>
      <c r="G1384" s="81">
        <v>192</v>
      </c>
      <c r="H1384" s="81">
        <v>1</v>
      </c>
      <c r="I1384" s="90">
        <f t="shared" ref="I1384" si="688">(E1384/G1384)+H1384</f>
        <v>1</v>
      </c>
      <c r="J1384" s="40">
        <f t="shared" si="683"/>
        <v>0</v>
      </c>
      <c r="K1384" s="81" t="s">
        <v>712</v>
      </c>
      <c r="L1384" s="171" t="s">
        <v>47</v>
      </c>
      <c r="M1384" s="171"/>
      <c r="N1384" s="114"/>
      <c r="O1384" s="115">
        <f t="shared" si="687"/>
        <v>0</v>
      </c>
      <c r="P1384" s="114"/>
      <c r="R1384" s="286"/>
      <c r="S1384" s="287"/>
      <c r="V1384" s="180"/>
      <c r="W1384" s="180"/>
      <c r="X1384" s="81"/>
      <c r="Y1384" s="160"/>
    </row>
    <row r="1385" spans="1:25">
      <c r="A1385" s="50" t="s">
        <v>155</v>
      </c>
      <c r="B1385" s="285" t="s">
        <v>4169</v>
      </c>
      <c r="C1385" s="274" t="s">
        <v>334</v>
      </c>
      <c r="D1385" s="81">
        <v>0</v>
      </c>
      <c r="E1385" s="140">
        <v>0</v>
      </c>
      <c r="F1385" s="140"/>
      <c r="G1385" s="81">
        <v>80</v>
      </c>
      <c r="H1385" s="81">
        <v>2</v>
      </c>
      <c r="I1385" s="6">
        <f t="shared" ref="I1385:I1387" si="689">E1385/G1385+H1385</f>
        <v>2</v>
      </c>
      <c r="J1385" s="6">
        <f t="shared" ref="J1385:J1387" si="690">ROUND(I1385/7.5,0)</f>
        <v>0</v>
      </c>
      <c r="K1385" s="176" t="s">
        <v>3039</v>
      </c>
      <c r="L1385" s="50" t="s">
        <v>47</v>
      </c>
      <c r="M1385" s="81"/>
      <c r="N1385" s="114"/>
      <c r="O1385" s="115">
        <f t="shared" ref="O1385:O1386" si="691">IF(L1385="NA", E1385, E1385*L1385)</f>
        <v>0</v>
      </c>
      <c r="P1385" s="114"/>
      <c r="R1385" s="286"/>
      <c r="S1385" s="287"/>
      <c r="V1385" s="180"/>
      <c r="W1385" s="180"/>
      <c r="X1385" s="81"/>
      <c r="Y1385" s="160"/>
    </row>
    <row r="1386" spans="1:25">
      <c r="A1386" s="50" t="s">
        <v>155</v>
      </c>
      <c r="B1386" s="285" t="s">
        <v>4170</v>
      </c>
      <c r="D1386" s="81">
        <v>0</v>
      </c>
      <c r="E1386" s="140">
        <v>0</v>
      </c>
      <c r="F1386" s="140"/>
      <c r="G1386" s="81">
        <v>80</v>
      </c>
      <c r="H1386" s="81">
        <v>2</v>
      </c>
      <c r="I1386" s="6">
        <f t="shared" si="689"/>
        <v>2</v>
      </c>
      <c r="J1386" s="6">
        <f t="shared" si="690"/>
        <v>0</v>
      </c>
      <c r="K1386" s="301" t="s">
        <v>3040</v>
      </c>
      <c r="L1386" s="152" t="s">
        <v>47</v>
      </c>
      <c r="M1386" s="81"/>
      <c r="N1386" s="114"/>
      <c r="O1386" s="115">
        <f t="shared" si="691"/>
        <v>0</v>
      </c>
      <c r="P1386" s="114"/>
      <c r="R1386" s="286"/>
      <c r="S1386" s="287"/>
      <c r="U1386" s="212"/>
      <c r="V1386" s="180"/>
      <c r="W1386" s="180"/>
      <c r="X1386" s="81"/>
      <c r="Y1386" s="160"/>
    </row>
    <row r="1387" spans="1:25">
      <c r="A1387" s="50" t="s">
        <v>814</v>
      </c>
      <c r="B1387" s="127" t="s">
        <v>1713</v>
      </c>
      <c r="C1387" s="353" t="s">
        <v>1634</v>
      </c>
      <c r="D1387" s="81">
        <v>0</v>
      </c>
      <c r="E1387" s="110">
        <v>0</v>
      </c>
      <c r="F1387" s="474">
        <f t="shared" ref="F1387:F1411" si="692">((E1387*M1387)/35)/4</f>
        <v>0</v>
      </c>
      <c r="G1387" s="1080">
        <v>26</v>
      </c>
      <c r="H1387" s="110">
        <v>16</v>
      </c>
      <c r="I1387" s="3">
        <f t="shared" si="689"/>
        <v>16</v>
      </c>
      <c r="J1387" s="3">
        <f t="shared" si="690"/>
        <v>2</v>
      </c>
      <c r="K1387" s="110" t="s">
        <v>91</v>
      </c>
      <c r="L1387" s="113">
        <v>5.0999999999999997E-2</v>
      </c>
      <c r="M1387" s="168">
        <v>3.5680000000000003E-2</v>
      </c>
      <c r="N1387" s="114">
        <f>VLOOKUP(K1387,'Material Bar Weights'!A:C,3,0)</f>
        <v>7.33</v>
      </c>
      <c r="O1387" s="33">
        <f>E1387*L1387</f>
        <v>0</v>
      </c>
      <c r="P1387" s="132">
        <f t="shared" ref="P1387" si="693">O1387/N1387</f>
        <v>0</v>
      </c>
      <c r="R1387" s="286"/>
      <c r="S1387" s="287"/>
      <c r="U1387" s="212"/>
      <c r="V1387" s="180"/>
      <c r="W1387" s="180"/>
      <c r="X1387" s="81"/>
      <c r="Y1387" s="160"/>
    </row>
    <row r="1388" spans="1:25">
      <c r="A1388" s="50" t="s">
        <v>695</v>
      </c>
      <c r="B1388" s="107" t="s">
        <v>910</v>
      </c>
      <c r="D1388" s="81">
        <v>0</v>
      </c>
      <c r="E1388" s="50">
        <v>0</v>
      </c>
      <c r="F1388" s="401">
        <f t="shared" si="692"/>
        <v>0</v>
      </c>
      <c r="G1388" s="146">
        <v>47</v>
      </c>
      <c r="H1388" s="81">
        <v>1</v>
      </c>
      <c r="I1388" s="6">
        <f t="shared" ref="I1388:I1398" si="694">E1388/G1388+H1388</f>
        <v>1</v>
      </c>
      <c r="J1388" s="6">
        <f t="shared" ref="J1388:J1398" si="695">ROUND(I1388/7.5,0)</f>
        <v>0</v>
      </c>
      <c r="K1388" s="50" t="s">
        <v>64</v>
      </c>
      <c r="L1388" s="50">
        <v>0.124</v>
      </c>
      <c r="M1388" s="81">
        <v>0.623</v>
      </c>
      <c r="N1388" s="114">
        <f>VLOOKUP(K1388,'Material Bar Weights'!A:C,3,0)</f>
        <v>43.94</v>
      </c>
      <c r="O1388" s="115">
        <f t="shared" ref="O1388:O1398" si="696">IF(L1388="NA", E1388, E1388*L1388)</f>
        <v>0</v>
      </c>
      <c r="P1388" s="105">
        <f t="shared" ref="P1388:P1401" si="697">O1388/N1388</f>
        <v>0</v>
      </c>
      <c r="R1388" s="286"/>
      <c r="S1388" s="287"/>
      <c r="U1388" s="212"/>
      <c r="V1388" s="180"/>
      <c r="W1388" s="180"/>
      <c r="X1388" s="81"/>
      <c r="Y1388" s="160"/>
    </row>
    <row r="1389" spans="1:25" s="120" customFormat="1">
      <c r="A1389" s="50" t="s">
        <v>695</v>
      </c>
      <c r="B1389" s="107" t="s">
        <v>1228</v>
      </c>
      <c r="C1389" s="47"/>
      <c r="D1389" s="81">
        <v>0</v>
      </c>
      <c r="E1389" s="50">
        <v>0</v>
      </c>
      <c r="F1389" s="401">
        <f t="shared" si="692"/>
        <v>0</v>
      </c>
      <c r="G1389" s="81">
        <v>25</v>
      </c>
      <c r="H1389" s="81">
        <v>1</v>
      </c>
      <c r="I1389" s="6">
        <f t="shared" si="694"/>
        <v>1</v>
      </c>
      <c r="J1389" s="6">
        <f t="shared" si="695"/>
        <v>0</v>
      </c>
      <c r="K1389" s="50" t="s">
        <v>64</v>
      </c>
      <c r="L1389" s="50">
        <v>0.14399999999999999</v>
      </c>
      <c r="M1389" s="81">
        <v>6.9949999999999998E-2</v>
      </c>
      <c r="N1389" s="114">
        <f>VLOOKUP(K1389,'Material Bar Weights'!A:C,3,0)</f>
        <v>43.94</v>
      </c>
      <c r="O1389" s="115">
        <f t="shared" si="696"/>
        <v>0</v>
      </c>
      <c r="P1389" s="105">
        <f t="shared" si="697"/>
        <v>0</v>
      </c>
      <c r="Q1389" s="81"/>
      <c r="R1389" s="290"/>
      <c r="S1389" s="291"/>
      <c r="T1389" s="288"/>
      <c r="U1389" s="239"/>
      <c r="V1389" s="180"/>
      <c r="W1389" s="180"/>
      <c r="X1389" s="81"/>
      <c r="Y1389" s="160"/>
    </row>
    <row r="1390" spans="1:25">
      <c r="A1390" s="50" t="s">
        <v>695</v>
      </c>
      <c r="B1390" s="107" t="s">
        <v>1589</v>
      </c>
      <c r="D1390" s="81">
        <v>0</v>
      </c>
      <c r="E1390" s="50">
        <v>0</v>
      </c>
      <c r="F1390" s="401">
        <f t="shared" si="692"/>
        <v>0</v>
      </c>
      <c r="G1390" s="146">
        <v>42</v>
      </c>
      <c r="H1390" s="81">
        <v>2</v>
      </c>
      <c r="I1390" s="6">
        <f t="shared" si="694"/>
        <v>2</v>
      </c>
      <c r="J1390" s="6">
        <f t="shared" si="695"/>
        <v>0</v>
      </c>
      <c r="K1390" s="50" t="s">
        <v>64</v>
      </c>
      <c r="L1390" s="152">
        <v>0.14399999999999999</v>
      </c>
      <c r="M1390" s="81">
        <v>6.9949999999999998E-2</v>
      </c>
      <c r="N1390" s="114">
        <f>VLOOKUP(K1390,'Material Bar Weights'!A:C,3,0)</f>
        <v>43.94</v>
      </c>
      <c r="O1390" s="115">
        <f t="shared" si="696"/>
        <v>0</v>
      </c>
      <c r="P1390" s="105">
        <f t="shared" si="697"/>
        <v>0</v>
      </c>
      <c r="R1390" s="286"/>
      <c r="S1390" s="287"/>
      <c r="U1390" s="212"/>
      <c r="V1390" s="180"/>
      <c r="W1390" s="180"/>
      <c r="X1390" s="81"/>
      <c r="Y1390" s="160"/>
    </row>
    <row r="1391" spans="1:25">
      <c r="A1391" s="50" t="s">
        <v>695</v>
      </c>
      <c r="B1391" s="107" t="s">
        <v>1218</v>
      </c>
      <c r="D1391" s="81">
        <v>0</v>
      </c>
      <c r="E1391" s="50">
        <v>0</v>
      </c>
      <c r="F1391" s="401">
        <f t="shared" si="692"/>
        <v>0</v>
      </c>
      <c r="G1391" s="81">
        <v>25</v>
      </c>
      <c r="H1391" s="81">
        <v>1</v>
      </c>
      <c r="I1391" s="6">
        <f t="shared" si="694"/>
        <v>1</v>
      </c>
      <c r="J1391" s="6">
        <f t="shared" si="695"/>
        <v>0</v>
      </c>
      <c r="K1391" s="50" t="s">
        <v>64</v>
      </c>
      <c r="L1391" s="50">
        <v>0.124</v>
      </c>
      <c r="M1391" s="81">
        <v>6.9949999999999998E-2</v>
      </c>
      <c r="N1391" s="114">
        <f>VLOOKUP(K1391,'Material Bar Weights'!A:C,3,0)</f>
        <v>43.94</v>
      </c>
      <c r="O1391" s="115">
        <f t="shared" si="696"/>
        <v>0</v>
      </c>
      <c r="P1391" s="105">
        <f t="shared" si="697"/>
        <v>0</v>
      </c>
      <c r="R1391" s="286"/>
      <c r="S1391" s="287"/>
      <c r="U1391" s="212"/>
      <c r="V1391" s="180"/>
      <c r="W1391" s="180"/>
    </row>
    <row r="1392" spans="1:25">
      <c r="A1392" s="50" t="s">
        <v>695</v>
      </c>
      <c r="B1392" s="107" t="s">
        <v>1094</v>
      </c>
      <c r="D1392" s="81">
        <v>0</v>
      </c>
      <c r="E1392" s="50">
        <v>0</v>
      </c>
      <c r="F1392" s="401">
        <f t="shared" si="692"/>
        <v>0</v>
      </c>
      <c r="G1392" s="146">
        <v>31</v>
      </c>
      <c r="H1392" s="81">
        <v>1</v>
      </c>
      <c r="I1392" s="6">
        <f t="shared" si="694"/>
        <v>1</v>
      </c>
      <c r="J1392" s="6">
        <f t="shared" si="695"/>
        <v>0</v>
      </c>
      <c r="K1392" s="50" t="s">
        <v>64</v>
      </c>
      <c r="L1392" s="152">
        <v>0.14399999999999999</v>
      </c>
      <c r="M1392" s="81">
        <v>6.9949999999999998E-2</v>
      </c>
      <c r="N1392" s="114">
        <f>VLOOKUP(K1392,'Material Bar Weights'!A:C,3,0)</f>
        <v>43.94</v>
      </c>
      <c r="O1392" s="115">
        <f t="shared" si="696"/>
        <v>0</v>
      </c>
      <c r="P1392" s="105">
        <f t="shared" si="697"/>
        <v>0</v>
      </c>
      <c r="R1392" s="286"/>
      <c r="S1392" s="287"/>
      <c r="U1392" s="212"/>
      <c r="V1392" s="180"/>
      <c r="W1392" s="180"/>
    </row>
    <row r="1393" spans="1:25">
      <c r="A1393" s="50" t="s">
        <v>695</v>
      </c>
      <c r="B1393" s="107" t="s">
        <v>1122</v>
      </c>
      <c r="D1393" s="81">
        <v>0</v>
      </c>
      <c r="E1393" s="50">
        <v>0</v>
      </c>
      <c r="F1393" s="401">
        <f t="shared" si="692"/>
        <v>0</v>
      </c>
      <c r="G1393" s="146">
        <v>14</v>
      </c>
      <c r="H1393" s="81">
        <v>2</v>
      </c>
      <c r="I1393" s="6">
        <f t="shared" si="694"/>
        <v>2</v>
      </c>
      <c r="J1393" s="6">
        <f t="shared" si="695"/>
        <v>0</v>
      </c>
      <c r="K1393" s="50" t="s">
        <v>1123</v>
      </c>
      <c r="L1393" s="50">
        <v>0.13700000000000001</v>
      </c>
      <c r="M1393" s="81">
        <v>6.9949999999999998E-2</v>
      </c>
      <c r="N1393" s="114">
        <f>VLOOKUP(K1393,'Material Bar Weights'!A:C,3,0)</f>
        <v>40.56</v>
      </c>
      <c r="O1393" s="115">
        <f t="shared" si="696"/>
        <v>0</v>
      </c>
      <c r="P1393" s="105">
        <f t="shared" si="697"/>
        <v>0</v>
      </c>
      <c r="S1393" s="287"/>
      <c r="U1393" s="212"/>
      <c r="V1393" s="180"/>
      <c r="W1393" s="180"/>
    </row>
    <row r="1394" spans="1:25">
      <c r="A1394" s="50" t="s">
        <v>695</v>
      </c>
      <c r="B1394" s="107" t="s">
        <v>1095</v>
      </c>
      <c r="D1394" s="81">
        <v>0</v>
      </c>
      <c r="E1394" s="50">
        <v>0</v>
      </c>
      <c r="F1394" s="401">
        <f t="shared" si="692"/>
        <v>0</v>
      </c>
      <c r="G1394" s="81">
        <v>25</v>
      </c>
      <c r="H1394" s="81">
        <v>1</v>
      </c>
      <c r="I1394" s="6">
        <f t="shared" si="694"/>
        <v>1</v>
      </c>
      <c r="J1394" s="6">
        <f t="shared" si="695"/>
        <v>0</v>
      </c>
      <c r="K1394" s="50" t="s">
        <v>64</v>
      </c>
      <c r="L1394" s="152">
        <v>0.14399999999999999</v>
      </c>
      <c r="M1394" s="81">
        <v>6.9949999999999998E-2</v>
      </c>
      <c r="N1394" s="114">
        <f>VLOOKUP(K1394,'Material Bar Weights'!A:C,3,0)</f>
        <v>43.94</v>
      </c>
      <c r="O1394" s="115">
        <f t="shared" si="696"/>
        <v>0</v>
      </c>
      <c r="P1394" s="105">
        <f t="shared" si="697"/>
        <v>0</v>
      </c>
      <c r="U1394" s="212"/>
      <c r="V1394" s="120"/>
      <c r="W1394" s="81"/>
      <c r="X1394" s="50"/>
      <c r="Y1394" s="82"/>
    </row>
    <row r="1395" spans="1:25">
      <c r="A1395" s="50" t="s">
        <v>695</v>
      </c>
      <c r="B1395" s="107" t="s">
        <v>969</v>
      </c>
      <c r="D1395" s="81">
        <v>0</v>
      </c>
      <c r="E1395" s="50">
        <v>0</v>
      </c>
      <c r="F1395" s="401">
        <f t="shared" si="692"/>
        <v>0</v>
      </c>
      <c r="G1395" s="81">
        <v>25</v>
      </c>
      <c r="H1395" s="81">
        <v>1</v>
      </c>
      <c r="I1395" s="6">
        <f t="shared" si="694"/>
        <v>1</v>
      </c>
      <c r="J1395" s="6">
        <f t="shared" si="695"/>
        <v>0</v>
      </c>
      <c r="K1395" s="50" t="s">
        <v>64</v>
      </c>
      <c r="L1395" s="50">
        <v>0.124</v>
      </c>
      <c r="M1395" s="81">
        <v>6.9949999999999998E-2</v>
      </c>
      <c r="N1395" s="114">
        <f>VLOOKUP(K1395,'Material Bar Weights'!A:C,3,0)</f>
        <v>43.94</v>
      </c>
      <c r="O1395" s="115">
        <f t="shared" si="696"/>
        <v>0</v>
      </c>
      <c r="P1395" s="105">
        <f t="shared" si="697"/>
        <v>0</v>
      </c>
      <c r="U1395" s="212"/>
      <c r="X1395" s="50"/>
      <c r="Y1395" s="82"/>
    </row>
    <row r="1396" spans="1:25">
      <c r="A1396" s="50" t="s">
        <v>695</v>
      </c>
      <c r="B1396" s="107" t="s">
        <v>1256</v>
      </c>
      <c r="D1396" s="81">
        <v>0</v>
      </c>
      <c r="E1396" s="50">
        <v>0</v>
      </c>
      <c r="F1396" s="401">
        <f t="shared" si="692"/>
        <v>0</v>
      </c>
      <c r="G1396" s="81">
        <v>25</v>
      </c>
      <c r="H1396" s="81">
        <v>1</v>
      </c>
      <c r="I1396" s="6">
        <f t="shared" si="694"/>
        <v>1</v>
      </c>
      <c r="J1396" s="6">
        <f t="shared" si="695"/>
        <v>0</v>
      </c>
      <c r="K1396" s="50" t="s">
        <v>64</v>
      </c>
      <c r="L1396" s="50">
        <v>0.124</v>
      </c>
      <c r="M1396" s="81">
        <v>6.9949999999999998E-2</v>
      </c>
      <c r="N1396" s="114">
        <f>VLOOKUP(K1396,'Material Bar Weights'!A:C,3,0)</f>
        <v>43.94</v>
      </c>
      <c r="O1396" s="115">
        <f t="shared" si="696"/>
        <v>0</v>
      </c>
      <c r="P1396" s="105">
        <f t="shared" si="697"/>
        <v>0</v>
      </c>
      <c r="U1396" s="212"/>
      <c r="V1396" s="120"/>
      <c r="W1396" s="81"/>
      <c r="X1396" s="50"/>
      <c r="Y1396" s="82"/>
    </row>
    <row r="1397" spans="1:25">
      <c r="A1397" s="50" t="s">
        <v>695</v>
      </c>
      <c r="B1397" s="107" t="s">
        <v>1404</v>
      </c>
      <c r="D1397" s="81">
        <v>0</v>
      </c>
      <c r="E1397" s="50">
        <v>0</v>
      </c>
      <c r="F1397" s="401">
        <f t="shared" si="692"/>
        <v>0</v>
      </c>
      <c r="G1397" s="146">
        <v>31</v>
      </c>
      <c r="H1397" s="81">
        <v>3</v>
      </c>
      <c r="I1397" s="6">
        <f t="shared" si="694"/>
        <v>3</v>
      </c>
      <c r="J1397" s="6">
        <f t="shared" si="695"/>
        <v>0</v>
      </c>
      <c r="K1397" s="50" t="s">
        <v>64</v>
      </c>
      <c r="L1397" s="50">
        <v>0.124</v>
      </c>
      <c r="M1397" s="81">
        <v>6.9949999999999998E-2</v>
      </c>
      <c r="N1397" s="114">
        <f>VLOOKUP(K1397,'Material Bar Weights'!A:C,3,0)</f>
        <v>43.94</v>
      </c>
      <c r="O1397" s="115">
        <f t="shared" si="696"/>
        <v>0</v>
      </c>
      <c r="P1397" s="105">
        <f t="shared" si="697"/>
        <v>0</v>
      </c>
      <c r="U1397" s="212"/>
    </row>
    <row r="1398" spans="1:25">
      <c r="A1398" s="50" t="s">
        <v>695</v>
      </c>
      <c r="B1398" s="107" t="s">
        <v>1226</v>
      </c>
      <c r="D1398" s="81">
        <v>0</v>
      </c>
      <c r="E1398" s="50">
        <v>0</v>
      </c>
      <c r="F1398" s="401">
        <f t="shared" si="692"/>
        <v>0</v>
      </c>
      <c r="G1398" s="146">
        <v>31</v>
      </c>
      <c r="H1398" s="81">
        <v>3</v>
      </c>
      <c r="I1398" s="6">
        <f t="shared" si="694"/>
        <v>3</v>
      </c>
      <c r="J1398" s="6">
        <f t="shared" si="695"/>
        <v>0</v>
      </c>
      <c r="K1398" s="50" t="s">
        <v>64</v>
      </c>
      <c r="L1398" s="50">
        <v>0.124</v>
      </c>
      <c r="M1398" s="81">
        <v>6.9949999999999998E-2</v>
      </c>
      <c r="N1398" s="114">
        <f>VLOOKUP(K1398,'Material Bar Weights'!A:C,3,0)</f>
        <v>43.94</v>
      </c>
      <c r="O1398" s="115">
        <f t="shared" si="696"/>
        <v>0</v>
      </c>
      <c r="P1398" s="105">
        <f t="shared" si="697"/>
        <v>0</v>
      </c>
      <c r="U1398" s="212"/>
    </row>
    <row r="1399" spans="1:25">
      <c r="A1399" s="50" t="s">
        <v>695</v>
      </c>
      <c r="B1399" s="107" t="s">
        <v>2190</v>
      </c>
      <c r="D1399" s="81">
        <v>0</v>
      </c>
      <c r="E1399" s="50">
        <v>0</v>
      </c>
      <c r="F1399" s="401">
        <f t="shared" si="692"/>
        <v>0</v>
      </c>
      <c r="G1399" s="146">
        <v>31</v>
      </c>
      <c r="H1399" s="81">
        <v>2</v>
      </c>
      <c r="I1399" s="6">
        <f t="shared" ref="I1399" si="698">E1399/G1399+H1399</f>
        <v>2</v>
      </c>
      <c r="J1399" s="6">
        <f t="shared" ref="J1399" si="699">ROUND(I1399/7.5,0)</f>
        <v>0</v>
      </c>
      <c r="K1399" s="50" t="s">
        <v>64</v>
      </c>
      <c r="L1399" s="50">
        <v>0.124</v>
      </c>
      <c r="M1399" s="81">
        <v>6.5000000000000002E-2</v>
      </c>
      <c r="N1399" s="114">
        <f>VLOOKUP(K1399,'Material Bar Weights'!A:C,3,0)</f>
        <v>43.94</v>
      </c>
      <c r="O1399" s="115">
        <f t="shared" ref="O1399" si="700">IF(L1399="NA", E1399, E1399*L1399)</f>
        <v>0</v>
      </c>
      <c r="P1399" s="105">
        <f t="shared" si="697"/>
        <v>0</v>
      </c>
      <c r="U1399" s="212"/>
    </row>
    <row r="1400" spans="1:25">
      <c r="A1400" s="50" t="s">
        <v>695</v>
      </c>
      <c r="B1400" s="107" t="s">
        <v>1384</v>
      </c>
      <c r="D1400" s="81">
        <v>0</v>
      </c>
      <c r="E1400" s="50">
        <v>0</v>
      </c>
      <c r="F1400" s="401">
        <f t="shared" si="692"/>
        <v>0</v>
      </c>
      <c r="G1400" s="146">
        <v>31</v>
      </c>
      <c r="H1400" s="81">
        <v>2</v>
      </c>
      <c r="I1400" s="6">
        <f>E1400/G1400+H1400</f>
        <v>2</v>
      </c>
      <c r="J1400" s="6">
        <f t="shared" ref="J1400:J1411" si="701">ROUND(I1400/7.5,0)</f>
        <v>0</v>
      </c>
      <c r="K1400" s="50" t="s">
        <v>64</v>
      </c>
      <c r="L1400" s="50">
        <v>0.124</v>
      </c>
      <c r="M1400" s="81">
        <v>6.5000000000000002E-2</v>
      </c>
      <c r="N1400" s="114">
        <f>VLOOKUP(K1400,'Material Bar Weights'!A:C,3,0)</f>
        <v>43.94</v>
      </c>
      <c r="O1400" s="115">
        <f t="shared" ref="O1400:O1411" si="702">IF(L1400="NA", E1400, E1400*L1400)</f>
        <v>0</v>
      </c>
      <c r="P1400" s="105">
        <f t="shared" si="697"/>
        <v>0</v>
      </c>
      <c r="U1400" s="212"/>
    </row>
    <row r="1401" spans="1:25">
      <c r="A1401" s="50" t="s">
        <v>695</v>
      </c>
      <c r="B1401" s="107" t="s">
        <v>1156</v>
      </c>
      <c r="D1401" s="81">
        <v>0</v>
      </c>
      <c r="E1401" s="50">
        <v>0</v>
      </c>
      <c r="F1401" s="401">
        <f t="shared" si="692"/>
        <v>0</v>
      </c>
      <c r="G1401" s="81">
        <v>25</v>
      </c>
      <c r="H1401" s="81">
        <v>1</v>
      </c>
      <c r="I1401" s="6">
        <f>E1401/G1401+H1401</f>
        <v>1</v>
      </c>
      <c r="J1401" s="6">
        <f t="shared" si="701"/>
        <v>0</v>
      </c>
      <c r="K1401" s="50" t="s">
        <v>64</v>
      </c>
      <c r="L1401" s="50">
        <v>0.124</v>
      </c>
      <c r="M1401" s="81">
        <v>6.5000000000000002E-2</v>
      </c>
      <c r="N1401" s="114">
        <f>VLOOKUP(K1401,'Material Bar Weights'!A:C,3,0)</f>
        <v>43.94</v>
      </c>
      <c r="O1401" s="115">
        <f t="shared" si="702"/>
        <v>0</v>
      </c>
      <c r="P1401" s="105">
        <f t="shared" si="697"/>
        <v>0</v>
      </c>
      <c r="U1401" s="212"/>
    </row>
    <row r="1402" spans="1:25">
      <c r="A1402" s="50" t="s">
        <v>695</v>
      </c>
      <c r="B1402" s="107" t="s">
        <v>1096</v>
      </c>
      <c r="D1402" s="81">
        <v>0</v>
      </c>
      <c r="E1402" s="50">
        <v>0</v>
      </c>
      <c r="F1402" s="401">
        <f t="shared" si="692"/>
        <v>0</v>
      </c>
      <c r="G1402" s="81">
        <v>25</v>
      </c>
      <c r="H1402" s="81">
        <v>1</v>
      </c>
      <c r="I1402" s="6">
        <f>E1402/G1402+H1402</f>
        <v>1</v>
      </c>
      <c r="J1402" s="6">
        <f t="shared" si="701"/>
        <v>0</v>
      </c>
      <c r="K1402" s="50" t="s">
        <v>64</v>
      </c>
      <c r="L1402" s="50">
        <v>0.124</v>
      </c>
      <c r="M1402" s="81">
        <v>6.5000000000000002E-2</v>
      </c>
      <c r="N1402" s="114">
        <f>VLOOKUP(K1402,'Material Bar Weights'!A:C,3,0)</f>
        <v>43.94</v>
      </c>
      <c r="O1402" s="115">
        <f t="shared" si="702"/>
        <v>0</v>
      </c>
      <c r="P1402" s="105">
        <f t="shared" ref="P1402" si="703">O1402/N1402</f>
        <v>0</v>
      </c>
      <c r="U1402" s="212"/>
    </row>
    <row r="1403" spans="1:25">
      <c r="A1403" s="50" t="s">
        <v>695</v>
      </c>
      <c r="B1403" s="107" t="s">
        <v>1041</v>
      </c>
      <c r="D1403" s="81">
        <v>0</v>
      </c>
      <c r="E1403" s="50">
        <v>0</v>
      </c>
      <c r="F1403" s="401">
        <f t="shared" si="692"/>
        <v>0</v>
      </c>
      <c r="G1403" s="146">
        <v>31</v>
      </c>
      <c r="H1403" s="81">
        <v>1</v>
      </c>
      <c r="I1403" s="6">
        <f>E1403/G1403+H1403</f>
        <v>1</v>
      </c>
      <c r="J1403" s="6">
        <f t="shared" si="701"/>
        <v>0</v>
      </c>
      <c r="K1403" s="50" t="s">
        <v>64</v>
      </c>
      <c r="L1403" s="152">
        <v>0.14399999999999999</v>
      </c>
      <c r="M1403" s="81">
        <v>6.5000000000000002E-2</v>
      </c>
      <c r="N1403" s="114">
        <f>VLOOKUP(K1403,'Material Bar Weights'!A:C,3,0)</f>
        <v>43.94</v>
      </c>
      <c r="O1403" s="115">
        <f t="shared" si="702"/>
        <v>0</v>
      </c>
      <c r="P1403" s="105">
        <f>O1403/N1403</f>
        <v>0</v>
      </c>
      <c r="U1403" s="212"/>
    </row>
    <row r="1404" spans="1:25">
      <c r="A1404" s="50" t="s">
        <v>695</v>
      </c>
      <c r="B1404" s="107" t="s">
        <v>1118</v>
      </c>
      <c r="D1404" s="81">
        <v>0</v>
      </c>
      <c r="E1404" s="50">
        <v>0</v>
      </c>
      <c r="F1404" s="401">
        <f t="shared" si="692"/>
        <v>0</v>
      </c>
      <c r="G1404" s="81">
        <v>49</v>
      </c>
      <c r="H1404" s="81">
        <v>1</v>
      </c>
      <c r="I1404" s="6">
        <f>E1404/G1404+H1404</f>
        <v>1</v>
      </c>
      <c r="J1404" s="6">
        <f t="shared" si="701"/>
        <v>0</v>
      </c>
      <c r="K1404" s="50" t="s">
        <v>64</v>
      </c>
      <c r="L1404" s="152">
        <v>0.14399999999999999</v>
      </c>
      <c r="M1404" s="81">
        <v>6.5000000000000002E-2</v>
      </c>
      <c r="N1404" s="114">
        <f>VLOOKUP(K1404,'Material Bar Weights'!A:C,3,0)</f>
        <v>43.94</v>
      </c>
      <c r="O1404" s="115">
        <f t="shared" si="702"/>
        <v>0</v>
      </c>
      <c r="P1404" s="105">
        <f>O1404/N1404</f>
        <v>0</v>
      </c>
      <c r="U1404" s="212"/>
    </row>
    <row r="1405" spans="1:25">
      <c r="A1405" s="50" t="s">
        <v>458</v>
      </c>
      <c r="B1405" s="107" t="s">
        <v>1409</v>
      </c>
      <c r="C1405" s="325"/>
      <c r="D1405" s="81">
        <v>0</v>
      </c>
      <c r="E1405" s="81">
        <v>0</v>
      </c>
      <c r="F1405" s="346">
        <f t="shared" si="692"/>
        <v>0</v>
      </c>
      <c r="G1405" s="81">
        <v>192</v>
      </c>
      <c r="H1405" s="81">
        <v>1</v>
      </c>
      <c r="I1405" s="98">
        <f t="shared" ref="I1405:I1411" si="704">(E1405/G1405)+H1405</f>
        <v>1</v>
      </c>
      <c r="J1405" s="6">
        <f t="shared" si="701"/>
        <v>0</v>
      </c>
      <c r="K1405" s="50" t="s">
        <v>557</v>
      </c>
      <c r="L1405" s="50" t="s">
        <v>47</v>
      </c>
      <c r="M1405" s="81">
        <v>1.0088E-2</v>
      </c>
      <c r="N1405" s="114"/>
      <c r="O1405" s="115">
        <f t="shared" si="702"/>
        <v>0</v>
      </c>
      <c r="P1405" s="114"/>
      <c r="R1405" s="286"/>
      <c r="U1405" s="212"/>
    </row>
    <row r="1406" spans="1:25">
      <c r="A1406" s="81" t="s">
        <v>405</v>
      </c>
      <c r="B1406" s="107" t="s">
        <v>1410</v>
      </c>
      <c r="C1406" s="325"/>
      <c r="D1406" s="81">
        <v>0</v>
      </c>
      <c r="E1406" s="81">
        <v>0</v>
      </c>
      <c r="F1406" s="346">
        <f t="shared" si="692"/>
        <v>0</v>
      </c>
      <c r="G1406" s="81">
        <v>192</v>
      </c>
      <c r="H1406" s="81">
        <v>1</v>
      </c>
      <c r="I1406" s="98">
        <f t="shared" si="704"/>
        <v>1</v>
      </c>
      <c r="J1406" s="6">
        <f t="shared" si="701"/>
        <v>0</v>
      </c>
      <c r="K1406" s="243" t="s">
        <v>1409</v>
      </c>
      <c r="L1406" s="50" t="s">
        <v>47</v>
      </c>
      <c r="M1406" s="81">
        <v>1.0088E-2</v>
      </c>
      <c r="N1406" s="114"/>
      <c r="O1406" s="115">
        <f t="shared" si="702"/>
        <v>0</v>
      </c>
      <c r="P1406" s="114"/>
      <c r="R1406" s="286"/>
      <c r="U1406" s="212"/>
    </row>
    <row r="1407" spans="1:25">
      <c r="A1407" s="81" t="s">
        <v>405</v>
      </c>
      <c r="B1407" s="107" t="s">
        <v>1563</v>
      </c>
      <c r="C1407" s="325"/>
      <c r="D1407" s="81">
        <v>0</v>
      </c>
      <c r="E1407" s="81">
        <v>0</v>
      </c>
      <c r="F1407" s="346">
        <f t="shared" si="692"/>
        <v>0</v>
      </c>
      <c r="G1407" s="81">
        <v>192</v>
      </c>
      <c r="H1407" s="81">
        <v>1</v>
      </c>
      <c r="I1407" s="98">
        <f t="shared" si="704"/>
        <v>1</v>
      </c>
      <c r="J1407" s="6">
        <f t="shared" si="701"/>
        <v>0</v>
      </c>
      <c r="K1407" s="243" t="s">
        <v>1564</v>
      </c>
      <c r="L1407" s="50" t="s">
        <v>47</v>
      </c>
      <c r="M1407" s="81">
        <v>1.0088E-2</v>
      </c>
      <c r="N1407" s="114"/>
      <c r="O1407" s="115">
        <f t="shared" si="702"/>
        <v>0</v>
      </c>
      <c r="P1407" s="48"/>
      <c r="R1407" s="286"/>
      <c r="U1407" s="212"/>
    </row>
    <row r="1408" spans="1:25">
      <c r="A1408" s="50" t="s">
        <v>458</v>
      </c>
      <c r="B1408" s="107" t="s">
        <v>1564</v>
      </c>
      <c r="C1408" s="325"/>
      <c r="D1408" s="81">
        <v>0</v>
      </c>
      <c r="E1408" s="81">
        <v>0</v>
      </c>
      <c r="F1408" s="346">
        <f t="shared" si="692"/>
        <v>0</v>
      </c>
      <c r="G1408" s="81">
        <v>192</v>
      </c>
      <c r="H1408" s="81">
        <v>1</v>
      </c>
      <c r="I1408" s="98">
        <f t="shared" si="704"/>
        <v>1</v>
      </c>
      <c r="J1408" s="6">
        <f t="shared" si="701"/>
        <v>0</v>
      </c>
      <c r="K1408" s="50" t="s">
        <v>557</v>
      </c>
      <c r="L1408" s="50" t="s">
        <v>47</v>
      </c>
      <c r="M1408" s="81">
        <v>1.0088E-2</v>
      </c>
      <c r="N1408" s="114"/>
      <c r="O1408" s="115">
        <f t="shared" si="702"/>
        <v>0</v>
      </c>
      <c r="P1408" s="114"/>
      <c r="R1408" s="286"/>
      <c r="S1408" s="287"/>
      <c r="U1408" s="212"/>
      <c r="V1408" s="180"/>
      <c r="W1408" s="180"/>
      <c r="X1408" s="50"/>
      <c r="Y1408" s="82"/>
    </row>
    <row r="1409" spans="1:25">
      <c r="A1409" s="81" t="s">
        <v>458</v>
      </c>
      <c r="B1409" s="107" t="s">
        <v>4139</v>
      </c>
      <c r="C1409" s="256"/>
      <c r="D1409" s="81">
        <v>0</v>
      </c>
      <c r="E1409" s="81">
        <v>0</v>
      </c>
      <c r="F1409" s="346">
        <f t="shared" si="692"/>
        <v>0</v>
      </c>
      <c r="G1409" s="81">
        <v>192</v>
      </c>
      <c r="H1409" s="81">
        <v>1</v>
      </c>
      <c r="I1409" s="114">
        <f t="shared" si="704"/>
        <v>1</v>
      </c>
      <c r="J1409" s="40">
        <f t="shared" si="701"/>
        <v>0</v>
      </c>
      <c r="K1409" s="81" t="s">
        <v>472</v>
      </c>
      <c r="L1409" s="81" t="s">
        <v>47</v>
      </c>
      <c r="M1409" s="81">
        <v>1.9599999999999999E-3</v>
      </c>
      <c r="N1409" s="114"/>
      <c r="O1409" s="115">
        <f t="shared" si="702"/>
        <v>0</v>
      </c>
      <c r="P1409" s="114"/>
      <c r="R1409" s="286"/>
      <c r="S1409" s="287"/>
      <c r="U1409" s="212"/>
      <c r="V1409" s="180"/>
      <c r="W1409" s="180"/>
      <c r="X1409" s="50"/>
      <c r="Y1409" s="82"/>
    </row>
    <row r="1410" spans="1:25">
      <c r="A1410" s="81" t="s">
        <v>405</v>
      </c>
      <c r="B1410" s="107" t="s">
        <v>4138</v>
      </c>
      <c r="C1410" s="256"/>
      <c r="D1410" s="81">
        <v>0</v>
      </c>
      <c r="E1410" s="81">
        <v>0</v>
      </c>
      <c r="F1410" s="346">
        <f t="shared" si="692"/>
        <v>0</v>
      </c>
      <c r="G1410" s="81">
        <v>192</v>
      </c>
      <c r="H1410" s="81">
        <v>1</v>
      </c>
      <c r="I1410" s="114">
        <f t="shared" si="704"/>
        <v>1</v>
      </c>
      <c r="J1410" s="40">
        <f t="shared" si="701"/>
        <v>0</v>
      </c>
      <c r="K1410" s="81" t="s">
        <v>565</v>
      </c>
      <c r="L1410" s="81" t="s">
        <v>47</v>
      </c>
      <c r="M1410" s="81">
        <v>1.9599999999999999E-3</v>
      </c>
      <c r="N1410" s="114"/>
      <c r="O1410" s="115">
        <f t="shared" si="702"/>
        <v>0</v>
      </c>
      <c r="P1410" s="114"/>
      <c r="V1410" s="120"/>
      <c r="W1410" s="81"/>
    </row>
    <row r="1411" spans="1:25">
      <c r="A1411" s="81" t="s">
        <v>458</v>
      </c>
      <c r="B1411" s="107" t="s">
        <v>2398</v>
      </c>
      <c r="C1411" s="256"/>
      <c r="D1411" s="81">
        <v>0</v>
      </c>
      <c r="E1411" s="81">
        <v>0</v>
      </c>
      <c r="F1411" s="346">
        <f t="shared" si="692"/>
        <v>0</v>
      </c>
      <c r="G1411" s="146">
        <v>192</v>
      </c>
      <c r="H1411" s="81">
        <v>1</v>
      </c>
      <c r="I1411" s="114">
        <f t="shared" si="704"/>
        <v>1</v>
      </c>
      <c r="J1411" s="40">
        <f t="shared" si="701"/>
        <v>0</v>
      </c>
      <c r="K1411" s="81" t="s">
        <v>557</v>
      </c>
      <c r="L1411" s="81" t="s">
        <v>47</v>
      </c>
      <c r="M1411" s="81">
        <v>2E-3</v>
      </c>
      <c r="N1411" s="114"/>
      <c r="O1411" s="115">
        <f t="shared" si="702"/>
        <v>0</v>
      </c>
      <c r="P1411" s="48"/>
      <c r="V1411" s="120"/>
      <c r="W1411" s="81"/>
    </row>
    <row r="1412" spans="1:25">
      <c r="A1412" s="81" t="s">
        <v>405</v>
      </c>
      <c r="B1412" s="107" t="s">
        <v>2399</v>
      </c>
      <c r="C1412" s="256"/>
      <c r="D1412" s="81">
        <v>0</v>
      </c>
      <c r="E1412" s="81">
        <v>0</v>
      </c>
      <c r="F1412" s="81"/>
      <c r="G1412" s="146">
        <v>192</v>
      </c>
      <c r="H1412" s="81">
        <v>1</v>
      </c>
      <c r="I1412" s="114">
        <f t="shared" ref="I1412" si="705">(E1412/G1412)+H1412</f>
        <v>1</v>
      </c>
      <c r="J1412" s="40">
        <f t="shared" ref="J1412" si="706">ROUND(I1412/7.5,0)</f>
        <v>0</v>
      </c>
      <c r="K1412" s="81" t="s">
        <v>2400</v>
      </c>
      <c r="L1412" s="81" t="s">
        <v>47</v>
      </c>
      <c r="M1412" s="81"/>
      <c r="N1412" s="114"/>
      <c r="O1412" s="115">
        <f t="shared" ref="O1412" si="707">IF(L1412="NA", E1412, E1412*L1412)</f>
        <v>0</v>
      </c>
      <c r="P1412" s="114"/>
    </row>
    <row r="1413" spans="1:25">
      <c r="A1413" s="81" t="s">
        <v>405</v>
      </c>
      <c r="B1413" s="107" t="s">
        <v>556</v>
      </c>
      <c r="C1413" s="256"/>
      <c r="D1413" s="1376">
        <v>0</v>
      </c>
      <c r="E1413" s="1376">
        <v>0</v>
      </c>
      <c r="F1413" s="346">
        <f t="shared" ref="F1413:F1428" si="708">((E1413*M1413)/35)/4</f>
        <v>0</v>
      </c>
      <c r="G1413" s="146">
        <v>192</v>
      </c>
      <c r="H1413" s="81">
        <v>1</v>
      </c>
      <c r="I1413" s="114">
        <f>(E1413/G1413)+H1413</f>
        <v>1</v>
      </c>
      <c r="J1413" s="40">
        <f>ROUND(I1413/7.5,0)</f>
        <v>0</v>
      </c>
      <c r="K1413" s="81" t="s">
        <v>557</v>
      </c>
      <c r="L1413" s="81" t="s">
        <v>47</v>
      </c>
      <c r="M1413" s="81">
        <v>1.1979999999999999E-2</v>
      </c>
      <c r="N1413" s="114"/>
      <c r="O1413" s="115">
        <f>IF(L1413="NA", E1413, E1413*L1413)</f>
        <v>0</v>
      </c>
      <c r="P1413" s="114"/>
    </row>
    <row r="1414" spans="1:25">
      <c r="A1414" s="81" t="s">
        <v>458</v>
      </c>
      <c r="B1414" s="107" t="s">
        <v>626</v>
      </c>
      <c r="C1414" s="256"/>
      <c r="D1414" s="81">
        <v>0</v>
      </c>
      <c r="E1414" s="81">
        <v>0</v>
      </c>
      <c r="F1414" s="346">
        <f t="shared" si="708"/>
        <v>0</v>
      </c>
      <c r="G1414" s="81">
        <v>192</v>
      </c>
      <c r="H1414" s="81">
        <v>1</v>
      </c>
      <c r="I1414" s="114">
        <f>(E1414/G1414)+H1414</f>
        <v>1</v>
      </c>
      <c r="J1414" s="40">
        <f>ROUND(I1414/7.5,0)</f>
        <v>0</v>
      </c>
      <c r="K1414" s="81" t="s">
        <v>287</v>
      </c>
      <c r="L1414" s="81" t="s">
        <v>47</v>
      </c>
      <c r="M1414" s="81">
        <v>1.7999999999999999E-2</v>
      </c>
      <c r="N1414" s="114"/>
      <c r="O1414" s="115">
        <f>IF(L1414="NA", E1414, E1414*L1414)</f>
        <v>0</v>
      </c>
      <c r="P1414" s="114"/>
      <c r="R1414" s="286"/>
      <c r="S1414" s="287"/>
      <c r="V1414" s="180"/>
      <c r="W1414" s="180"/>
      <c r="X1414" s="50"/>
      <c r="Y1414" s="82"/>
    </row>
    <row r="1415" spans="1:25">
      <c r="A1415" s="81" t="s">
        <v>405</v>
      </c>
      <c r="B1415" s="107" t="s">
        <v>106</v>
      </c>
      <c r="C1415" s="256"/>
      <c r="D1415" s="81">
        <v>0</v>
      </c>
      <c r="E1415" s="81">
        <v>0</v>
      </c>
      <c r="F1415" s="346">
        <f t="shared" si="708"/>
        <v>0</v>
      </c>
      <c r="G1415" s="81">
        <v>192</v>
      </c>
      <c r="H1415" s="81">
        <v>1</v>
      </c>
      <c r="I1415" s="114">
        <f t="shared" ref="I1415:I1429" si="709">(E1415/G1415)+H1415</f>
        <v>1</v>
      </c>
      <c r="J1415" s="40">
        <f t="shared" ref="J1415:J1429" si="710">ROUND(I1415/7.5,0)</f>
        <v>0</v>
      </c>
      <c r="K1415" s="81" t="s">
        <v>626</v>
      </c>
      <c r="L1415" s="81" t="s">
        <v>47</v>
      </c>
      <c r="M1415" s="81">
        <v>1.7999999999999999E-2</v>
      </c>
      <c r="N1415" s="114"/>
      <c r="O1415" s="115">
        <f t="shared" ref="O1415:O1419" si="711">IF(L1415="NA", E1415, E1415*L1415)</f>
        <v>0</v>
      </c>
      <c r="P1415" s="114"/>
      <c r="R1415" s="286"/>
      <c r="S1415" s="287"/>
      <c r="U1415" s="107"/>
      <c r="V1415" s="180"/>
      <c r="W1415" s="180"/>
      <c r="X1415" s="50"/>
      <c r="Y1415" s="82"/>
    </row>
    <row r="1416" spans="1:25" s="120" customFormat="1">
      <c r="A1416" s="81" t="s">
        <v>458</v>
      </c>
      <c r="B1416" s="107" t="s">
        <v>1677</v>
      </c>
      <c r="C1416" s="256"/>
      <c r="D1416" s="81">
        <v>0</v>
      </c>
      <c r="E1416" s="81">
        <v>0</v>
      </c>
      <c r="F1416" s="81">
        <f t="shared" si="708"/>
        <v>0</v>
      </c>
      <c r="G1416" s="81">
        <v>192</v>
      </c>
      <c r="H1416" s="81">
        <v>1</v>
      </c>
      <c r="I1416" s="114">
        <f>(E1416/G1416)+H1416</f>
        <v>1</v>
      </c>
      <c r="J1416" s="40">
        <f>ROUND(I1416/7.5,0)</f>
        <v>0</v>
      </c>
      <c r="K1416" s="81" t="s">
        <v>287</v>
      </c>
      <c r="L1416" s="81" t="s">
        <v>47</v>
      </c>
      <c r="M1416" s="81">
        <v>1.9E-2</v>
      </c>
      <c r="N1416" s="114"/>
      <c r="O1416" s="115">
        <f>IF(L1416="NA", E1416, E1416*L1416)</f>
        <v>0</v>
      </c>
      <c r="P1416" s="114"/>
      <c r="Q1416" s="81"/>
      <c r="R1416" s="290"/>
      <c r="S1416" s="291"/>
      <c r="T1416" s="288"/>
      <c r="U1416" s="107"/>
      <c r="V1416" s="180"/>
      <c r="W1416" s="180"/>
      <c r="X1416" s="81"/>
      <c r="Y1416" s="160"/>
    </row>
    <row r="1417" spans="1:25">
      <c r="A1417" s="81" t="s">
        <v>405</v>
      </c>
      <c r="B1417" s="107" t="s">
        <v>1676</v>
      </c>
      <c r="C1417" s="256"/>
      <c r="D1417" s="81">
        <v>0</v>
      </c>
      <c r="E1417" s="81">
        <v>0</v>
      </c>
      <c r="F1417" s="81">
        <f t="shared" si="708"/>
        <v>0</v>
      </c>
      <c r="G1417" s="81">
        <v>192</v>
      </c>
      <c r="H1417" s="81">
        <v>1</v>
      </c>
      <c r="I1417" s="114">
        <f t="shared" si="709"/>
        <v>1</v>
      </c>
      <c r="J1417" s="40">
        <f t="shared" si="710"/>
        <v>0</v>
      </c>
      <c r="K1417" s="81" t="s">
        <v>1677</v>
      </c>
      <c r="L1417" s="81" t="s">
        <v>47</v>
      </c>
      <c r="M1417" s="81">
        <v>1.9E-2</v>
      </c>
      <c r="N1417" s="114"/>
      <c r="O1417" s="115">
        <f t="shared" si="711"/>
        <v>0</v>
      </c>
      <c r="P1417" s="114"/>
      <c r="R1417" s="286"/>
      <c r="S1417" s="287"/>
      <c r="U1417" s="107"/>
      <c r="V1417" s="180"/>
      <c r="W1417" s="180"/>
      <c r="X1417" s="50"/>
      <c r="Y1417" s="82"/>
    </row>
    <row r="1418" spans="1:25">
      <c r="A1418" s="81" t="s">
        <v>458</v>
      </c>
      <c r="B1418" s="107" t="s">
        <v>628</v>
      </c>
      <c r="C1418" s="256"/>
      <c r="D1418" s="81">
        <v>0</v>
      </c>
      <c r="E1418" s="81">
        <v>0</v>
      </c>
      <c r="F1418" s="81">
        <f t="shared" si="708"/>
        <v>0</v>
      </c>
      <c r="G1418" s="81">
        <v>192</v>
      </c>
      <c r="H1418" s="81">
        <v>1</v>
      </c>
      <c r="I1418" s="114">
        <f>(E1418/G1418)+H1418</f>
        <v>1</v>
      </c>
      <c r="J1418" s="40">
        <f>ROUND(I1418/7.5,0)</f>
        <v>0</v>
      </c>
      <c r="K1418" s="81" t="s">
        <v>287</v>
      </c>
      <c r="L1418" s="81" t="s">
        <v>47</v>
      </c>
      <c r="M1418" s="81">
        <v>1.9E-2</v>
      </c>
      <c r="N1418" s="114"/>
      <c r="O1418" s="115">
        <f>IF(L1418="NA", E1418, E1418*L1418)</f>
        <v>0</v>
      </c>
      <c r="P1418" s="114"/>
      <c r="R1418" s="286"/>
      <c r="S1418" s="287"/>
      <c r="U1418" s="107"/>
      <c r="V1418" s="180"/>
      <c r="W1418" s="180"/>
      <c r="X1418" s="50"/>
      <c r="Y1418" s="82"/>
    </row>
    <row r="1419" spans="1:25">
      <c r="A1419" s="81" t="s">
        <v>405</v>
      </c>
      <c r="B1419" s="107" t="s">
        <v>627</v>
      </c>
      <c r="C1419" s="256"/>
      <c r="D1419" s="81">
        <v>0</v>
      </c>
      <c r="E1419" s="81">
        <v>0</v>
      </c>
      <c r="F1419" s="81">
        <f t="shared" si="708"/>
        <v>0</v>
      </c>
      <c r="G1419" s="81">
        <v>192</v>
      </c>
      <c r="H1419" s="81">
        <v>1</v>
      </c>
      <c r="I1419" s="114">
        <f t="shared" si="709"/>
        <v>1</v>
      </c>
      <c r="J1419" s="40">
        <f t="shared" si="710"/>
        <v>0</v>
      </c>
      <c r="K1419" s="81" t="s">
        <v>628</v>
      </c>
      <c r="L1419" s="81" t="s">
        <v>47</v>
      </c>
      <c r="M1419" s="81">
        <v>1.9E-2</v>
      </c>
      <c r="N1419" s="114"/>
      <c r="O1419" s="115">
        <f t="shared" si="711"/>
        <v>0</v>
      </c>
      <c r="P1419" s="114"/>
      <c r="R1419" s="286"/>
      <c r="S1419" s="287"/>
      <c r="U1419" s="107"/>
      <c r="V1419" s="180"/>
      <c r="W1419" s="180"/>
      <c r="X1419" s="50"/>
      <c r="Y1419" s="82"/>
    </row>
    <row r="1420" spans="1:25">
      <c r="A1420" s="81" t="s">
        <v>405</v>
      </c>
      <c r="B1420" s="107" t="s">
        <v>286</v>
      </c>
      <c r="C1420" s="256"/>
      <c r="D1420" s="81">
        <v>0</v>
      </c>
      <c r="E1420" s="50">
        <v>0</v>
      </c>
      <c r="F1420" s="50">
        <f t="shared" si="708"/>
        <v>0</v>
      </c>
      <c r="G1420" s="146">
        <v>192</v>
      </c>
      <c r="H1420" s="81">
        <v>1</v>
      </c>
      <c r="I1420" s="133">
        <f>(E1420/G1420)+H1420</f>
        <v>1</v>
      </c>
      <c r="J1420" s="6">
        <f>ROUND(I1420/7.5,0)</f>
        <v>0</v>
      </c>
      <c r="K1420" s="81" t="s">
        <v>287</v>
      </c>
      <c r="L1420" s="50" t="s">
        <v>47</v>
      </c>
      <c r="M1420" s="81">
        <v>2.0400000000000001E-2</v>
      </c>
      <c r="N1420" s="114"/>
      <c r="O1420" s="115">
        <f>IF(L1420="NA", E1420, E1420*L1420)</f>
        <v>0</v>
      </c>
      <c r="P1420" s="114"/>
      <c r="R1420" s="286"/>
      <c r="S1420" s="287"/>
      <c r="U1420" s="107"/>
      <c r="V1420" s="180"/>
      <c r="W1420" s="180"/>
      <c r="X1420" s="50"/>
      <c r="Y1420" s="82"/>
    </row>
    <row r="1421" spans="1:25">
      <c r="A1421" s="81" t="s">
        <v>405</v>
      </c>
      <c r="B1421" s="107" t="s">
        <v>1125</v>
      </c>
      <c r="C1421" s="256"/>
      <c r="D1421" s="81">
        <v>0</v>
      </c>
      <c r="E1421" s="50">
        <v>0</v>
      </c>
      <c r="F1421" s="401">
        <f t="shared" si="708"/>
        <v>0</v>
      </c>
      <c r="G1421" s="146">
        <v>192</v>
      </c>
      <c r="H1421" s="81">
        <v>1</v>
      </c>
      <c r="I1421" s="133">
        <f>(E1421/G1421)+H1421</f>
        <v>1</v>
      </c>
      <c r="J1421" s="6">
        <f>ROUND(I1421/7.5,0)</f>
        <v>0</v>
      </c>
      <c r="K1421" s="81" t="s">
        <v>1124</v>
      </c>
      <c r="L1421" s="50" t="s">
        <v>47</v>
      </c>
      <c r="M1421" s="81">
        <v>2.47E-2</v>
      </c>
      <c r="N1421" s="114"/>
      <c r="O1421" s="115">
        <f>IF(L1421="NA", E1421, E1421*L1421)</f>
        <v>0</v>
      </c>
      <c r="P1421" s="114"/>
      <c r="R1421" s="286"/>
      <c r="S1421" s="287"/>
      <c r="U1421" s="107"/>
      <c r="V1421" s="180"/>
      <c r="W1421" s="180"/>
      <c r="X1421" s="50"/>
      <c r="Y1421" s="82"/>
    </row>
    <row r="1422" spans="1:25">
      <c r="A1422" s="81" t="s">
        <v>458</v>
      </c>
      <c r="B1422" s="107" t="s">
        <v>1124</v>
      </c>
      <c r="C1422" s="256"/>
      <c r="D1422" s="81">
        <v>0</v>
      </c>
      <c r="E1422" s="81">
        <v>0</v>
      </c>
      <c r="F1422" s="401">
        <f t="shared" si="708"/>
        <v>0</v>
      </c>
      <c r="G1422" s="146">
        <v>192</v>
      </c>
      <c r="H1422" s="81">
        <v>1</v>
      </c>
      <c r="I1422" s="114">
        <f>(E1422/G1422)+H1422</f>
        <v>1</v>
      </c>
      <c r="J1422" s="40">
        <f>ROUND(I1422/7.5,0)</f>
        <v>0</v>
      </c>
      <c r="K1422" s="81" t="s">
        <v>472</v>
      </c>
      <c r="L1422" s="81" t="s">
        <v>47</v>
      </c>
      <c r="M1422" s="81">
        <v>2.47E-2</v>
      </c>
      <c r="N1422" s="114"/>
      <c r="O1422" s="115">
        <f>IF(L1422="NA", E1422, E1422*L1422)</f>
        <v>0</v>
      </c>
      <c r="P1422" s="114"/>
      <c r="R1422" s="286"/>
      <c r="S1422" s="287"/>
      <c r="U1422" s="107"/>
      <c r="V1422" s="180"/>
      <c r="W1422" s="180"/>
      <c r="X1422" s="50"/>
      <c r="Y1422" s="82"/>
    </row>
    <row r="1423" spans="1:25">
      <c r="A1423" s="81" t="s">
        <v>405</v>
      </c>
      <c r="B1423" s="107" t="s">
        <v>288</v>
      </c>
      <c r="C1423" s="256"/>
      <c r="D1423" s="81">
        <v>0</v>
      </c>
      <c r="E1423" s="50">
        <v>0</v>
      </c>
      <c r="F1423" s="401">
        <f t="shared" si="708"/>
        <v>0</v>
      </c>
      <c r="G1423" s="146">
        <v>192</v>
      </c>
      <c r="H1423" s="81">
        <v>1</v>
      </c>
      <c r="I1423" s="133">
        <f>(E1423/G1423)+H1423</f>
        <v>1</v>
      </c>
      <c r="J1423" s="6">
        <f>ROUND(I1423/7.5,0)</f>
        <v>0</v>
      </c>
      <c r="K1423" s="81" t="s">
        <v>472</v>
      </c>
      <c r="L1423" s="50" t="s">
        <v>47</v>
      </c>
      <c r="M1423" s="81">
        <v>2.7820000000000001E-2</v>
      </c>
      <c r="N1423" s="114"/>
      <c r="O1423" s="115">
        <f>IF(L1423="NA", E1423, E1423*L1423)</f>
        <v>0</v>
      </c>
      <c r="P1423" s="114"/>
      <c r="R1423" s="286"/>
      <c r="S1423" s="287"/>
      <c r="U1423" s="107"/>
      <c r="V1423" s="180"/>
      <c r="W1423" s="180"/>
      <c r="X1423" s="50"/>
      <c r="Y1423" s="82"/>
    </row>
    <row r="1424" spans="1:25">
      <c r="A1424" s="81" t="s">
        <v>405</v>
      </c>
      <c r="B1424" s="107" t="s">
        <v>2107</v>
      </c>
      <c r="C1424" s="256"/>
      <c r="D1424" s="81">
        <v>0</v>
      </c>
      <c r="E1424" s="50">
        <v>0</v>
      </c>
      <c r="F1424" s="401">
        <f t="shared" si="708"/>
        <v>0</v>
      </c>
      <c r="G1424" s="146">
        <v>192</v>
      </c>
      <c r="H1424" s="81">
        <v>1</v>
      </c>
      <c r="I1424" s="133">
        <f t="shared" ref="I1424" si="712">(E1424/G1424)+H1424</f>
        <v>1</v>
      </c>
      <c r="J1424" s="6">
        <f t="shared" ref="J1424" si="713">ROUND(I1424/7.5,0)</f>
        <v>0</v>
      </c>
      <c r="K1424" s="81" t="s">
        <v>2108</v>
      </c>
      <c r="L1424" s="50" t="s">
        <v>47</v>
      </c>
      <c r="M1424" s="81">
        <v>4.2000000000000003E-2</v>
      </c>
      <c r="N1424" s="114"/>
      <c r="O1424" s="115">
        <f t="shared" ref="O1424" si="714">IF(L1424="NA", E1424, E1424*L1424)</f>
        <v>0</v>
      </c>
      <c r="P1424" s="114"/>
      <c r="R1424" s="286"/>
      <c r="S1424" s="287"/>
      <c r="U1424" s="107"/>
      <c r="V1424" s="180"/>
      <c r="W1424" s="180"/>
      <c r="X1424" s="50"/>
      <c r="Y1424" s="82"/>
    </row>
    <row r="1425" spans="1:25">
      <c r="A1425" s="81" t="s">
        <v>458</v>
      </c>
      <c r="B1425" s="107" t="s">
        <v>1193</v>
      </c>
      <c r="C1425" s="256"/>
      <c r="D1425" s="81">
        <v>0</v>
      </c>
      <c r="E1425" s="81">
        <v>0</v>
      </c>
      <c r="F1425" s="346">
        <f t="shared" si="708"/>
        <v>0</v>
      </c>
      <c r="G1425" s="81">
        <v>192</v>
      </c>
      <c r="H1425" s="81">
        <v>1</v>
      </c>
      <c r="I1425" s="114">
        <f>(E1425/G1425)+H1425</f>
        <v>1</v>
      </c>
      <c r="J1425" s="90">
        <f>ROUND(I1425/7.5,0)</f>
        <v>0</v>
      </c>
      <c r="K1425" s="81" t="s">
        <v>486</v>
      </c>
      <c r="L1425" s="81" t="s">
        <v>47</v>
      </c>
      <c r="M1425" s="81">
        <v>1.2999999999999999E-2</v>
      </c>
      <c r="N1425" s="114"/>
      <c r="O1425" s="115">
        <f>IF(L1425="NA", E1425, E1425*L1425)</f>
        <v>0</v>
      </c>
      <c r="P1425" s="114"/>
      <c r="R1425" s="286"/>
      <c r="S1425" s="287"/>
      <c r="U1425" s="107"/>
      <c r="V1425" s="180"/>
      <c r="W1425" s="180"/>
    </row>
    <row r="1426" spans="1:25">
      <c r="A1426" s="81" t="s">
        <v>2514</v>
      </c>
      <c r="B1426" s="107" t="s">
        <v>1192</v>
      </c>
      <c r="C1426" s="256"/>
      <c r="D1426" s="81">
        <v>0</v>
      </c>
      <c r="E1426" s="81">
        <v>0</v>
      </c>
      <c r="F1426" s="346">
        <f t="shared" si="708"/>
        <v>0</v>
      </c>
      <c r="G1426" s="81">
        <v>192</v>
      </c>
      <c r="H1426" s="81">
        <v>1</v>
      </c>
      <c r="I1426" s="114">
        <f>(E1426/G1426)+H1426</f>
        <v>1</v>
      </c>
      <c r="J1426" s="90">
        <f>ROUND(I1426/7.5,0)</f>
        <v>0</v>
      </c>
      <c r="K1426" s="81" t="s">
        <v>1193</v>
      </c>
      <c r="L1426" s="81" t="s">
        <v>47</v>
      </c>
      <c r="M1426" s="81">
        <v>1.2999999999999999E-2</v>
      </c>
      <c r="N1426" s="114"/>
      <c r="O1426" s="115">
        <f>IF(L1426="NA", E1426, E1426*L1426)</f>
        <v>0</v>
      </c>
      <c r="P1426" s="114"/>
      <c r="R1426" s="286"/>
      <c r="S1426" s="287"/>
      <c r="U1426" s="107"/>
      <c r="V1426" s="180"/>
      <c r="W1426" s="180"/>
    </row>
    <row r="1427" spans="1:25">
      <c r="A1427" s="81" t="s">
        <v>2514</v>
      </c>
      <c r="B1427" s="107" t="s">
        <v>480</v>
      </c>
      <c r="C1427" s="256"/>
      <c r="D1427" s="81">
        <v>0</v>
      </c>
      <c r="E1427" s="50">
        <v>0</v>
      </c>
      <c r="F1427" s="401">
        <f t="shared" si="708"/>
        <v>0</v>
      </c>
      <c r="G1427" s="146">
        <v>192</v>
      </c>
      <c r="H1427" s="81">
        <v>1</v>
      </c>
      <c r="I1427" s="114">
        <f>(E1427/G1427)+H1427</f>
        <v>1</v>
      </c>
      <c r="J1427" s="98">
        <f>ROUND(I1427/7.5,0)</f>
        <v>0</v>
      </c>
      <c r="K1427" s="81" t="s">
        <v>481</v>
      </c>
      <c r="L1427" s="50" t="s">
        <v>47</v>
      </c>
      <c r="M1427" s="81">
        <v>1.6500000000000001E-2</v>
      </c>
      <c r="N1427" s="114"/>
      <c r="O1427" s="115">
        <f>IF(L1427="NA", E1427, E1427*L1427)</f>
        <v>0</v>
      </c>
      <c r="P1427" s="114"/>
      <c r="R1427" s="286"/>
      <c r="S1427" s="287"/>
      <c r="U1427" s="107"/>
      <c r="V1427" s="180"/>
      <c r="W1427" s="180"/>
    </row>
    <row r="1428" spans="1:25">
      <c r="A1428" s="81" t="s">
        <v>458</v>
      </c>
      <c r="B1428" s="107" t="s">
        <v>484</v>
      </c>
      <c r="C1428" s="256"/>
      <c r="D1428" s="81">
        <v>0</v>
      </c>
      <c r="E1428" s="81">
        <v>0</v>
      </c>
      <c r="F1428" s="401">
        <f t="shared" si="708"/>
        <v>0</v>
      </c>
      <c r="G1428" s="81">
        <v>192</v>
      </c>
      <c r="H1428" s="81">
        <v>1</v>
      </c>
      <c r="I1428" s="114">
        <f>(E1428/G1428)+H1428</f>
        <v>1</v>
      </c>
      <c r="J1428" s="90">
        <f>ROUND(I1428/7.5,0)</f>
        <v>0</v>
      </c>
      <c r="K1428" s="81" t="s">
        <v>486</v>
      </c>
      <c r="L1428" s="81" t="s">
        <v>47</v>
      </c>
      <c r="M1428" s="81">
        <v>1.6500000000000001E-2</v>
      </c>
      <c r="N1428" s="114"/>
      <c r="O1428" s="115">
        <f>IF(L1428="NA", E1428, E1428*L1428)</f>
        <v>0</v>
      </c>
      <c r="P1428" s="114"/>
      <c r="R1428" s="286"/>
      <c r="S1428" s="287"/>
      <c r="U1428" s="107"/>
      <c r="V1428" s="180"/>
      <c r="W1428" s="180"/>
      <c r="X1428" s="50"/>
      <c r="Y1428" s="82"/>
    </row>
    <row r="1429" spans="1:25">
      <c r="A1429" s="81" t="s">
        <v>2514</v>
      </c>
      <c r="B1429" s="107" t="s">
        <v>483</v>
      </c>
      <c r="C1429" s="256"/>
      <c r="D1429" s="81">
        <v>0</v>
      </c>
      <c r="E1429" s="50">
        <v>0</v>
      </c>
      <c r="F1429" s="401">
        <f t="shared" ref="F1429" si="715">((E1429*M1429)/35)/4</f>
        <v>0</v>
      </c>
      <c r="G1429" s="146">
        <v>192</v>
      </c>
      <c r="H1429" s="81">
        <v>1</v>
      </c>
      <c r="I1429" s="114">
        <f t="shared" si="709"/>
        <v>1</v>
      </c>
      <c r="J1429" s="98">
        <f t="shared" si="710"/>
        <v>0</v>
      </c>
      <c r="K1429" s="81" t="s">
        <v>484</v>
      </c>
      <c r="L1429" s="50" t="s">
        <v>47</v>
      </c>
      <c r="M1429" s="81">
        <v>1.6500000000000001E-2</v>
      </c>
      <c r="N1429" s="114"/>
      <c r="O1429" s="115">
        <f t="shared" ref="O1429" si="716">IF(L1429="NA", E1429, E1429*L1429)</f>
        <v>0</v>
      </c>
      <c r="P1429" s="114"/>
      <c r="R1429" s="286"/>
      <c r="S1429" s="287"/>
      <c r="U1429" s="107"/>
      <c r="V1429" s="180"/>
      <c r="W1429" s="180"/>
      <c r="X1429" s="50"/>
      <c r="Y1429" s="82"/>
    </row>
    <row r="1430" spans="1:25">
      <c r="A1430" s="81" t="s">
        <v>458</v>
      </c>
      <c r="B1430" s="107" t="s">
        <v>482</v>
      </c>
      <c r="C1430" s="256"/>
      <c r="D1430" s="81">
        <v>0</v>
      </c>
      <c r="E1430" s="81">
        <v>0</v>
      </c>
      <c r="F1430" s="346">
        <f>((E1430*M1430)/35)/4</f>
        <v>0</v>
      </c>
      <c r="G1430" s="81">
        <v>192</v>
      </c>
      <c r="H1430" s="81">
        <v>1</v>
      </c>
      <c r="I1430" s="114">
        <f>(E1430/G1430)+H1430</f>
        <v>1</v>
      </c>
      <c r="J1430" s="6">
        <f>ROUND(I1430/7.5,0)</f>
        <v>0</v>
      </c>
      <c r="K1430" s="81" t="s">
        <v>486</v>
      </c>
      <c r="L1430" s="50" t="s">
        <v>47</v>
      </c>
      <c r="M1430" s="81">
        <v>1.66E-2</v>
      </c>
      <c r="N1430" s="114"/>
      <c r="O1430" s="115">
        <f>IF(L1430="NA", E1430, E1430*L1430)</f>
        <v>0</v>
      </c>
      <c r="P1430" s="114"/>
      <c r="R1430" s="286"/>
      <c r="S1430" s="287"/>
      <c r="U1430" s="107"/>
      <c r="V1430" s="180"/>
      <c r="W1430" s="180"/>
      <c r="X1430" s="50"/>
      <c r="Y1430" s="82"/>
    </row>
    <row r="1431" spans="1:25">
      <c r="A1431" s="81" t="s">
        <v>2514</v>
      </c>
      <c r="B1431" s="107" t="s">
        <v>2644</v>
      </c>
      <c r="C1431" s="256"/>
      <c r="D1431" s="81">
        <v>0</v>
      </c>
      <c r="E1431" s="50">
        <v>0</v>
      </c>
      <c r="F1431" s="401">
        <f>((E1431*M1431)/35)/4</f>
        <v>0</v>
      </c>
      <c r="G1431" s="146">
        <v>192</v>
      </c>
      <c r="H1431" s="81">
        <v>1</v>
      </c>
      <c r="I1431" s="114">
        <f t="shared" ref="I1431" si="717">(E1431/G1431)+H1431</f>
        <v>1</v>
      </c>
      <c r="J1431" s="98">
        <f t="shared" ref="J1431" si="718">ROUND(I1431/7.5,0)</f>
        <v>0</v>
      </c>
      <c r="K1431" s="81" t="s">
        <v>482</v>
      </c>
      <c r="L1431" s="50" t="s">
        <v>47</v>
      </c>
      <c r="M1431" s="81">
        <v>1.66E-2</v>
      </c>
      <c r="N1431" s="114"/>
      <c r="O1431" s="115">
        <f t="shared" ref="O1431" si="719">IF(L1431="NA", E1431, E1431*L1431)</f>
        <v>0</v>
      </c>
      <c r="P1431" s="114"/>
      <c r="R1431" s="286"/>
      <c r="S1431" s="287"/>
      <c r="U1431" s="107"/>
      <c r="V1431" s="180"/>
      <c r="W1431" s="180"/>
      <c r="X1431" s="50"/>
      <c r="Y1431" s="82"/>
    </row>
    <row r="1432" spans="1:25">
      <c r="A1432" s="81" t="s">
        <v>458</v>
      </c>
      <c r="B1432" s="107" t="s">
        <v>2603</v>
      </c>
      <c r="C1432" s="256"/>
      <c r="D1432" s="81">
        <v>0</v>
      </c>
      <c r="E1432" s="50">
        <v>0</v>
      </c>
      <c r="F1432" s="401">
        <f>((E1432*M1432)/35)/4</f>
        <v>0</v>
      </c>
      <c r="G1432" s="146">
        <v>192</v>
      </c>
      <c r="H1432" s="81">
        <v>1</v>
      </c>
      <c r="I1432" s="114">
        <f t="shared" ref="I1432:I1437" si="720">(E1432/G1432)+H1432</f>
        <v>1</v>
      </c>
      <c r="J1432" s="98">
        <f t="shared" ref="J1432:J1470" si="721">ROUND(I1432/7.5,0)</f>
        <v>0</v>
      </c>
      <c r="K1432" s="81" t="s">
        <v>486</v>
      </c>
      <c r="L1432" s="50" t="s">
        <v>47</v>
      </c>
      <c r="M1432" s="81">
        <v>1.7000000000000001E-2</v>
      </c>
      <c r="N1432" s="114"/>
      <c r="O1432" s="115">
        <f t="shared" ref="O1432:O1459" si="722">IF(L1432="NA", E1432, E1432*L1432)</f>
        <v>0</v>
      </c>
      <c r="P1432" s="114"/>
      <c r="R1432" s="286"/>
      <c r="S1432" s="287"/>
      <c r="U1432" s="107"/>
      <c r="V1432" s="180"/>
      <c r="W1432" s="180"/>
      <c r="X1432" s="50"/>
      <c r="Y1432" s="82"/>
    </row>
    <row r="1433" spans="1:25">
      <c r="A1433" s="81" t="s">
        <v>2514</v>
      </c>
      <c r="B1433" s="107" t="s">
        <v>2604</v>
      </c>
      <c r="C1433" s="256"/>
      <c r="D1433" s="81">
        <v>0</v>
      </c>
      <c r="E1433" s="50">
        <v>0</v>
      </c>
      <c r="G1433" s="146">
        <v>192</v>
      </c>
      <c r="H1433" s="81">
        <v>1</v>
      </c>
      <c r="I1433" s="114">
        <f t="shared" si="720"/>
        <v>1</v>
      </c>
      <c r="J1433" s="98">
        <f t="shared" si="721"/>
        <v>0</v>
      </c>
      <c r="K1433" s="208" t="s">
        <v>2605</v>
      </c>
      <c r="L1433" s="50" t="s">
        <v>47</v>
      </c>
      <c r="M1433" s="81"/>
      <c r="N1433" s="114"/>
      <c r="O1433" s="115">
        <f t="shared" si="722"/>
        <v>0</v>
      </c>
      <c r="P1433" s="114"/>
      <c r="R1433" s="286"/>
      <c r="S1433" s="287"/>
      <c r="U1433" s="107"/>
      <c r="V1433" s="180"/>
      <c r="W1433" s="180"/>
      <c r="X1433" s="50"/>
      <c r="Y1433" s="82"/>
    </row>
    <row r="1434" spans="1:25">
      <c r="A1434" s="81" t="s">
        <v>2514</v>
      </c>
      <c r="B1434" s="107" t="s">
        <v>485</v>
      </c>
      <c r="C1434" s="256"/>
      <c r="D1434" s="81">
        <v>0</v>
      </c>
      <c r="E1434" s="50">
        <v>0</v>
      </c>
      <c r="F1434" s="401">
        <f>((E1434*M1434)/35)/4</f>
        <v>0</v>
      </c>
      <c r="G1434" s="146">
        <v>192</v>
      </c>
      <c r="H1434" s="81">
        <v>1</v>
      </c>
      <c r="I1434" s="114">
        <f t="shared" si="720"/>
        <v>1</v>
      </c>
      <c r="J1434" s="98">
        <f t="shared" si="721"/>
        <v>0</v>
      </c>
      <c r="K1434" s="81" t="s">
        <v>486</v>
      </c>
      <c r="L1434" s="50" t="s">
        <v>47</v>
      </c>
      <c r="M1434" s="81">
        <v>3.075E-2</v>
      </c>
      <c r="N1434" s="114"/>
      <c r="O1434" s="115">
        <f t="shared" si="722"/>
        <v>0</v>
      </c>
      <c r="P1434" s="48"/>
      <c r="R1434" s="286"/>
      <c r="S1434" s="287"/>
      <c r="U1434" s="107"/>
      <c r="V1434" s="180"/>
      <c r="W1434" s="180"/>
      <c r="X1434" s="50"/>
      <c r="Y1434" s="82"/>
    </row>
    <row r="1435" spans="1:25">
      <c r="A1435" s="81" t="s">
        <v>289</v>
      </c>
      <c r="B1435" s="107" t="s">
        <v>77</v>
      </c>
      <c r="C1435" s="256"/>
      <c r="D1435" s="81">
        <v>0</v>
      </c>
      <c r="E1435" s="50">
        <v>0</v>
      </c>
      <c r="F1435" s="401">
        <f>((E1435*M1435)/35)/4</f>
        <v>0</v>
      </c>
      <c r="G1435" s="81">
        <v>240</v>
      </c>
      <c r="H1435" s="81">
        <v>1</v>
      </c>
      <c r="I1435" s="133">
        <f t="shared" si="720"/>
        <v>1</v>
      </c>
      <c r="J1435" s="6">
        <f t="shared" si="721"/>
        <v>0</v>
      </c>
      <c r="K1435" s="81" t="s">
        <v>78</v>
      </c>
      <c r="L1435" s="50" t="s">
        <v>47</v>
      </c>
      <c r="M1435" s="81">
        <v>1.2199999999999999E-3</v>
      </c>
      <c r="N1435" s="114"/>
      <c r="O1435" s="115">
        <f t="shared" si="722"/>
        <v>0</v>
      </c>
      <c r="P1435" s="114"/>
      <c r="R1435" s="286"/>
      <c r="S1435" s="287"/>
      <c r="U1435" s="107"/>
      <c r="V1435" s="180"/>
      <c r="W1435" s="180"/>
      <c r="X1435" s="50"/>
      <c r="Y1435" s="82"/>
    </row>
    <row r="1436" spans="1:25">
      <c r="A1436" s="50" t="s">
        <v>392</v>
      </c>
      <c r="B1436" s="75" t="s">
        <v>340</v>
      </c>
      <c r="C1436" s="76"/>
      <c r="D1436" s="81">
        <v>0</v>
      </c>
      <c r="E1436" s="140">
        <v>0</v>
      </c>
      <c r="F1436" s="401">
        <f>((E1436*M1436)/35)/4</f>
        <v>0</v>
      </c>
      <c r="G1436" s="81">
        <v>93</v>
      </c>
      <c r="H1436" s="81">
        <v>1</v>
      </c>
      <c r="I1436" s="133">
        <f t="shared" si="720"/>
        <v>1</v>
      </c>
      <c r="J1436" s="6">
        <f t="shared" si="721"/>
        <v>0</v>
      </c>
      <c r="K1436" s="81" t="s">
        <v>78</v>
      </c>
      <c r="L1436" s="50" t="s">
        <v>47</v>
      </c>
      <c r="M1436" s="81">
        <v>1.1850000000000001E-3</v>
      </c>
      <c r="N1436" s="114"/>
      <c r="O1436" s="115">
        <f t="shared" si="722"/>
        <v>0</v>
      </c>
      <c r="P1436" s="114"/>
      <c r="R1436" s="286"/>
      <c r="S1436" s="287"/>
      <c r="U1436" s="107"/>
      <c r="V1436" s="180"/>
      <c r="W1436" s="180"/>
      <c r="X1436" s="50"/>
      <c r="Y1436" s="82"/>
    </row>
    <row r="1437" spans="1:25">
      <c r="A1437" s="81" t="s">
        <v>289</v>
      </c>
      <c r="B1437" s="107" t="s">
        <v>290</v>
      </c>
      <c r="C1437" s="256"/>
      <c r="D1437" s="81">
        <v>0</v>
      </c>
      <c r="E1437" s="50">
        <v>0</v>
      </c>
      <c r="F1437" s="401">
        <f t="shared" ref="F1437" si="723">((E1437*M1437)/35)/4</f>
        <v>0</v>
      </c>
      <c r="G1437" s="81">
        <v>240</v>
      </c>
      <c r="H1437" s="81">
        <v>1</v>
      </c>
      <c r="I1437" s="133">
        <f t="shared" si="720"/>
        <v>1</v>
      </c>
      <c r="J1437" s="6">
        <f t="shared" si="721"/>
        <v>0</v>
      </c>
      <c r="K1437" s="81" t="s">
        <v>78</v>
      </c>
      <c r="L1437" s="50" t="s">
        <v>47</v>
      </c>
      <c r="M1437" s="81">
        <v>1.1900000000000001E-3</v>
      </c>
      <c r="N1437" s="114"/>
      <c r="O1437" s="115">
        <f t="shared" si="722"/>
        <v>0</v>
      </c>
      <c r="P1437" s="114"/>
      <c r="R1437" s="286"/>
      <c r="S1437" s="287"/>
      <c r="U1437" s="39"/>
      <c r="V1437" s="180"/>
      <c r="W1437" s="180"/>
      <c r="X1437" s="50"/>
      <c r="Y1437" s="82"/>
    </row>
    <row r="1438" spans="1:25">
      <c r="A1438" s="81" t="s">
        <v>603</v>
      </c>
      <c r="B1438" s="107" t="s">
        <v>996</v>
      </c>
      <c r="C1438" s="47" t="s">
        <v>1992</v>
      </c>
      <c r="D1438" s="81">
        <v>0</v>
      </c>
      <c r="E1438" s="81">
        <v>0</v>
      </c>
      <c r="F1438" s="81">
        <f>((E1438*M1438)/35)/4</f>
        <v>0</v>
      </c>
      <c r="G1438" s="81">
        <v>15</v>
      </c>
      <c r="H1438" s="81">
        <v>3.5</v>
      </c>
      <c r="I1438" s="40">
        <f t="shared" ref="I1438:I1454" si="724">E1438/G1438+H1438</f>
        <v>3.5</v>
      </c>
      <c r="J1438" s="40">
        <f t="shared" si="721"/>
        <v>0</v>
      </c>
      <c r="K1438" s="81" t="s">
        <v>174</v>
      </c>
      <c r="L1438" s="81">
        <v>0.3518</v>
      </c>
      <c r="M1438" s="81">
        <v>9.5699999999999993E-2</v>
      </c>
      <c r="N1438" s="114">
        <f>VLOOKUP(K1438,'Material Bar Weights'!A:C,3,0)</f>
        <v>25.27</v>
      </c>
      <c r="O1438" s="115">
        <f t="shared" si="722"/>
        <v>0</v>
      </c>
      <c r="P1438" s="105">
        <f>O1438/N1438</f>
        <v>0</v>
      </c>
      <c r="R1438" s="286"/>
      <c r="S1438" s="287"/>
      <c r="U1438" s="107" t="s">
        <v>494</v>
      </c>
      <c r="V1438" s="180"/>
      <c r="W1438" s="180"/>
      <c r="X1438" s="50"/>
      <c r="Y1438" s="82"/>
    </row>
    <row r="1439" spans="1:25">
      <c r="A1439" s="50" t="s">
        <v>4142</v>
      </c>
      <c r="B1439" s="75" t="s">
        <v>4143</v>
      </c>
      <c r="C1439" s="47" t="s">
        <v>1992</v>
      </c>
      <c r="D1439" s="81">
        <v>0</v>
      </c>
      <c r="E1439" s="50">
        <v>0</v>
      </c>
      <c r="F1439" s="50">
        <f>((E1439*M1439)/35)/4</f>
        <v>0</v>
      </c>
      <c r="G1439" s="146">
        <v>15</v>
      </c>
      <c r="H1439" s="81">
        <v>3.5</v>
      </c>
      <c r="I1439" s="6">
        <f t="shared" si="724"/>
        <v>3.5</v>
      </c>
      <c r="J1439" s="6">
        <f t="shared" si="721"/>
        <v>0</v>
      </c>
      <c r="K1439" s="50" t="s">
        <v>174</v>
      </c>
      <c r="L1439" s="152">
        <v>0.37009999999999998</v>
      </c>
      <c r="M1439" s="81">
        <v>9.5699999999999993E-2</v>
      </c>
      <c r="N1439" s="114">
        <f>VLOOKUP(K1439,'Material Bar Weights'!A:C,3,0)</f>
        <v>25.27</v>
      </c>
      <c r="O1439" s="115">
        <f t="shared" si="722"/>
        <v>0</v>
      </c>
      <c r="P1439" s="105">
        <f>O1439/N1439</f>
        <v>0</v>
      </c>
      <c r="R1439" s="286"/>
      <c r="S1439" s="287"/>
      <c r="U1439" s="107" t="s">
        <v>494</v>
      </c>
      <c r="V1439" s="180"/>
      <c r="W1439" s="180"/>
      <c r="X1439" s="50"/>
      <c r="Y1439" s="82"/>
    </row>
    <row r="1440" spans="1:25">
      <c r="A1440" s="50" t="s">
        <v>293</v>
      </c>
      <c r="B1440" s="75" t="s">
        <v>4144</v>
      </c>
      <c r="C1440" s="47" t="s">
        <v>1992</v>
      </c>
      <c r="D1440" s="81">
        <v>0</v>
      </c>
      <c r="E1440" s="50">
        <v>0</v>
      </c>
      <c r="G1440" s="284">
        <v>26</v>
      </c>
      <c r="H1440" s="183">
        <v>2</v>
      </c>
      <c r="I1440" s="6">
        <f t="shared" si="724"/>
        <v>2</v>
      </c>
      <c r="J1440" s="6">
        <f t="shared" si="721"/>
        <v>0</v>
      </c>
      <c r="K1440" s="208" t="s">
        <v>4146</v>
      </c>
      <c r="L1440" s="50" t="s">
        <v>47</v>
      </c>
      <c r="M1440" s="81"/>
      <c r="N1440" s="114"/>
      <c r="O1440" s="115">
        <f t="shared" si="722"/>
        <v>0</v>
      </c>
      <c r="P1440" s="114"/>
      <c r="R1440" s="286"/>
      <c r="S1440" s="287"/>
      <c r="U1440" s="107" t="s">
        <v>494</v>
      </c>
      <c r="V1440" s="180"/>
      <c r="W1440" s="180"/>
      <c r="X1440" s="50"/>
      <c r="Y1440" s="82"/>
    </row>
    <row r="1441" spans="1:25">
      <c r="A1441" s="50" t="s">
        <v>1479</v>
      </c>
      <c r="B1441" s="75" t="s">
        <v>4145</v>
      </c>
      <c r="C1441" s="76" t="s">
        <v>1992</v>
      </c>
      <c r="D1441" s="81">
        <v>0</v>
      </c>
      <c r="E1441" s="140">
        <v>0</v>
      </c>
      <c r="F1441" s="140"/>
      <c r="G1441" s="81">
        <v>240</v>
      </c>
      <c r="H1441" s="81">
        <v>2</v>
      </c>
      <c r="I1441" s="6">
        <f t="shared" si="724"/>
        <v>2</v>
      </c>
      <c r="J1441" s="6">
        <f t="shared" si="721"/>
        <v>0</v>
      </c>
      <c r="K1441" s="203" t="s">
        <v>4147</v>
      </c>
      <c r="L1441" s="147" t="s">
        <v>47</v>
      </c>
      <c r="M1441" s="207"/>
      <c r="N1441" s="114"/>
      <c r="O1441" s="115">
        <f t="shared" si="722"/>
        <v>0</v>
      </c>
      <c r="P1441" s="48"/>
      <c r="Q1441" s="48"/>
      <c r="R1441" s="48"/>
      <c r="S1441" s="48"/>
      <c r="T1441" s="48"/>
      <c r="U1441" s="48" t="s">
        <v>494</v>
      </c>
      <c r="V1441" s="180"/>
      <c r="W1441" s="180"/>
      <c r="X1441" s="50"/>
      <c r="Y1441" s="82"/>
    </row>
    <row r="1442" spans="1:25">
      <c r="A1442" s="50" t="s">
        <v>1450</v>
      </c>
      <c r="B1442" s="107" t="s">
        <v>2663</v>
      </c>
      <c r="C1442" s="47" t="s">
        <v>735</v>
      </c>
      <c r="D1442" s="81">
        <v>0</v>
      </c>
      <c r="E1442" s="140">
        <v>0</v>
      </c>
      <c r="F1442" s="564">
        <f>((E1442*M1442)/35)/4</f>
        <v>0</v>
      </c>
      <c r="G1442" s="50">
        <v>6</v>
      </c>
      <c r="H1442" s="81">
        <v>2</v>
      </c>
      <c r="I1442" s="133">
        <f t="shared" si="724"/>
        <v>2</v>
      </c>
      <c r="J1442" s="6">
        <f t="shared" si="721"/>
        <v>0</v>
      </c>
      <c r="K1442" s="50" t="s">
        <v>181</v>
      </c>
      <c r="L1442" s="152">
        <v>0.65980000000000005</v>
      </c>
      <c r="M1442" s="81">
        <v>0.246725</v>
      </c>
      <c r="N1442" s="114">
        <f>VLOOKUP(K1442,'Material Bar Weights'!A:C,3,0)</f>
        <v>29.31</v>
      </c>
      <c r="O1442" s="115">
        <f t="shared" si="722"/>
        <v>0</v>
      </c>
      <c r="P1442" s="105">
        <f>O1442/N1442</f>
        <v>0</v>
      </c>
      <c r="Q1442" s="48"/>
      <c r="R1442" s="48"/>
      <c r="S1442" s="48"/>
      <c r="T1442" s="48"/>
      <c r="U1442" s="48"/>
      <c r="V1442" s="180"/>
      <c r="W1442" s="180"/>
      <c r="X1442" s="50"/>
      <c r="Y1442" s="82"/>
    </row>
    <row r="1443" spans="1:25">
      <c r="A1443" s="165" t="s">
        <v>293</v>
      </c>
      <c r="B1443" s="107" t="s">
        <v>2664</v>
      </c>
      <c r="C1443" s="47" t="s">
        <v>735</v>
      </c>
      <c r="D1443" s="81">
        <v>0</v>
      </c>
      <c r="E1443" s="77">
        <v>0</v>
      </c>
      <c r="F1443" s="77"/>
      <c r="G1443" s="81">
        <v>27</v>
      </c>
      <c r="H1443" s="81">
        <v>1.5</v>
      </c>
      <c r="I1443" s="3">
        <f t="shared" si="724"/>
        <v>1.5</v>
      </c>
      <c r="J1443" s="3">
        <f t="shared" si="721"/>
        <v>0</v>
      </c>
      <c r="K1443" s="563" t="s">
        <v>2666</v>
      </c>
      <c r="L1443" s="147" t="s">
        <v>47</v>
      </c>
      <c r="M1443" s="207"/>
      <c r="N1443" s="114"/>
      <c r="O1443" s="115">
        <f t="shared" si="722"/>
        <v>0</v>
      </c>
      <c r="P1443" s="114"/>
      <c r="Q1443" s="48"/>
      <c r="R1443" s="48"/>
      <c r="S1443" s="48"/>
      <c r="T1443" s="48"/>
      <c r="U1443" s="48"/>
      <c r="V1443" s="180"/>
      <c r="W1443" s="180"/>
      <c r="X1443" s="50"/>
      <c r="Y1443" s="82"/>
    </row>
    <row r="1444" spans="1:25">
      <c r="A1444" s="81" t="s">
        <v>1479</v>
      </c>
      <c r="B1444" s="107" t="s">
        <v>2665</v>
      </c>
      <c r="C1444" s="47" t="s">
        <v>735</v>
      </c>
      <c r="D1444" s="81">
        <v>0</v>
      </c>
      <c r="E1444" s="77">
        <v>0</v>
      </c>
      <c r="F1444" s="77"/>
      <c r="G1444" s="146">
        <v>23</v>
      </c>
      <c r="H1444" s="81">
        <v>1</v>
      </c>
      <c r="I1444" s="562">
        <f t="shared" si="724"/>
        <v>1</v>
      </c>
      <c r="J1444" s="40">
        <f t="shared" si="721"/>
        <v>0</v>
      </c>
      <c r="K1444" s="563" t="s">
        <v>2667</v>
      </c>
      <c r="L1444" s="207" t="s">
        <v>47</v>
      </c>
      <c r="M1444" s="207"/>
      <c r="N1444" s="114"/>
      <c r="O1444" s="115">
        <f t="shared" si="722"/>
        <v>0</v>
      </c>
      <c r="P1444" s="114"/>
      <c r="Q1444" s="48"/>
      <c r="R1444" s="48"/>
      <c r="S1444" s="48"/>
      <c r="T1444" s="48"/>
      <c r="U1444" s="48"/>
      <c r="V1444" s="180"/>
      <c r="W1444" s="180"/>
      <c r="X1444" s="50"/>
      <c r="Y1444" s="82"/>
    </row>
    <row r="1445" spans="1:25">
      <c r="A1445" s="50" t="s">
        <v>1479</v>
      </c>
      <c r="B1445" s="75" t="s">
        <v>539</v>
      </c>
      <c r="C1445" s="47" t="s">
        <v>2377</v>
      </c>
      <c r="D1445" s="81">
        <v>0</v>
      </c>
      <c r="E1445" s="50">
        <v>0</v>
      </c>
      <c r="F1445" s="565">
        <f>((E1445*M1445)/35)/4</f>
        <v>0</v>
      </c>
      <c r="G1445" s="81">
        <v>23</v>
      </c>
      <c r="H1445" s="81">
        <v>1</v>
      </c>
      <c r="I1445" s="6">
        <f t="shared" si="724"/>
        <v>1</v>
      </c>
      <c r="J1445" s="6">
        <f t="shared" si="721"/>
        <v>0</v>
      </c>
      <c r="K1445" s="50" t="s">
        <v>1215</v>
      </c>
      <c r="L1445" s="207" t="s">
        <v>47</v>
      </c>
      <c r="M1445" s="171">
        <v>0.246725</v>
      </c>
      <c r="N1445" s="114"/>
      <c r="O1445" s="115">
        <f t="shared" si="722"/>
        <v>0</v>
      </c>
      <c r="P1445" s="114"/>
      <c r="R1445" s="286"/>
      <c r="S1445" s="287"/>
      <c r="U1445" s="107"/>
      <c r="V1445" s="180"/>
      <c r="W1445" s="180"/>
      <c r="X1445" s="50"/>
      <c r="Y1445" s="82"/>
    </row>
    <row r="1446" spans="1:25">
      <c r="A1446" s="50" t="s">
        <v>1479</v>
      </c>
      <c r="B1446" s="75" t="s">
        <v>539</v>
      </c>
      <c r="C1446" s="47" t="s">
        <v>735</v>
      </c>
      <c r="D1446" s="81">
        <v>0</v>
      </c>
      <c r="E1446" s="50">
        <v>0</v>
      </c>
      <c r="F1446" s="401">
        <f>((E1446*M1446)/35)/4</f>
        <v>0</v>
      </c>
      <c r="G1446" s="146">
        <v>23</v>
      </c>
      <c r="H1446" s="81">
        <v>1</v>
      </c>
      <c r="I1446" s="6">
        <f t="shared" si="724"/>
        <v>1</v>
      </c>
      <c r="J1446" s="6">
        <f t="shared" si="721"/>
        <v>0</v>
      </c>
      <c r="K1446" s="81" t="s">
        <v>1639</v>
      </c>
      <c r="L1446" s="207" t="s">
        <v>47</v>
      </c>
      <c r="M1446" s="171">
        <v>0.246725</v>
      </c>
      <c r="N1446" s="114"/>
      <c r="O1446" s="115">
        <f t="shared" si="722"/>
        <v>0</v>
      </c>
      <c r="P1446" s="114"/>
      <c r="Q1446" s="48"/>
      <c r="R1446" s="48"/>
      <c r="S1446" s="48"/>
      <c r="T1446" s="48"/>
      <c r="U1446" s="48"/>
      <c r="V1446" s="180"/>
      <c r="W1446" s="180"/>
      <c r="X1446" s="50"/>
      <c r="Y1446" s="82"/>
    </row>
    <row r="1447" spans="1:25">
      <c r="A1447" s="103" t="s">
        <v>1479</v>
      </c>
      <c r="B1447" s="46" t="s">
        <v>1215</v>
      </c>
      <c r="C1447" s="102"/>
      <c r="D1447" s="103">
        <v>0</v>
      </c>
      <c r="E1447" s="103">
        <v>0</v>
      </c>
      <c r="F1447" s="103"/>
      <c r="G1447" s="103">
        <v>240</v>
      </c>
      <c r="H1447" s="103">
        <v>2</v>
      </c>
      <c r="I1447" s="40">
        <f t="shared" si="724"/>
        <v>2</v>
      </c>
      <c r="J1447" s="40">
        <f t="shared" si="721"/>
        <v>0</v>
      </c>
      <c r="K1447" s="103" t="s">
        <v>965</v>
      </c>
      <c r="L1447" s="158" t="s">
        <v>47</v>
      </c>
      <c r="M1447" s="158"/>
      <c r="N1447" s="90"/>
      <c r="O1447" s="104">
        <f t="shared" si="722"/>
        <v>0</v>
      </c>
      <c r="P1447" s="90"/>
      <c r="Q1447" s="120"/>
      <c r="R1447" s="120"/>
      <c r="S1447" s="48"/>
      <c r="T1447" s="48"/>
      <c r="U1447" s="48"/>
      <c r="V1447" s="180"/>
      <c r="W1447" s="180"/>
      <c r="X1447" s="50"/>
      <c r="Y1447" s="82"/>
    </row>
    <row r="1448" spans="1:25">
      <c r="A1448" s="50" t="s">
        <v>4148</v>
      </c>
      <c r="B1448" s="107" t="s">
        <v>4149</v>
      </c>
      <c r="C1448" s="47" t="s">
        <v>736</v>
      </c>
      <c r="D1448" s="81">
        <v>0</v>
      </c>
      <c r="E1448" s="77">
        <v>0</v>
      </c>
      <c r="F1448" s="33">
        <f>((E1448*M1448)/35)/4</f>
        <v>0</v>
      </c>
      <c r="G1448" s="81">
        <v>6</v>
      </c>
      <c r="H1448" s="81">
        <v>2</v>
      </c>
      <c r="I1448" s="554">
        <f t="shared" si="724"/>
        <v>2</v>
      </c>
      <c r="J1448" s="3">
        <f t="shared" si="721"/>
        <v>0</v>
      </c>
      <c r="K1448" s="81" t="s">
        <v>181</v>
      </c>
      <c r="L1448" s="304">
        <v>0.6482</v>
      </c>
      <c r="M1448" s="171"/>
      <c r="N1448" s="114">
        <f>VLOOKUP(K1448,'Material Bar Weights'!A:C,3,0)</f>
        <v>29.31</v>
      </c>
      <c r="O1448" s="115">
        <f t="shared" si="722"/>
        <v>0</v>
      </c>
      <c r="P1448" s="105">
        <f>O1448/N1448</f>
        <v>0</v>
      </c>
      <c r="Q1448" s="355"/>
      <c r="R1448" s="286"/>
      <c r="S1448" s="287"/>
      <c r="U1448" s="107"/>
      <c r="V1448" s="180"/>
      <c r="W1448" s="180"/>
      <c r="X1448" s="50"/>
      <c r="Y1448" s="82"/>
    </row>
    <row r="1449" spans="1:25">
      <c r="A1449" s="85" t="s">
        <v>293</v>
      </c>
      <c r="B1449" s="46" t="s">
        <v>4150</v>
      </c>
      <c r="C1449" s="136" t="s">
        <v>736</v>
      </c>
      <c r="D1449" s="85">
        <v>0</v>
      </c>
      <c r="E1449" s="85">
        <v>0</v>
      </c>
      <c r="F1449" s="85"/>
      <c r="G1449" s="85">
        <v>6</v>
      </c>
      <c r="H1449" s="103">
        <v>2</v>
      </c>
      <c r="I1449" s="1438">
        <f t="shared" si="724"/>
        <v>2</v>
      </c>
      <c r="J1449" s="6">
        <f t="shared" si="721"/>
        <v>0</v>
      </c>
      <c r="K1449" s="243" t="s">
        <v>4151</v>
      </c>
      <c r="L1449" s="103" t="s">
        <v>47</v>
      </c>
      <c r="M1449" s="85"/>
      <c r="N1449" s="98"/>
      <c r="O1449" s="91">
        <f t="shared" si="722"/>
        <v>0</v>
      </c>
      <c r="P1449" s="90"/>
      <c r="Q1449" s="355"/>
      <c r="R1449" s="286"/>
      <c r="S1449" s="287"/>
      <c r="V1449" s="180"/>
      <c r="W1449" s="180"/>
      <c r="X1449" s="50"/>
      <c r="Y1449" s="82"/>
    </row>
    <row r="1450" spans="1:25">
      <c r="A1450" s="50" t="s">
        <v>1479</v>
      </c>
      <c r="B1450" s="75" t="s">
        <v>1368</v>
      </c>
      <c r="C1450" s="76" t="s">
        <v>2377</v>
      </c>
      <c r="D1450" s="81">
        <v>0</v>
      </c>
      <c r="E1450" s="140">
        <v>0</v>
      </c>
      <c r="F1450" s="401">
        <f>((E1450*M1450)/35)/4</f>
        <v>0</v>
      </c>
      <c r="G1450" s="81">
        <v>240</v>
      </c>
      <c r="H1450" s="81">
        <v>2</v>
      </c>
      <c r="I1450" s="6">
        <f t="shared" si="724"/>
        <v>2</v>
      </c>
      <c r="J1450" s="6">
        <f t="shared" si="721"/>
        <v>0</v>
      </c>
      <c r="K1450" s="81" t="s">
        <v>1369</v>
      </c>
      <c r="L1450" s="147" t="s">
        <v>47</v>
      </c>
      <c r="M1450" s="207">
        <v>0.104</v>
      </c>
      <c r="N1450" s="114"/>
      <c r="O1450" s="115">
        <f t="shared" si="722"/>
        <v>0</v>
      </c>
      <c r="P1450" s="114"/>
      <c r="R1450" s="286"/>
      <c r="S1450" s="287"/>
      <c r="V1450" s="180"/>
      <c r="W1450" s="180"/>
      <c r="X1450" s="50"/>
      <c r="Y1450" s="82"/>
    </row>
    <row r="1451" spans="1:25">
      <c r="A1451" s="50" t="s">
        <v>1450</v>
      </c>
      <c r="B1451" s="107" t="s">
        <v>2378</v>
      </c>
      <c r="C1451" s="47" t="s">
        <v>735</v>
      </c>
      <c r="D1451" s="81">
        <v>0</v>
      </c>
      <c r="E1451" s="140">
        <v>0</v>
      </c>
      <c r="F1451" s="401">
        <f>((E1451*M1451)/35)/4</f>
        <v>0</v>
      </c>
      <c r="G1451" s="81">
        <v>13</v>
      </c>
      <c r="H1451" s="81">
        <v>15</v>
      </c>
      <c r="I1451" s="6">
        <f t="shared" si="724"/>
        <v>15</v>
      </c>
      <c r="J1451" s="6">
        <f t="shared" si="721"/>
        <v>2</v>
      </c>
      <c r="K1451" s="50" t="s">
        <v>55</v>
      </c>
      <c r="L1451" s="169">
        <v>0.33</v>
      </c>
      <c r="M1451" s="273">
        <v>0.104</v>
      </c>
      <c r="N1451" s="114">
        <f>VLOOKUP(K1451,'Material Bar Weights'!A:C,3,0)</f>
        <v>18.100000000000001</v>
      </c>
      <c r="O1451" s="115">
        <f t="shared" si="722"/>
        <v>0</v>
      </c>
      <c r="P1451" s="105">
        <f>O1451/N1451</f>
        <v>0</v>
      </c>
      <c r="R1451" s="286"/>
      <c r="S1451" s="287"/>
      <c r="V1451" s="180"/>
      <c r="W1451" s="180"/>
      <c r="X1451" s="50"/>
      <c r="Y1451" s="82"/>
    </row>
    <row r="1452" spans="1:25">
      <c r="A1452" s="50" t="s">
        <v>1450</v>
      </c>
      <c r="B1452" s="107" t="s">
        <v>2379</v>
      </c>
      <c r="D1452" s="81">
        <v>0</v>
      </c>
      <c r="E1452" s="140">
        <v>0</v>
      </c>
      <c r="F1452" s="140"/>
      <c r="G1452" s="81">
        <v>13</v>
      </c>
      <c r="H1452" s="81">
        <v>3</v>
      </c>
      <c r="I1452" s="6">
        <f t="shared" si="724"/>
        <v>3</v>
      </c>
      <c r="J1452" s="6">
        <f t="shared" si="721"/>
        <v>0</v>
      </c>
      <c r="K1452" s="208" t="s">
        <v>2381</v>
      </c>
      <c r="L1452" s="50" t="s">
        <v>47</v>
      </c>
      <c r="M1452" s="81"/>
      <c r="N1452" s="114"/>
      <c r="O1452" s="115">
        <f t="shared" si="722"/>
        <v>0</v>
      </c>
      <c r="P1452" s="114"/>
      <c r="R1452" s="286"/>
      <c r="S1452" s="287"/>
      <c r="V1452" s="180"/>
      <c r="W1452" s="180"/>
      <c r="X1452" s="50"/>
      <c r="Y1452" s="82"/>
    </row>
    <row r="1453" spans="1:25">
      <c r="A1453" s="50" t="s">
        <v>1479</v>
      </c>
      <c r="B1453" s="107" t="s">
        <v>2380</v>
      </c>
      <c r="C1453" s="76"/>
      <c r="D1453" s="81">
        <v>0</v>
      </c>
      <c r="E1453" s="140">
        <v>0</v>
      </c>
      <c r="F1453" s="140"/>
      <c r="G1453" s="81">
        <v>240</v>
      </c>
      <c r="H1453" s="81">
        <v>2</v>
      </c>
      <c r="I1453" s="6">
        <f t="shared" si="724"/>
        <v>2</v>
      </c>
      <c r="J1453" s="6">
        <f t="shared" si="721"/>
        <v>0</v>
      </c>
      <c r="K1453" s="208" t="s">
        <v>2382</v>
      </c>
      <c r="L1453" s="147" t="s">
        <v>47</v>
      </c>
      <c r="M1453" s="207"/>
      <c r="N1453" s="114"/>
      <c r="O1453" s="115">
        <f t="shared" si="722"/>
        <v>0</v>
      </c>
      <c r="P1453" s="114"/>
      <c r="R1453" s="286"/>
      <c r="S1453" s="287"/>
      <c r="V1453" s="180"/>
      <c r="W1453" s="180"/>
      <c r="X1453" s="50"/>
      <c r="Y1453" s="82"/>
    </row>
    <row r="1454" spans="1:25" s="120" customFormat="1">
      <c r="A1454" s="50" t="s">
        <v>1479</v>
      </c>
      <c r="B1454" s="75" t="s">
        <v>572</v>
      </c>
      <c r="C1454" s="47"/>
      <c r="D1454" s="81">
        <v>0</v>
      </c>
      <c r="E1454" s="50">
        <v>0</v>
      </c>
      <c r="F1454" s="401">
        <f t="shared" ref="F1454:F1462" si="725">((E1454*M1454)/35)/4</f>
        <v>0</v>
      </c>
      <c r="G1454" s="50">
        <v>15</v>
      </c>
      <c r="H1454" s="81">
        <v>4</v>
      </c>
      <c r="I1454" s="6">
        <f t="shared" si="724"/>
        <v>4</v>
      </c>
      <c r="J1454" s="6">
        <f t="shared" si="721"/>
        <v>1</v>
      </c>
      <c r="K1454" s="50" t="s">
        <v>573</v>
      </c>
      <c r="L1454" s="50" t="s">
        <v>47</v>
      </c>
      <c r="M1454" s="81">
        <v>0.23200000000000001</v>
      </c>
      <c r="N1454" s="114"/>
      <c r="O1454" s="115">
        <f t="shared" si="722"/>
        <v>0</v>
      </c>
      <c r="P1454" s="114"/>
      <c r="Q1454" s="81"/>
      <c r="R1454" s="290"/>
      <c r="S1454" s="291"/>
      <c r="T1454" s="288"/>
      <c r="U1454" s="107"/>
      <c r="V1454" s="180"/>
      <c r="W1454" s="180"/>
      <c r="X1454" s="81"/>
      <c r="Y1454" s="160"/>
    </row>
    <row r="1455" spans="1:25" s="120" customFormat="1">
      <c r="A1455" s="50" t="s">
        <v>4153</v>
      </c>
      <c r="B1455" s="75" t="s">
        <v>998</v>
      </c>
      <c r="C1455" s="47"/>
      <c r="D1455" s="81">
        <v>0</v>
      </c>
      <c r="E1455" s="50">
        <v>0</v>
      </c>
      <c r="F1455" s="401">
        <f t="shared" si="725"/>
        <v>0</v>
      </c>
      <c r="G1455" s="146">
        <v>24</v>
      </c>
      <c r="H1455" s="81">
        <v>3</v>
      </c>
      <c r="I1455" s="98">
        <f>(E1455/G1455)+H1455</f>
        <v>3</v>
      </c>
      <c r="J1455" s="6">
        <f t="shared" si="721"/>
        <v>0</v>
      </c>
      <c r="K1455" s="50" t="s">
        <v>574</v>
      </c>
      <c r="L1455" s="147" t="s">
        <v>47</v>
      </c>
      <c r="M1455" s="171">
        <v>0.23200000000000001</v>
      </c>
      <c r="N1455" s="114"/>
      <c r="O1455" s="115">
        <f t="shared" si="722"/>
        <v>0</v>
      </c>
      <c r="P1455" s="114"/>
      <c r="Q1455" s="81"/>
      <c r="R1455" s="290"/>
      <c r="S1455" s="291"/>
      <c r="T1455" s="288"/>
      <c r="U1455" s="107"/>
      <c r="V1455" s="180"/>
      <c r="W1455" s="180"/>
      <c r="X1455" s="81"/>
      <c r="Y1455" s="160"/>
    </row>
    <row r="1456" spans="1:25">
      <c r="A1456" s="50" t="s">
        <v>393</v>
      </c>
      <c r="B1456" s="75" t="s">
        <v>341</v>
      </c>
      <c r="C1456" s="76"/>
      <c r="D1456" s="81">
        <v>0</v>
      </c>
      <c r="E1456" s="140">
        <v>0</v>
      </c>
      <c r="F1456" s="475">
        <f t="shared" si="725"/>
        <v>0</v>
      </c>
      <c r="G1456" s="81">
        <v>93</v>
      </c>
      <c r="H1456" s="81">
        <v>1</v>
      </c>
      <c r="I1456" s="133">
        <f>(E1456/G1456)+H1456</f>
        <v>1</v>
      </c>
      <c r="J1456" s="6">
        <f t="shared" si="721"/>
        <v>0</v>
      </c>
      <c r="K1456" s="81" t="s">
        <v>311</v>
      </c>
      <c r="L1456" s="50" t="s">
        <v>47</v>
      </c>
      <c r="M1456" s="81">
        <v>2.4949999999999998E-3</v>
      </c>
      <c r="N1456" s="114"/>
      <c r="O1456" s="115">
        <f t="shared" si="722"/>
        <v>0</v>
      </c>
      <c r="P1456" s="48"/>
      <c r="Q1456" s="48"/>
      <c r="R1456" s="286"/>
      <c r="S1456" s="287"/>
      <c r="U1456" s="39"/>
      <c r="V1456" s="180"/>
      <c r="W1456" s="180"/>
      <c r="X1456" s="50"/>
      <c r="Y1456" s="82"/>
    </row>
    <row r="1457" spans="1:25">
      <c r="A1457" s="50" t="s">
        <v>393</v>
      </c>
      <c r="B1457" s="75" t="s">
        <v>463</v>
      </c>
      <c r="C1457" s="76"/>
      <c r="D1457" s="81">
        <v>0</v>
      </c>
      <c r="E1457" s="140">
        <v>0</v>
      </c>
      <c r="F1457" s="475">
        <f t="shared" si="725"/>
        <v>0</v>
      </c>
      <c r="G1457" s="81">
        <v>93</v>
      </c>
      <c r="H1457" s="81">
        <v>1</v>
      </c>
      <c r="I1457" s="133">
        <f>(E1457/G1457)+H1457</f>
        <v>1</v>
      </c>
      <c r="J1457" s="6">
        <f t="shared" si="721"/>
        <v>0</v>
      </c>
      <c r="K1457" s="81" t="s">
        <v>311</v>
      </c>
      <c r="L1457" s="50" t="s">
        <v>47</v>
      </c>
      <c r="M1457" s="81">
        <v>2.4949999999999998E-3</v>
      </c>
      <c r="N1457" s="114"/>
      <c r="O1457" s="115">
        <f t="shared" si="722"/>
        <v>0</v>
      </c>
      <c r="P1457" s="48"/>
      <c r="R1457" s="286"/>
      <c r="S1457" s="287"/>
      <c r="V1457" s="180"/>
      <c r="W1457" s="180"/>
      <c r="X1457" s="50"/>
      <c r="Y1457" s="82"/>
    </row>
    <row r="1458" spans="1:25">
      <c r="A1458" s="50" t="s">
        <v>393</v>
      </c>
      <c r="B1458" s="75" t="s">
        <v>310</v>
      </c>
      <c r="C1458" s="76"/>
      <c r="D1458" s="81">
        <v>0</v>
      </c>
      <c r="E1458" s="140">
        <v>0</v>
      </c>
      <c r="F1458" s="475">
        <f t="shared" si="725"/>
        <v>0</v>
      </c>
      <c r="G1458" s="81">
        <v>93</v>
      </c>
      <c r="H1458" s="81">
        <v>1</v>
      </c>
      <c r="I1458" s="133">
        <f>(E1458/G1458)+H1458</f>
        <v>1</v>
      </c>
      <c r="J1458" s="6">
        <f t="shared" si="721"/>
        <v>0</v>
      </c>
      <c r="K1458" s="81" t="s">
        <v>311</v>
      </c>
      <c r="L1458" s="50" t="s">
        <v>47</v>
      </c>
      <c r="M1458" s="81">
        <v>2.4949999999999998E-3</v>
      </c>
      <c r="N1458" s="114"/>
      <c r="O1458" s="115">
        <f t="shared" si="722"/>
        <v>0</v>
      </c>
      <c r="P1458" s="114"/>
      <c r="R1458" s="286"/>
      <c r="S1458" s="287"/>
      <c r="U1458" s="39"/>
      <c r="V1458" s="180"/>
      <c r="W1458" s="180"/>
      <c r="X1458" s="50"/>
      <c r="Y1458" s="82"/>
    </row>
    <row r="1459" spans="1:25">
      <c r="A1459" s="50" t="s">
        <v>393</v>
      </c>
      <c r="B1459" s="75" t="s">
        <v>1292</v>
      </c>
      <c r="C1459" s="76"/>
      <c r="D1459" s="81">
        <v>0</v>
      </c>
      <c r="E1459" s="140">
        <v>0</v>
      </c>
      <c r="F1459" s="475">
        <f t="shared" si="725"/>
        <v>0</v>
      </c>
      <c r="G1459" s="81">
        <v>93</v>
      </c>
      <c r="H1459" s="81">
        <v>1</v>
      </c>
      <c r="I1459" s="133">
        <f>(E1459/G1459)+H1459</f>
        <v>1</v>
      </c>
      <c r="J1459" s="6">
        <f t="shared" si="721"/>
        <v>0</v>
      </c>
      <c r="K1459" s="81" t="s">
        <v>311</v>
      </c>
      <c r="L1459" s="50" t="s">
        <v>47</v>
      </c>
      <c r="M1459" s="81">
        <v>2.4949999999999998E-3</v>
      </c>
      <c r="N1459" s="114"/>
      <c r="O1459" s="115">
        <f t="shared" si="722"/>
        <v>0</v>
      </c>
      <c r="P1459" s="114"/>
      <c r="R1459" s="286"/>
      <c r="S1459" s="287"/>
      <c r="U1459" s="39"/>
      <c r="V1459" s="180"/>
      <c r="W1459" s="180"/>
      <c r="X1459" s="50"/>
      <c r="Y1459" s="82"/>
    </row>
    <row r="1460" spans="1:25">
      <c r="A1460" s="50" t="s">
        <v>393</v>
      </c>
      <c r="B1460" s="75" t="s">
        <v>600</v>
      </c>
      <c r="C1460" s="76"/>
      <c r="D1460" s="81">
        <v>0</v>
      </c>
      <c r="E1460" s="140">
        <v>0</v>
      </c>
      <c r="F1460" s="475">
        <f t="shared" si="725"/>
        <v>0</v>
      </c>
      <c r="G1460" s="81">
        <v>93</v>
      </c>
      <c r="H1460" s="81">
        <v>1</v>
      </c>
      <c r="I1460" s="133">
        <f t="shared" ref="I1460" si="726">(E1460/G1460)+H1460</f>
        <v>1</v>
      </c>
      <c r="J1460" s="6">
        <f t="shared" si="721"/>
        <v>0</v>
      </c>
      <c r="K1460" s="81" t="s">
        <v>311</v>
      </c>
      <c r="L1460" s="50" t="s">
        <v>47</v>
      </c>
      <c r="M1460" s="81">
        <v>2.4949999999999998E-3</v>
      </c>
      <c r="N1460" s="114"/>
      <c r="O1460" s="115">
        <f t="shared" ref="O1460" si="727">IF(L1460="NA", E1460, E1460*L1460)</f>
        <v>0</v>
      </c>
      <c r="P1460" s="114"/>
      <c r="R1460" s="286"/>
      <c r="S1460" s="287"/>
      <c r="U1460" s="39"/>
      <c r="V1460" s="180"/>
      <c r="W1460" s="180"/>
      <c r="X1460" s="50"/>
      <c r="Y1460" s="82"/>
    </row>
    <row r="1461" spans="1:25">
      <c r="A1461" s="50" t="s">
        <v>603</v>
      </c>
      <c r="B1461" s="127" t="s">
        <v>1126</v>
      </c>
      <c r="C1461" s="305" t="s">
        <v>1989</v>
      </c>
      <c r="D1461" s="81">
        <v>0</v>
      </c>
      <c r="E1461" s="110">
        <v>0</v>
      </c>
      <c r="F1461" s="474">
        <f t="shared" si="725"/>
        <v>0</v>
      </c>
      <c r="G1461" s="110">
        <v>36</v>
      </c>
      <c r="H1461" s="110">
        <v>16</v>
      </c>
      <c r="I1461" s="3">
        <f t="shared" ref="I1461:I1470" si="728">E1461/G1461+H1461</f>
        <v>16</v>
      </c>
      <c r="J1461" s="3">
        <f t="shared" si="721"/>
        <v>2</v>
      </c>
      <c r="K1461" s="110" t="s">
        <v>92</v>
      </c>
      <c r="L1461" s="168">
        <v>0.90400000000000003</v>
      </c>
      <c r="M1461" s="168">
        <v>0.245</v>
      </c>
      <c r="N1461" s="114">
        <f>VLOOKUP(K1461,'Material Bar Weights'!A:C,3,0)</f>
        <v>48.45</v>
      </c>
      <c r="O1461" s="1439">
        <f t="shared" ref="O1461:O1466" si="729">IF(L1461="NA", E1461, E1461*L1461)</f>
        <v>0</v>
      </c>
      <c r="P1461" s="132">
        <f>O1461/N1461</f>
        <v>0</v>
      </c>
      <c r="R1461" s="286"/>
      <c r="S1461" s="287"/>
      <c r="U1461" s="39"/>
      <c r="V1461" s="180"/>
      <c r="W1461" s="180"/>
      <c r="X1461" s="50"/>
      <c r="Y1461" s="82"/>
    </row>
    <row r="1462" spans="1:25">
      <c r="A1462" s="50" t="s">
        <v>1450</v>
      </c>
      <c r="B1462" s="107" t="s">
        <v>4154</v>
      </c>
      <c r="C1462" s="84" t="s">
        <v>1992</v>
      </c>
      <c r="D1462" s="81">
        <v>0</v>
      </c>
      <c r="E1462" s="140">
        <v>0</v>
      </c>
      <c r="F1462" s="475">
        <f t="shared" si="725"/>
        <v>0</v>
      </c>
      <c r="G1462" s="50">
        <v>6</v>
      </c>
      <c r="H1462" s="81">
        <v>2</v>
      </c>
      <c r="I1462" s="133">
        <f t="shared" si="728"/>
        <v>2</v>
      </c>
      <c r="J1462" s="6">
        <f t="shared" si="721"/>
        <v>0</v>
      </c>
      <c r="K1462" s="50" t="s">
        <v>92</v>
      </c>
      <c r="L1462" s="50">
        <v>0.90400000000000003</v>
      </c>
      <c r="M1462" s="131">
        <v>0.245</v>
      </c>
      <c r="N1462" s="114">
        <f>VLOOKUP(K1462,'Material Bar Weights'!A:C,3,0)</f>
        <v>48.45</v>
      </c>
      <c r="O1462" s="115">
        <f t="shared" si="729"/>
        <v>0</v>
      </c>
      <c r="P1462" s="105">
        <f>O1462/N1462</f>
        <v>0</v>
      </c>
      <c r="R1462" s="286"/>
      <c r="S1462" s="287"/>
      <c r="U1462" s="39"/>
      <c r="V1462" s="180"/>
      <c r="W1462" s="180"/>
      <c r="X1462" s="50"/>
      <c r="Y1462" s="82"/>
    </row>
    <row r="1463" spans="1:25">
      <c r="A1463" s="165" t="s">
        <v>293</v>
      </c>
      <c r="B1463" s="107" t="s">
        <v>4155</v>
      </c>
      <c r="C1463" s="84" t="s">
        <v>1992</v>
      </c>
      <c r="D1463" s="81">
        <v>0</v>
      </c>
      <c r="E1463" s="77">
        <v>0</v>
      </c>
      <c r="F1463" s="77"/>
      <c r="G1463" s="81">
        <v>27</v>
      </c>
      <c r="H1463" s="81">
        <v>1.5</v>
      </c>
      <c r="I1463" s="3">
        <f t="shared" si="728"/>
        <v>1.5</v>
      </c>
      <c r="J1463" s="3">
        <f t="shared" si="721"/>
        <v>0</v>
      </c>
      <c r="K1463" s="208" t="s">
        <v>4159</v>
      </c>
      <c r="L1463" s="147" t="s">
        <v>47</v>
      </c>
      <c r="M1463" s="207"/>
      <c r="N1463" s="114"/>
      <c r="O1463" s="115">
        <f t="shared" si="729"/>
        <v>0</v>
      </c>
      <c r="P1463" s="180"/>
      <c r="Q1463" s="81"/>
      <c r="R1463" s="286"/>
      <c r="S1463" s="287"/>
      <c r="U1463" s="39"/>
      <c r="V1463" s="180"/>
      <c r="W1463" s="180"/>
      <c r="X1463" s="50"/>
      <c r="Y1463" s="82"/>
    </row>
    <row r="1464" spans="1:25">
      <c r="A1464" s="50" t="s">
        <v>1479</v>
      </c>
      <c r="B1464" s="107" t="s">
        <v>1126</v>
      </c>
      <c r="C1464" s="84" t="s">
        <v>1989</v>
      </c>
      <c r="D1464" s="81">
        <v>0</v>
      </c>
      <c r="E1464" s="77">
        <v>0</v>
      </c>
      <c r="F1464" s="33">
        <f>((E1464*M1464)/35)/4</f>
        <v>0</v>
      </c>
      <c r="G1464" s="81">
        <v>240</v>
      </c>
      <c r="H1464" s="81">
        <v>2</v>
      </c>
      <c r="I1464" s="40">
        <f t="shared" si="728"/>
        <v>2</v>
      </c>
      <c r="J1464" s="40">
        <f t="shared" si="721"/>
        <v>0</v>
      </c>
      <c r="K1464" s="208" t="s">
        <v>4159</v>
      </c>
      <c r="L1464" s="207" t="s">
        <v>47</v>
      </c>
      <c r="M1464" s="131">
        <v>0.245</v>
      </c>
      <c r="N1464" s="114"/>
      <c r="O1464" s="115">
        <f t="shared" si="729"/>
        <v>0</v>
      </c>
      <c r="P1464" s="180"/>
      <c r="Q1464" s="81"/>
      <c r="R1464" s="286"/>
      <c r="S1464" s="287"/>
      <c r="U1464" s="39"/>
      <c r="V1464" s="180"/>
      <c r="W1464" s="180"/>
      <c r="X1464" s="50"/>
      <c r="Y1464" s="82"/>
    </row>
    <row r="1465" spans="1:25">
      <c r="A1465" s="81" t="s">
        <v>283</v>
      </c>
      <c r="B1465" s="107" t="s">
        <v>4156</v>
      </c>
      <c r="C1465" s="84" t="s">
        <v>4160</v>
      </c>
      <c r="D1465" s="81">
        <v>0</v>
      </c>
      <c r="E1465" s="77">
        <v>0</v>
      </c>
      <c r="F1465" s="33">
        <f>((E1465*M1465)/35)/4</f>
        <v>0</v>
      </c>
      <c r="G1465" s="81">
        <v>240</v>
      </c>
      <c r="H1465" s="81">
        <v>2</v>
      </c>
      <c r="I1465" s="40">
        <f t="shared" si="728"/>
        <v>2</v>
      </c>
      <c r="J1465" s="40">
        <f t="shared" si="721"/>
        <v>0</v>
      </c>
      <c r="K1465" s="81" t="s">
        <v>554</v>
      </c>
      <c r="L1465" s="207" t="s">
        <v>47</v>
      </c>
      <c r="M1465" s="131">
        <v>0.245</v>
      </c>
      <c r="N1465" s="114"/>
      <c r="O1465" s="115">
        <f t="shared" si="729"/>
        <v>0</v>
      </c>
      <c r="P1465" s="180"/>
      <c r="R1465" s="286"/>
      <c r="S1465" s="287"/>
      <c r="U1465" s="39"/>
      <c r="V1465" s="180"/>
      <c r="W1465" s="180"/>
      <c r="X1465" s="50"/>
      <c r="Y1465" s="82"/>
    </row>
    <row r="1466" spans="1:25">
      <c r="A1466" s="165" t="s">
        <v>1425</v>
      </c>
      <c r="B1466" s="187" t="s">
        <v>4157</v>
      </c>
      <c r="C1466" s="305" t="s">
        <v>4160</v>
      </c>
      <c r="D1466" s="81">
        <v>0</v>
      </c>
      <c r="E1466" s="110">
        <v>0</v>
      </c>
      <c r="F1466" s="110"/>
      <c r="G1466" s="110">
        <v>12</v>
      </c>
      <c r="H1466" s="110">
        <v>16</v>
      </c>
      <c r="I1466" s="3">
        <f t="shared" si="728"/>
        <v>16</v>
      </c>
      <c r="J1466" s="3">
        <f t="shared" si="721"/>
        <v>2</v>
      </c>
      <c r="K1466" s="1428" t="s">
        <v>4158</v>
      </c>
      <c r="L1466" s="168" t="s">
        <v>47</v>
      </c>
      <c r="M1466" s="168"/>
      <c r="N1466" s="114"/>
      <c r="O1466" s="1439">
        <f t="shared" si="729"/>
        <v>0</v>
      </c>
      <c r="P1466" s="180"/>
      <c r="R1466" s="286"/>
      <c r="S1466" s="287"/>
      <c r="U1466" s="39"/>
      <c r="V1466" s="180"/>
      <c r="W1466" s="180"/>
      <c r="X1466" s="50"/>
      <c r="Y1466" s="82"/>
    </row>
    <row r="1467" spans="1:25">
      <c r="A1467" s="50" t="s">
        <v>603</v>
      </c>
      <c r="B1467" s="127" t="s">
        <v>1283</v>
      </c>
      <c r="C1467" s="162" t="s">
        <v>1989</v>
      </c>
      <c r="D1467" s="81">
        <v>0</v>
      </c>
      <c r="E1467" s="110">
        <v>0</v>
      </c>
      <c r="F1467" s="401">
        <f>((E1467*M1467)/35)/4</f>
        <v>0</v>
      </c>
      <c r="G1467" s="110">
        <v>36</v>
      </c>
      <c r="H1467" s="110">
        <v>16</v>
      </c>
      <c r="I1467" s="3">
        <f t="shared" si="728"/>
        <v>16</v>
      </c>
      <c r="J1467" s="3">
        <f t="shared" si="721"/>
        <v>2</v>
      </c>
      <c r="K1467" s="110" t="s">
        <v>648</v>
      </c>
      <c r="L1467" s="168">
        <v>1.9915</v>
      </c>
      <c r="M1467" s="168">
        <v>0.92100000000000004</v>
      </c>
      <c r="N1467" s="114">
        <f>VLOOKUP(K1467,'Material Bar Weights'!A:C,3,0)</f>
        <v>65.95</v>
      </c>
      <c r="O1467" s="33">
        <f>E1467*L1467</f>
        <v>0</v>
      </c>
      <c r="P1467" s="132">
        <f>O1467/N1467</f>
        <v>0</v>
      </c>
      <c r="R1467" s="286"/>
      <c r="S1467" s="287"/>
      <c r="U1467" s="39"/>
      <c r="V1467" s="180"/>
      <c r="W1467" s="180"/>
      <c r="X1467" s="50"/>
      <c r="Y1467" s="82"/>
    </row>
    <row r="1468" spans="1:25">
      <c r="A1468" s="165" t="s">
        <v>3884</v>
      </c>
      <c r="B1468" s="127" t="s">
        <v>3881</v>
      </c>
      <c r="C1468" s="239"/>
      <c r="D1468" s="81">
        <v>0</v>
      </c>
      <c r="E1468" s="110">
        <v>0</v>
      </c>
      <c r="F1468" s="401">
        <f>((E1468*M1468)/35)/4</f>
        <v>0</v>
      </c>
      <c r="G1468" s="110">
        <v>12</v>
      </c>
      <c r="H1468" s="110">
        <v>16</v>
      </c>
      <c r="I1468" s="3">
        <f t="shared" si="728"/>
        <v>16</v>
      </c>
      <c r="J1468" s="3">
        <f t="shared" si="721"/>
        <v>2</v>
      </c>
      <c r="K1468" s="110" t="s">
        <v>648</v>
      </c>
      <c r="L1468" s="168">
        <v>1.9915</v>
      </c>
      <c r="M1468" s="168">
        <v>0.92100000000000004</v>
      </c>
      <c r="N1468" s="114">
        <f>VLOOKUP(K1468,'Material Bar Weights'!A:C,3,0)</f>
        <v>65.95</v>
      </c>
      <c r="O1468" s="33">
        <f>E1468*L1468</f>
        <v>0</v>
      </c>
      <c r="P1468" s="1077">
        <f>O1470/N1470</f>
        <v>0</v>
      </c>
      <c r="R1468" s="286"/>
      <c r="S1468" s="287"/>
      <c r="U1468" s="39"/>
      <c r="V1468" s="180"/>
      <c r="W1468" s="180"/>
      <c r="X1468" s="50"/>
      <c r="Y1468" s="82"/>
    </row>
    <row r="1469" spans="1:25">
      <c r="A1469" s="165" t="s">
        <v>3885</v>
      </c>
      <c r="B1469" s="127" t="s">
        <v>3882</v>
      </c>
      <c r="C1469" s="239"/>
      <c r="D1469" s="81">
        <v>0</v>
      </c>
      <c r="E1469" s="50">
        <v>0</v>
      </c>
      <c r="G1469" s="50">
        <v>4</v>
      </c>
      <c r="H1469" s="81">
        <v>5</v>
      </c>
      <c r="I1469" s="6">
        <f t="shared" si="728"/>
        <v>5</v>
      </c>
      <c r="J1469" s="6">
        <f t="shared" si="721"/>
        <v>1</v>
      </c>
      <c r="K1469" s="392" t="s">
        <v>3883</v>
      </c>
      <c r="L1469" s="147" t="s">
        <v>47</v>
      </c>
      <c r="M1469" s="207"/>
      <c r="N1469" s="114"/>
      <c r="O1469" s="115">
        <f>IF(L1469="NA", E1469, E1469*L1469)</f>
        <v>0</v>
      </c>
      <c r="P1469" s="48"/>
      <c r="R1469" s="286"/>
      <c r="S1469" s="287"/>
      <c r="U1469" s="39"/>
      <c r="V1469" s="180"/>
      <c r="W1469" s="180"/>
      <c r="X1469" s="50"/>
      <c r="Y1469" s="82"/>
    </row>
    <row r="1470" spans="1:25">
      <c r="A1470" s="85" t="s">
        <v>603</v>
      </c>
      <c r="B1470" s="285" t="s">
        <v>2523</v>
      </c>
      <c r="C1470" s="136" t="s">
        <v>1989</v>
      </c>
      <c r="D1470" s="85">
        <v>0</v>
      </c>
      <c r="E1470" s="89">
        <v>0</v>
      </c>
      <c r="F1470" s="401">
        <f>((E1470*M1470)/35)/4</f>
        <v>0</v>
      </c>
      <c r="G1470" s="89">
        <v>36</v>
      </c>
      <c r="H1470" s="177">
        <v>16</v>
      </c>
      <c r="I1470" s="6">
        <f t="shared" si="728"/>
        <v>16</v>
      </c>
      <c r="J1470" s="6">
        <f t="shared" si="721"/>
        <v>2</v>
      </c>
      <c r="K1470" s="89" t="s">
        <v>648</v>
      </c>
      <c r="L1470" s="244">
        <v>1.9915</v>
      </c>
      <c r="M1470" s="244">
        <v>0.92100000000000004</v>
      </c>
      <c r="N1470" s="98">
        <f>VLOOKUP(K1470,'Material Bar Weights'!A:C,3,0)</f>
        <v>65.95</v>
      </c>
      <c r="O1470" s="401">
        <f>E1470*L1470</f>
        <v>0</v>
      </c>
      <c r="P1470" s="48"/>
      <c r="R1470" s="286"/>
      <c r="S1470" s="287"/>
      <c r="U1470" s="39"/>
      <c r="V1470" s="180"/>
      <c r="W1470" s="180"/>
      <c r="X1470" s="50"/>
      <c r="Y1470" s="82"/>
    </row>
    <row r="1471" spans="1:25">
      <c r="A1471" s="50" t="s">
        <v>1479</v>
      </c>
      <c r="B1471" s="107" t="s">
        <v>2523</v>
      </c>
      <c r="C1471" s="47" t="s">
        <v>1992</v>
      </c>
      <c r="D1471" s="81">
        <v>0</v>
      </c>
      <c r="E1471" s="50">
        <v>0</v>
      </c>
      <c r="F1471" s="401">
        <f t="shared" ref="F1471" si="730">((E1471*M1471)/35)/4</f>
        <v>0</v>
      </c>
      <c r="G1471" s="50">
        <v>36</v>
      </c>
      <c r="H1471" s="81">
        <v>16</v>
      </c>
      <c r="I1471" s="6">
        <f t="shared" ref="I1471" si="731">E1471/G1471+H1471</f>
        <v>16</v>
      </c>
      <c r="J1471" s="6">
        <f t="shared" ref="J1471" si="732">ROUND(I1471/7.5,0)</f>
        <v>2</v>
      </c>
      <c r="K1471" s="50" t="s">
        <v>71</v>
      </c>
      <c r="L1471" s="147" t="s">
        <v>47</v>
      </c>
      <c r="M1471" s="207">
        <v>0.92100000000000004</v>
      </c>
      <c r="N1471" s="114"/>
      <c r="O1471" s="115">
        <f>IF(L1471="NA", E1471, E1471*L1471)</f>
        <v>0</v>
      </c>
      <c r="P1471" s="114"/>
      <c r="R1471" s="286"/>
      <c r="S1471" s="287"/>
      <c r="U1471" s="239"/>
      <c r="V1471" s="180"/>
      <c r="W1471" s="180"/>
      <c r="X1471" s="50"/>
      <c r="Y1471" s="82"/>
    </row>
    <row r="1472" spans="1:25">
      <c r="A1472" s="50" t="s">
        <v>1479</v>
      </c>
      <c r="B1472" s="107" t="s">
        <v>1283</v>
      </c>
      <c r="C1472" s="47" t="s">
        <v>3923</v>
      </c>
      <c r="D1472" s="81">
        <v>0</v>
      </c>
      <c r="E1472" s="50">
        <v>0</v>
      </c>
      <c r="F1472" s="401">
        <f>((E1472*M1472)/35)/4</f>
        <v>0</v>
      </c>
      <c r="G1472" s="50">
        <v>20</v>
      </c>
      <c r="H1472" s="81">
        <v>2</v>
      </c>
      <c r="I1472" s="6">
        <f t="shared" ref="I1472:I1482" si="733">E1472/G1472+H1472</f>
        <v>2</v>
      </c>
      <c r="J1472" s="6">
        <f t="shared" ref="J1472:J1482" si="734">ROUND(I1472/7.5,0)</f>
        <v>0</v>
      </c>
      <c r="K1472" s="50" t="s">
        <v>71</v>
      </c>
      <c r="L1472" s="147" t="s">
        <v>47</v>
      </c>
      <c r="M1472" s="207">
        <v>0.92100000000000004</v>
      </c>
      <c r="N1472" s="114"/>
      <c r="O1472" s="115">
        <f>IF(L1472="NA", E1472, E1472*L1472)</f>
        <v>0</v>
      </c>
      <c r="P1472" s="114"/>
      <c r="R1472" s="286"/>
      <c r="S1472" s="287"/>
      <c r="U1472" s="239"/>
      <c r="V1472" s="180"/>
      <c r="W1472" s="180"/>
      <c r="X1472" s="50"/>
      <c r="Y1472" s="82"/>
    </row>
    <row r="1473" spans="1:33">
      <c r="A1473" s="165" t="s">
        <v>293</v>
      </c>
      <c r="B1473" s="108" t="s">
        <v>4174</v>
      </c>
      <c r="C1473" s="239"/>
      <c r="D1473" s="81">
        <v>0</v>
      </c>
      <c r="E1473" s="110">
        <v>0</v>
      </c>
      <c r="F1473" s="110"/>
      <c r="G1473" s="110">
        <v>36</v>
      </c>
      <c r="H1473" s="110">
        <v>16</v>
      </c>
      <c r="I1473" s="3">
        <f t="shared" si="733"/>
        <v>16</v>
      </c>
      <c r="J1473" s="3">
        <f t="shared" si="734"/>
        <v>2</v>
      </c>
      <c r="K1473" s="110" t="s">
        <v>92</v>
      </c>
      <c r="L1473" s="168">
        <v>1.1600999999999999</v>
      </c>
      <c r="M1473" s="168">
        <v>0.32500000000000001</v>
      </c>
      <c r="N1473" s="114">
        <f>VLOOKUP(K1473,'Material Bar Weights'!A:C,3,0)</f>
        <v>48.45</v>
      </c>
      <c r="O1473" s="33">
        <f>E1473*L1473</f>
        <v>0</v>
      </c>
      <c r="P1473" s="132">
        <f>O1473/N1473</f>
        <v>0</v>
      </c>
      <c r="R1473" s="286"/>
      <c r="S1473" s="287"/>
      <c r="U1473" s="239"/>
      <c r="V1473" s="895"/>
      <c r="W1473" s="180"/>
      <c r="X1473" s="77"/>
      <c r="Y1473" s="160"/>
    </row>
    <row r="1474" spans="1:33">
      <c r="A1474" s="50" t="s">
        <v>814</v>
      </c>
      <c r="B1474" s="127" t="s">
        <v>4175</v>
      </c>
      <c r="C1474" s="305"/>
      <c r="D1474" s="81">
        <v>0</v>
      </c>
      <c r="E1474" s="50">
        <v>0</v>
      </c>
      <c r="G1474" s="50">
        <v>4</v>
      </c>
      <c r="H1474" s="81">
        <v>5</v>
      </c>
      <c r="I1474" s="6">
        <f t="shared" si="733"/>
        <v>5</v>
      </c>
      <c r="J1474" s="6">
        <f t="shared" si="734"/>
        <v>1</v>
      </c>
      <c r="K1474" s="392" t="s">
        <v>4176</v>
      </c>
      <c r="L1474" s="147" t="s">
        <v>47</v>
      </c>
      <c r="M1474" s="207"/>
      <c r="N1474" s="114"/>
      <c r="O1474" s="115">
        <f>IF(L1474="NA", E1474, E1474*L1474)</f>
        <v>0</v>
      </c>
      <c r="P1474" s="114"/>
      <c r="R1474" s="286"/>
      <c r="S1474" s="287"/>
      <c r="U1474" s="239"/>
      <c r="V1474" s="895"/>
      <c r="W1474" s="180"/>
      <c r="X1474" s="50"/>
      <c r="Y1474" s="82"/>
    </row>
    <row r="1475" spans="1:33">
      <c r="A1475" s="50" t="s">
        <v>1479</v>
      </c>
      <c r="B1475" s="107" t="s">
        <v>997</v>
      </c>
      <c r="D1475" s="81">
        <v>0</v>
      </c>
      <c r="E1475" s="50">
        <v>0</v>
      </c>
      <c r="F1475" s="401">
        <f>((E1475*M1475)/35)/4</f>
        <v>0</v>
      </c>
      <c r="G1475" s="50">
        <v>20</v>
      </c>
      <c r="H1475" s="81">
        <v>2</v>
      </c>
      <c r="I1475" s="6">
        <f t="shared" si="733"/>
        <v>2</v>
      </c>
      <c r="J1475" s="6">
        <f t="shared" si="734"/>
        <v>0</v>
      </c>
      <c r="K1475" s="50" t="s">
        <v>967</v>
      </c>
      <c r="L1475" s="147" t="s">
        <v>47</v>
      </c>
      <c r="M1475" s="207">
        <v>0.32500000000000001</v>
      </c>
      <c r="N1475" s="114"/>
      <c r="O1475" s="115">
        <f>IF(L1475="NA", E1475, E1475*L1475)</f>
        <v>0</v>
      </c>
      <c r="P1475" s="114"/>
      <c r="R1475" s="286"/>
      <c r="S1475" s="287"/>
      <c r="U1475" s="239"/>
      <c r="V1475" s="1214"/>
      <c r="W1475" s="180"/>
      <c r="X1475" s="50"/>
      <c r="Y1475" s="82"/>
    </row>
    <row r="1476" spans="1:33">
      <c r="A1476" s="50" t="s">
        <v>1479</v>
      </c>
      <c r="B1476" s="107" t="s">
        <v>1513</v>
      </c>
      <c r="D1476" s="81">
        <v>0</v>
      </c>
      <c r="E1476" s="50">
        <v>0</v>
      </c>
      <c r="F1476" s="401">
        <f>((E1476*M1476)/35)/4</f>
        <v>0</v>
      </c>
      <c r="G1476" s="50">
        <v>20</v>
      </c>
      <c r="H1476" s="81">
        <v>2</v>
      </c>
      <c r="I1476" s="6">
        <f t="shared" si="733"/>
        <v>2</v>
      </c>
      <c r="J1476" s="6">
        <f t="shared" si="734"/>
        <v>0</v>
      </c>
      <c r="K1476" s="50" t="s">
        <v>967</v>
      </c>
      <c r="L1476" s="147" t="s">
        <v>47</v>
      </c>
      <c r="M1476" s="207">
        <v>0.32500000000000001</v>
      </c>
      <c r="N1476" s="114"/>
      <c r="O1476" s="115">
        <f t="shared" ref="O1476:O1478" si="735">IF(L1476="NA", E1476, E1476*L1476)</f>
        <v>0</v>
      </c>
      <c r="P1476" s="114"/>
      <c r="R1476" s="286"/>
      <c r="S1476" s="287"/>
      <c r="U1476" s="239"/>
      <c r="V1476" s="1214"/>
      <c r="W1476" s="180"/>
      <c r="X1476" s="50"/>
      <c r="Y1476" s="82"/>
    </row>
    <row r="1477" spans="1:33">
      <c r="A1477" s="50" t="s">
        <v>1479</v>
      </c>
      <c r="B1477" s="107" t="s">
        <v>1621</v>
      </c>
      <c r="C1477" s="47" t="s">
        <v>1992</v>
      </c>
      <c r="D1477" s="81">
        <v>0</v>
      </c>
      <c r="E1477" s="50">
        <v>0</v>
      </c>
      <c r="F1477" s="401">
        <f>((E1477*M1477)/35)/4</f>
        <v>0</v>
      </c>
      <c r="G1477" s="50">
        <v>240</v>
      </c>
      <c r="H1477" s="81">
        <v>2</v>
      </c>
      <c r="I1477" s="6">
        <f t="shared" si="733"/>
        <v>2</v>
      </c>
      <c r="J1477" s="6">
        <f t="shared" si="734"/>
        <v>0</v>
      </c>
      <c r="K1477" s="50" t="s">
        <v>1538</v>
      </c>
      <c r="L1477" s="156" t="s">
        <v>47</v>
      </c>
      <c r="M1477" s="207">
        <v>0.68100000000000005</v>
      </c>
      <c r="N1477" s="114"/>
      <c r="O1477" s="115">
        <f t="shared" si="735"/>
        <v>0</v>
      </c>
      <c r="P1477" s="48"/>
      <c r="R1477" s="286"/>
      <c r="S1477" s="287"/>
      <c r="U1477" s="239"/>
      <c r="V1477" s="1214"/>
      <c r="W1477" s="180"/>
      <c r="X1477" s="50"/>
      <c r="Y1477" s="82"/>
    </row>
    <row r="1478" spans="1:33">
      <c r="A1478" s="165" t="s">
        <v>814</v>
      </c>
      <c r="B1478" s="107" t="s">
        <v>4177</v>
      </c>
      <c r="D1478" s="81">
        <v>0</v>
      </c>
      <c r="E1478" s="140">
        <v>0</v>
      </c>
      <c r="F1478" s="401">
        <f>((E1478*M1478)/35)/4</f>
        <v>0</v>
      </c>
      <c r="G1478" s="81">
        <v>12</v>
      </c>
      <c r="H1478" s="81">
        <v>4</v>
      </c>
      <c r="I1478" s="3">
        <f t="shared" si="733"/>
        <v>4</v>
      </c>
      <c r="J1478" s="3">
        <f t="shared" si="734"/>
        <v>1</v>
      </c>
      <c r="K1478" s="50" t="s">
        <v>92</v>
      </c>
      <c r="L1478" s="337">
        <v>1.4448000000000001</v>
      </c>
      <c r="M1478" s="207">
        <v>0.68100000000000005</v>
      </c>
      <c r="N1478" s="114">
        <f>VLOOKUP(K1478,'Material Bar Weights'!A:C,3,0)</f>
        <v>48.45</v>
      </c>
      <c r="O1478" s="115">
        <f t="shared" si="735"/>
        <v>0</v>
      </c>
      <c r="P1478" s="132">
        <f>O1478/N1478</f>
        <v>0</v>
      </c>
      <c r="R1478" s="286"/>
      <c r="S1478" s="287"/>
      <c r="U1478" s="239"/>
      <c r="V1478" s="895"/>
      <c r="W1478" s="180"/>
      <c r="X1478" s="50"/>
      <c r="Y1478" s="82"/>
    </row>
    <row r="1479" spans="1:33">
      <c r="A1479" s="165" t="s">
        <v>293</v>
      </c>
      <c r="B1479" s="107" t="s">
        <v>4178</v>
      </c>
      <c r="C1479" s="47" t="s">
        <v>494</v>
      </c>
      <c r="D1479" s="81">
        <v>0</v>
      </c>
      <c r="E1479" s="140">
        <v>0</v>
      </c>
      <c r="F1479" s="140"/>
      <c r="G1479" s="146">
        <v>27</v>
      </c>
      <c r="H1479" s="81">
        <v>1.5</v>
      </c>
      <c r="I1479" s="3">
        <f t="shared" si="733"/>
        <v>1.5</v>
      </c>
      <c r="J1479" s="3">
        <f t="shared" si="734"/>
        <v>0</v>
      </c>
      <c r="K1479" s="208" t="s">
        <v>4180</v>
      </c>
      <c r="L1479" s="147" t="s">
        <v>47</v>
      </c>
      <c r="M1479" s="207"/>
      <c r="N1479" s="114"/>
      <c r="O1479" s="115">
        <f>IF(L1479="NA", E1479, E1479*L1479)</f>
        <v>0</v>
      </c>
      <c r="P1479" s="48"/>
      <c r="R1479" s="286"/>
      <c r="S1479" s="287"/>
      <c r="U1479" s="239"/>
      <c r="V1479" s="1214"/>
      <c r="W1479" s="180"/>
      <c r="X1479" s="50"/>
      <c r="Y1479" s="82"/>
    </row>
    <row r="1480" spans="1:33">
      <c r="A1480" s="50" t="s">
        <v>1479</v>
      </c>
      <c r="B1480" s="107" t="s">
        <v>4179</v>
      </c>
      <c r="C1480" s="47" t="s">
        <v>494</v>
      </c>
      <c r="D1480" s="81">
        <v>0</v>
      </c>
      <c r="E1480" s="50">
        <v>0</v>
      </c>
      <c r="G1480" s="50">
        <v>20</v>
      </c>
      <c r="H1480" s="81">
        <v>2</v>
      </c>
      <c r="I1480" s="6">
        <f t="shared" si="733"/>
        <v>2</v>
      </c>
      <c r="J1480" s="6">
        <f t="shared" si="734"/>
        <v>0</v>
      </c>
      <c r="K1480" s="208" t="s">
        <v>4181</v>
      </c>
      <c r="L1480" s="156" t="s">
        <v>47</v>
      </c>
      <c r="M1480" s="207"/>
      <c r="N1480" s="114"/>
      <c r="O1480" s="115">
        <f>IF(L1480="NA", E1480, E1480*L1480)</f>
        <v>0</v>
      </c>
      <c r="P1480" s="114"/>
      <c r="R1480" s="286"/>
      <c r="S1480" s="287"/>
      <c r="U1480" s="239"/>
      <c r="V1480" s="1214"/>
      <c r="W1480" s="180"/>
      <c r="X1480" s="50"/>
      <c r="Y1480" s="82"/>
    </row>
    <row r="1481" spans="1:33">
      <c r="A1481" s="165" t="s">
        <v>1438</v>
      </c>
      <c r="B1481" s="107" t="s">
        <v>1537</v>
      </c>
      <c r="D1481" s="81">
        <v>0</v>
      </c>
      <c r="E1481" s="50">
        <v>0</v>
      </c>
      <c r="F1481" s="401">
        <f>((E1481*M1481)/35)/4</f>
        <v>0</v>
      </c>
      <c r="G1481" s="50">
        <v>20</v>
      </c>
      <c r="H1481" s="81">
        <v>2</v>
      </c>
      <c r="I1481" s="6">
        <f t="shared" si="733"/>
        <v>2</v>
      </c>
      <c r="J1481" s="6">
        <f t="shared" si="734"/>
        <v>0</v>
      </c>
      <c r="K1481" s="81" t="s">
        <v>1538</v>
      </c>
      <c r="L1481" s="147" t="s">
        <v>47</v>
      </c>
      <c r="M1481" s="207">
        <v>0.68100000000000005</v>
      </c>
      <c r="N1481" s="114"/>
      <c r="O1481" s="115">
        <f>IF(L1481="NA", E1481, E1481*L1481)</f>
        <v>0</v>
      </c>
      <c r="P1481" s="114"/>
      <c r="R1481" s="286"/>
      <c r="S1481" s="287"/>
      <c r="U1481" s="239"/>
      <c r="V1481" s="1214"/>
      <c r="W1481" s="180"/>
      <c r="X1481" s="50"/>
      <c r="Y1481" s="82"/>
    </row>
    <row r="1482" spans="1:33">
      <c r="A1482" s="50" t="s">
        <v>695</v>
      </c>
      <c r="B1482" s="107" t="s">
        <v>1049</v>
      </c>
      <c r="D1482" s="81">
        <v>0</v>
      </c>
      <c r="E1482" s="50">
        <v>0</v>
      </c>
      <c r="F1482" s="401">
        <f>((E1482*M1482)/35)/4</f>
        <v>0</v>
      </c>
      <c r="G1482" s="146">
        <v>18</v>
      </c>
      <c r="H1482" s="81">
        <v>2</v>
      </c>
      <c r="I1482" s="6">
        <f t="shared" si="733"/>
        <v>2</v>
      </c>
      <c r="J1482" s="6">
        <f t="shared" si="734"/>
        <v>0</v>
      </c>
      <c r="K1482" s="50" t="s">
        <v>968</v>
      </c>
      <c r="L1482" s="50">
        <v>0.13700000000000001</v>
      </c>
      <c r="M1482" s="81">
        <v>6.9000000000000006E-2</v>
      </c>
      <c r="N1482" s="114">
        <f>VLOOKUP(K1482,'Material Bar Weights'!A:C,3,0)</f>
        <v>45.23</v>
      </c>
      <c r="O1482" s="115">
        <f>IF(L1482="NA", E1482, E1482*L1482)</f>
        <v>0</v>
      </c>
      <c r="P1482" s="105">
        <f>O1482/N1482</f>
        <v>0</v>
      </c>
      <c r="R1482" s="286"/>
      <c r="S1482" s="287"/>
      <c r="U1482" s="239"/>
      <c r="V1482" s="1214"/>
      <c r="W1482" s="180"/>
      <c r="X1482" s="50"/>
      <c r="Y1482" s="82"/>
    </row>
    <row r="1483" spans="1:33">
      <c r="A1483" s="50" t="s">
        <v>969</v>
      </c>
      <c r="B1483" s="107" t="s">
        <v>2618</v>
      </c>
      <c r="D1483" s="81">
        <v>0</v>
      </c>
      <c r="E1483" s="50">
        <v>0</v>
      </c>
      <c r="F1483" s="401">
        <f t="shared" ref="F1483:F1488" si="736">((E1483*M1483)/35)/4</f>
        <v>0</v>
      </c>
      <c r="G1483" s="81">
        <v>30</v>
      </c>
      <c r="H1483" s="81">
        <v>1</v>
      </c>
      <c r="I1483" s="6">
        <f t="shared" ref="I1483:I1484" si="737">E1483/G1483+H1483</f>
        <v>1</v>
      </c>
      <c r="J1483" s="6">
        <f t="shared" ref="J1483:J1484" si="738">ROUND(I1483/7.5,0)</f>
        <v>0</v>
      </c>
      <c r="K1483" s="50" t="s">
        <v>972</v>
      </c>
      <c r="L1483" s="152">
        <v>0.22370000000000001</v>
      </c>
      <c r="M1483" s="81">
        <v>9.0999999999999998E-2</v>
      </c>
      <c r="N1483" s="114">
        <f>VLOOKUP(K1483,'Material Bar Weights'!A:C,3,0)</f>
        <v>21.54</v>
      </c>
      <c r="O1483" s="115">
        <f t="shared" ref="O1483:O1484" si="739">IF(L1483="NA", E1483, E1483*L1483)</f>
        <v>0</v>
      </c>
      <c r="P1483" s="105">
        <f t="shared" ref="P1483:P1484" si="740">O1483/N1483</f>
        <v>0</v>
      </c>
      <c r="R1483" s="286"/>
      <c r="S1483" s="287"/>
      <c r="U1483" s="239"/>
      <c r="V1483" s="1214"/>
      <c r="W1483" s="180"/>
      <c r="X1483" s="50"/>
      <c r="Y1483" s="82"/>
    </row>
    <row r="1484" spans="1:33">
      <c r="A1484" s="50" t="s">
        <v>969</v>
      </c>
      <c r="B1484" s="107" t="s">
        <v>2619</v>
      </c>
      <c r="D1484" s="81">
        <v>0</v>
      </c>
      <c r="E1484" s="50">
        <v>0</v>
      </c>
      <c r="F1484" s="401">
        <f t="shared" si="736"/>
        <v>0</v>
      </c>
      <c r="G1484" s="81">
        <v>30</v>
      </c>
      <c r="H1484" s="81">
        <v>1</v>
      </c>
      <c r="I1484" s="6">
        <f t="shared" si="737"/>
        <v>1</v>
      </c>
      <c r="J1484" s="6">
        <f t="shared" si="738"/>
        <v>0</v>
      </c>
      <c r="K1484" s="50" t="s">
        <v>972</v>
      </c>
      <c r="L1484" s="152">
        <v>0.22370000000000001</v>
      </c>
      <c r="M1484" s="81">
        <v>9.0999999999999998E-2</v>
      </c>
      <c r="N1484" s="114">
        <f>VLOOKUP(K1484,'Material Bar Weights'!A:C,3,0)</f>
        <v>21.54</v>
      </c>
      <c r="O1484" s="115">
        <f t="shared" si="739"/>
        <v>0</v>
      </c>
      <c r="P1484" s="105">
        <f t="shared" si="740"/>
        <v>0</v>
      </c>
      <c r="U1484" s="239"/>
      <c r="V1484" s="1434"/>
      <c r="W1484" s="180"/>
      <c r="X1484" s="50"/>
      <c r="Y1484" s="82"/>
    </row>
    <row r="1485" spans="1:33">
      <c r="A1485" s="50" t="s">
        <v>969</v>
      </c>
      <c r="B1485" s="107" t="s">
        <v>1385</v>
      </c>
      <c r="D1485" s="81">
        <v>0</v>
      </c>
      <c r="E1485" s="50">
        <v>0</v>
      </c>
      <c r="F1485" s="401">
        <f t="shared" si="736"/>
        <v>0</v>
      </c>
      <c r="G1485" s="146">
        <v>34</v>
      </c>
      <c r="H1485" s="81">
        <v>1</v>
      </c>
      <c r="I1485" s="6">
        <f t="shared" ref="I1485:I1506" si="741">E1485/G1485+H1485</f>
        <v>1</v>
      </c>
      <c r="J1485" s="6">
        <f t="shared" ref="J1485:J1506" si="742">ROUND(I1485/7.5,0)</f>
        <v>0</v>
      </c>
      <c r="K1485" s="50" t="s">
        <v>972</v>
      </c>
      <c r="L1485" s="50">
        <v>0.21440000000000001</v>
      </c>
      <c r="M1485" s="81">
        <v>9.0999999999999998E-2</v>
      </c>
      <c r="N1485" s="114">
        <f>VLOOKUP(K1485,'Material Bar Weights'!A:C,3,0)</f>
        <v>21.54</v>
      </c>
      <c r="O1485" s="115">
        <f t="shared" ref="O1485:O1505" si="743">IF(L1485="NA", E1485, E1485*L1485)</f>
        <v>0</v>
      </c>
      <c r="P1485" s="105">
        <f t="shared" ref="P1485:P1490" si="744">O1485/N1485</f>
        <v>0</v>
      </c>
      <c r="Q1485" s="98"/>
      <c r="U1485" s="239"/>
      <c r="V1485" s="1434"/>
      <c r="W1485" s="180"/>
      <c r="X1485" s="50"/>
      <c r="Y1485" s="82"/>
    </row>
    <row r="1486" spans="1:33">
      <c r="A1486" s="50" t="s">
        <v>969</v>
      </c>
      <c r="B1486" s="107" t="s">
        <v>970</v>
      </c>
      <c r="D1486" s="81">
        <v>0</v>
      </c>
      <c r="E1486" s="50">
        <v>0</v>
      </c>
      <c r="F1486" s="401">
        <f t="shared" si="736"/>
        <v>0</v>
      </c>
      <c r="G1486" s="81">
        <v>30</v>
      </c>
      <c r="H1486" s="81">
        <v>1</v>
      </c>
      <c r="I1486" s="6">
        <f t="shared" si="741"/>
        <v>1</v>
      </c>
      <c r="J1486" s="6">
        <f t="shared" si="742"/>
        <v>0</v>
      </c>
      <c r="K1486" s="50" t="s">
        <v>972</v>
      </c>
      <c r="L1486" s="152">
        <v>0.22370000000000001</v>
      </c>
      <c r="M1486" s="81">
        <v>0.10100000000000001</v>
      </c>
      <c r="N1486" s="114">
        <f>VLOOKUP(K1486,'Material Bar Weights'!A:C,3,0)</f>
        <v>21.54</v>
      </c>
      <c r="O1486" s="115">
        <f t="shared" si="743"/>
        <v>0</v>
      </c>
      <c r="P1486" s="105">
        <f t="shared" si="744"/>
        <v>0</v>
      </c>
      <c r="R1486" s="286"/>
      <c r="S1486" s="287"/>
      <c r="U1486" s="239"/>
      <c r="V1486" s="1214"/>
      <c r="W1486" s="180"/>
      <c r="X1486" s="50"/>
      <c r="Y1486" s="82"/>
    </row>
    <row r="1487" spans="1:33">
      <c r="A1487" s="50" t="s">
        <v>969</v>
      </c>
      <c r="B1487" s="107" t="s">
        <v>971</v>
      </c>
      <c r="D1487" s="81">
        <v>0</v>
      </c>
      <c r="E1487" s="50">
        <v>0</v>
      </c>
      <c r="F1487" s="401">
        <f t="shared" si="736"/>
        <v>0</v>
      </c>
      <c r="G1487" s="81">
        <v>30</v>
      </c>
      <c r="H1487" s="81">
        <v>1</v>
      </c>
      <c r="I1487" s="6">
        <f t="shared" si="741"/>
        <v>1</v>
      </c>
      <c r="J1487" s="6">
        <f t="shared" si="742"/>
        <v>0</v>
      </c>
      <c r="K1487" s="50" t="s">
        <v>972</v>
      </c>
      <c r="L1487" s="152">
        <v>0.22370000000000001</v>
      </c>
      <c r="M1487" s="81">
        <v>9.0999999999999998E-2</v>
      </c>
      <c r="N1487" s="114">
        <f>VLOOKUP(K1487,'Material Bar Weights'!A:C,3,0)</f>
        <v>21.54</v>
      </c>
      <c r="O1487" s="115">
        <f t="shared" si="743"/>
        <v>0</v>
      </c>
      <c r="P1487" s="105">
        <f t="shared" si="744"/>
        <v>0</v>
      </c>
      <c r="R1487" s="107"/>
      <c r="S1487" s="47"/>
      <c r="T1487" s="81"/>
      <c r="U1487" s="239"/>
      <c r="V1487" s="107"/>
      <c r="W1487" s="81"/>
      <c r="X1487" s="81"/>
      <c r="Y1487" s="40"/>
      <c r="Z1487" s="40"/>
      <c r="AA1487" s="81"/>
      <c r="AB1487" s="81"/>
      <c r="AC1487" s="81"/>
      <c r="AD1487" s="114"/>
      <c r="AE1487" s="115"/>
      <c r="AF1487" s="114"/>
      <c r="AG1487" s="120"/>
    </row>
    <row r="1488" spans="1:33">
      <c r="A1488" s="50" t="s">
        <v>969</v>
      </c>
      <c r="B1488" s="107" t="s">
        <v>1198</v>
      </c>
      <c r="C1488" s="47" t="s">
        <v>2331</v>
      </c>
      <c r="D1488" s="81">
        <v>0</v>
      </c>
      <c r="E1488" s="50">
        <v>0</v>
      </c>
      <c r="F1488" s="401">
        <f t="shared" si="736"/>
        <v>0</v>
      </c>
      <c r="G1488" s="146">
        <v>48</v>
      </c>
      <c r="H1488" s="81">
        <v>1</v>
      </c>
      <c r="I1488" s="6">
        <f t="shared" si="741"/>
        <v>1</v>
      </c>
      <c r="J1488" s="6">
        <f t="shared" si="742"/>
        <v>0</v>
      </c>
      <c r="K1488" s="50" t="s">
        <v>972</v>
      </c>
      <c r="L1488" s="152">
        <v>0.22370000000000001</v>
      </c>
      <c r="M1488" s="81">
        <v>0.11</v>
      </c>
      <c r="N1488" s="114">
        <f>VLOOKUP(K1488,'Material Bar Weights'!A:C,3,0)</f>
        <v>21.54</v>
      </c>
      <c r="O1488" s="115">
        <f t="shared" si="743"/>
        <v>0</v>
      </c>
      <c r="P1488" s="105">
        <f t="shared" si="744"/>
        <v>0</v>
      </c>
      <c r="Q1488" s="98"/>
      <c r="R1488" s="107"/>
      <c r="S1488" s="47"/>
      <c r="T1488" s="81"/>
      <c r="U1488" s="239"/>
      <c r="V1488" s="107"/>
      <c r="W1488" s="81"/>
      <c r="X1488" s="81"/>
      <c r="Y1488" s="40"/>
      <c r="Z1488" s="40">
        <f t="shared" ref="Z1488" si="745">ROUND(Y1488/7.5,0)</f>
        <v>0</v>
      </c>
      <c r="AA1488" s="81" t="s">
        <v>972</v>
      </c>
      <c r="AB1488" s="81">
        <v>0.22370000000000001</v>
      </c>
      <c r="AC1488" s="81"/>
      <c r="AD1488" s="114" t="e">
        <f>VLOOKUP(AA1488,'Material Bar Weights'!R:T,3,0)</f>
        <v>#N/A</v>
      </c>
      <c r="AE1488" s="115" t="e">
        <f>IF(AB1488="NA",#REF!,#REF!* AB1488)</f>
        <v>#REF!</v>
      </c>
      <c r="AF1488" s="114" t="e">
        <f t="shared" ref="AF1488" si="746">AE1488/AD1488</f>
        <v>#REF!</v>
      </c>
      <c r="AG1488" s="120"/>
    </row>
    <row r="1489" spans="1:25">
      <c r="A1489" s="50" t="s">
        <v>969</v>
      </c>
      <c r="B1489" s="107" t="s">
        <v>1958</v>
      </c>
      <c r="C1489" s="47" t="s">
        <v>735</v>
      </c>
      <c r="D1489" s="81">
        <v>0</v>
      </c>
      <c r="E1489" s="81">
        <v>0</v>
      </c>
      <c r="F1489" s="81">
        <f>((E1489*M1489)/35)/4</f>
        <v>0</v>
      </c>
      <c r="G1489" s="77">
        <v>84</v>
      </c>
      <c r="H1489" s="77">
        <v>4</v>
      </c>
      <c r="I1489" s="3">
        <f t="shared" si="741"/>
        <v>4</v>
      </c>
      <c r="J1489" s="3">
        <f t="shared" si="742"/>
        <v>1</v>
      </c>
      <c r="K1489" s="110" t="s">
        <v>122</v>
      </c>
      <c r="L1489" s="357">
        <v>0.2127</v>
      </c>
      <c r="M1489" s="273">
        <v>7.3999999999999996E-2</v>
      </c>
      <c r="N1489" s="114">
        <f>VLOOKUP(K1489,'Material Bar Weights'!A:C,3,0)</f>
        <v>21.54</v>
      </c>
      <c r="O1489" s="115">
        <f t="shared" si="743"/>
        <v>0</v>
      </c>
      <c r="P1489" s="105">
        <f t="shared" si="744"/>
        <v>0</v>
      </c>
      <c r="Q1489" s="98"/>
      <c r="R1489" s="286"/>
      <c r="S1489" s="287"/>
      <c r="U1489" s="212"/>
      <c r="V1489" s="1434"/>
      <c r="W1489" s="180"/>
      <c r="X1489" s="50"/>
      <c r="Y1489" s="82"/>
    </row>
    <row r="1490" spans="1:25">
      <c r="A1490" s="50" t="s">
        <v>157</v>
      </c>
      <c r="B1490" s="107" t="s">
        <v>4090</v>
      </c>
      <c r="C1490" s="47" t="s">
        <v>1957</v>
      </c>
      <c r="D1490" s="81">
        <v>0</v>
      </c>
      <c r="E1490" s="50">
        <v>0</v>
      </c>
      <c r="F1490" s="81">
        <f>((E1490*M1490)/35)/4</f>
        <v>0</v>
      </c>
      <c r="G1490" s="140">
        <v>84</v>
      </c>
      <c r="H1490" s="77">
        <v>4</v>
      </c>
      <c r="I1490" s="45">
        <f t="shared" si="741"/>
        <v>4</v>
      </c>
      <c r="J1490" s="45">
        <f t="shared" si="742"/>
        <v>1</v>
      </c>
      <c r="K1490" s="110" t="s">
        <v>122</v>
      </c>
      <c r="L1490" s="169">
        <v>0.1842</v>
      </c>
      <c r="M1490" s="273">
        <v>7.3999999999999996E-2</v>
      </c>
      <c r="N1490" s="114">
        <f>VLOOKUP(K1490,'Material Bar Weights'!A:C,3,0)</f>
        <v>21.54</v>
      </c>
      <c r="O1490" s="115">
        <f t="shared" si="743"/>
        <v>0</v>
      </c>
      <c r="P1490" s="105">
        <f t="shared" si="744"/>
        <v>0</v>
      </c>
      <c r="Q1490" s="133"/>
      <c r="R1490" s="286"/>
      <c r="S1490" s="287"/>
      <c r="U1490" s="212"/>
      <c r="V1490" s="1434"/>
      <c r="W1490" s="180"/>
      <c r="X1490" s="50"/>
      <c r="Y1490" s="82"/>
    </row>
    <row r="1491" spans="1:25">
      <c r="A1491" s="50" t="s">
        <v>293</v>
      </c>
      <c r="B1491" s="107" t="s">
        <v>4182</v>
      </c>
      <c r="C1491" s="47" t="s">
        <v>736</v>
      </c>
      <c r="D1491" s="81">
        <v>0</v>
      </c>
      <c r="E1491" s="50">
        <v>0</v>
      </c>
      <c r="G1491" s="140">
        <v>84</v>
      </c>
      <c r="H1491" s="77">
        <v>4</v>
      </c>
      <c r="I1491" s="45">
        <f t="shared" si="741"/>
        <v>4</v>
      </c>
      <c r="J1491" s="45">
        <f t="shared" si="742"/>
        <v>1</v>
      </c>
      <c r="K1491" s="1428" t="s">
        <v>4091</v>
      </c>
      <c r="L1491" s="337">
        <v>0.1973</v>
      </c>
      <c r="M1491" s="273"/>
      <c r="N1491" s="114"/>
      <c r="O1491" s="115">
        <f t="shared" si="743"/>
        <v>0</v>
      </c>
      <c r="P1491" s="114"/>
      <c r="Q1491" s="133"/>
      <c r="R1491" s="286"/>
      <c r="S1491" s="287"/>
      <c r="V1491" s="1434"/>
      <c r="W1491" s="180"/>
      <c r="X1491" s="50"/>
      <c r="Y1491" s="82"/>
    </row>
    <row r="1492" spans="1:25">
      <c r="A1492" s="81" t="s">
        <v>3857</v>
      </c>
      <c r="B1492" s="107" t="s">
        <v>1097</v>
      </c>
      <c r="C1492" s="47" t="s">
        <v>736</v>
      </c>
      <c r="D1492" s="81">
        <v>0</v>
      </c>
      <c r="E1492" s="81">
        <v>0</v>
      </c>
      <c r="F1492" s="346">
        <f t="shared" ref="F1492:F1500" si="747">((E1492*M1492)/35)/4</f>
        <v>0</v>
      </c>
      <c r="G1492" s="81">
        <v>28</v>
      </c>
      <c r="H1492" s="81">
        <v>1</v>
      </c>
      <c r="I1492" s="40">
        <f t="shared" si="741"/>
        <v>1</v>
      </c>
      <c r="J1492" s="40">
        <f t="shared" si="742"/>
        <v>0</v>
      </c>
      <c r="K1492" s="81" t="s">
        <v>605</v>
      </c>
      <c r="L1492" s="152">
        <v>0.64410000000000001</v>
      </c>
      <c r="M1492" s="81">
        <v>0.11799999999999999</v>
      </c>
      <c r="N1492" s="114">
        <f>VLOOKUP(K1492,'Material Bar Weights'!A:C,3,0)</f>
        <v>54.25</v>
      </c>
      <c r="O1492" s="115">
        <f t="shared" si="743"/>
        <v>0</v>
      </c>
      <c r="P1492" s="105">
        <f t="shared" ref="P1492:P1502" si="748">O1492/N1492</f>
        <v>0</v>
      </c>
      <c r="R1492" s="286"/>
      <c r="S1492" s="287"/>
      <c r="V1492" s="1434"/>
      <c r="W1492" s="180"/>
      <c r="X1492" s="50"/>
      <c r="Y1492" s="82"/>
    </row>
    <row r="1493" spans="1:25">
      <c r="A1493" s="81" t="s">
        <v>3857</v>
      </c>
      <c r="B1493" s="107" t="s">
        <v>1412</v>
      </c>
      <c r="D1493" s="81">
        <v>0</v>
      </c>
      <c r="E1493" s="81">
        <v>0</v>
      </c>
      <c r="F1493" s="346">
        <f t="shared" si="747"/>
        <v>0</v>
      </c>
      <c r="G1493" s="81">
        <v>28</v>
      </c>
      <c r="H1493" s="81">
        <v>1</v>
      </c>
      <c r="I1493" s="40">
        <f t="shared" si="741"/>
        <v>1</v>
      </c>
      <c r="J1493" s="40">
        <f t="shared" si="742"/>
        <v>0</v>
      </c>
      <c r="K1493" s="81" t="s">
        <v>605</v>
      </c>
      <c r="L1493" s="81">
        <v>0.55000000000000004</v>
      </c>
      <c r="M1493" s="81">
        <v>0.11799999999999999</v>
      </c>
      <c r="N1493" s="114">
        <f>VLOOKUP(K1493,'Material Bar Weights'!A:C,3,0)</f>
        <v>54.25</v>
      </c>
      <c r="O1493" s="115">
        <f t="shared" si="743"/>
        <v>0</v>
      </c>
      <c r="P1493" s="105">
        <f t="shared" si="748"/>
        <v>0</v>
      </c>
      <c r="R1493" s="286"/>
      <c r="S1493" s="287"/>
      <c r="V1493" s="1214"/>
      <c r="W1493" s="180"/>
      <c r="X1493" s="50"/>
      <c r="Y1493" s="82"/>
    </row>
    <row r="1494" spans="1:25">
      <c r="A1494" s="81" t="s">
        <v>3857</v>
      </c>
      <c r="B1494" s="107" t="s">
        <v>1119</v>
      </c>
      <c r="D1494" s="81">
        <v>0</v>
      </c>
      <c r="E1494" s="81">
        <v>0</v>
      </c>
      <c r="F1494" s="346">
        <f t="shared" si="747"/>
        <v>0</v>
      </c>
      <c r="G1494" s="81">
        <v>28</v>
      </c>
      <c r="H1494" s="81">
        <v>1</v>
      </c>
      <c r="I1494" s="40">
        <f t="shared" si="741"/>
        <v>1</v>
      </c>
      <c r="J1494" s="40">
        <f t="shared" si="742"/>
        <v>0</v>
      </c>
      <c r="K1494" s="81" t="s">
        <v>605</v>
      </c>
      <c r="L1494" s="81">
        <v>0.52180000000000004</v>
      </c>
      <c r="M1494" s="81">
        <v>0.11799999999999999</v>
      </c>
      <c r="N1494" s="114">
        <f>VLOOKUP(K1494,'Material Bar Weights'!A:C,3,0)</f>
        <v>54.25</v>
      </c>
      <c r="O1494" s="115">
        <f t="shared" si="743"/>
        <v>0</v>
      </c>
      <c r="P1494" s="105">
        <f t="shared" si="748"/>
        <v>0</v>
      </c>
      <c r="R1494" s="286"/>
      <c r="S1494" s="287"/>
      <c r="V1494" s="1443"/>
      <c r="W1494" s="180"/>
      <c r="X1494" s="50"/>
      <c r="Y1494" s="82"/>
    </row>
    <row r="1495" spans="1:25">
      <c r="A1495" s="81" t="s">
        <v>3857</v>
      </c>
      <c r="B1495" s="107" t="s">
        <v>1120</v>
      </c>
      <c r="D1495" s="81">
        <v>0</v>
      </c>
      <c r="E1495" s="81">
        <v>0</v>
      </c>
      <c r="F1495" s="346">
        <f t="shared" si="747"/>
        <v>0</v>
      </c>
      <c r="G1495" s="81">
        <v>28</v>
      </c>
      <c r="H1495" s="81">
        <v>1</v>
      </c>
      <c r="I1495" s="40">
        <f t="shared" si="741"/>
        <v>1</v>
      </c>
      <c r="J1495" s="40">
        <f t="shared" si="742"/>
        <v>0</v>
      </c>
      <c r="K1495" s="81" t="s">
        <v>605</v>
      </c>
      <c r="L1495" s="81">
        <v>0.55000000000000004</v>
      </c>
      <c r="M1495" s="81">
        <v>0.11799999999999999</v>
      </c>
      <c r="N1495" s="114">
        <f>VLOOKUP(K1495,'Material Bar Weights'!A:C,3,0)</f>
        <v>54.25</v>
      </c>
      <c r="O1495" s="115">
        <f t="shared" si="743"/>
        <v>0</v>
      </c>
      <c r="P1495" s="105">
        <f t="shared" si="748"/>
        <v>0</v>
      </c>
      <c r="R1495" s="286"/>
      <c r="S1495" s="287"/>
      <c r="V1495" s="1214"/>
      <c r="W1495" s="180"/>
      <c r="X1495" s="50"/>
      <c r="Y1495" s="82"/>
    </row>
    <row r="1496" spans="1:25">
      <c r="A1496" s="50" t="s">
        <v>3857</v>
      </c>
      <c r="B1496" s="107" t="s">
        <v>1042</v>
      </c>
      <c r="D1496" s="81">
        <v>0</v>
      </c>
      <c r="E1496" s="50">
        <v>0</v>
      </c>
      <c r="F1496" s="401">
        <f t="shared" si="747"/>
        <v>0</v>
      </c>
      <c r="G1496" s="146">
        <v>28</v>
      </c>
      <c r="H1496" s="81">
        <v>1</v>
      </c>
      <c r="I1496" s="6">
        <f t="shared" si="741"/>
        <v>1</v>
      </c>
      <c r="J1496" s="6">
        <f t="shared" si="742"/>
        <v>0</v>
      </c>
      <c r="K1496" s="50" t="s">
        <v>605</v>
      </c>
      <c r="L1496" s="50">
        <v>0.55000000000000004</v>
      </c>
      <c r="M1496" s="81">
        <v>0.11799999999999999</v>
      </c>
      <c r="N1496" s="114">
        <f>VLOOKUP(K1496,'Material Bar Weights'!A:C,3,0)</f>
        <v>54.25</v>
      </c>
      <c r="O1496" s="115">
        <f t="shared" si="743"/>
        <v>0</v>
      </c>
      <c r="P1496" s="105">
        <f t="shared" si="748"/>
        <v>0</v>
      </c>
      <c r="R1496" s="286"/>
      <c r="S1496" s="287"/>
      <c r="V1496" s="1443"/>
      <c r="W1496" s="180"/>
      <c r="X1496" s="50"/>
      <c r="Y1496" s="82"/>
    </row>
    <row r="1497" spans="1:25">
      <c r="A1497" s="81" t="s">
        <v>3857</v>
      </c>
      <c r="B1497" s="107" t="s">
        <v>1605</v>
      </c>
      <c r="D1497" s="81">
        <v>0</v>
      </c>
      <c r="E1497" s="81">
        <v>0</v>
      </c>
      <c r="F1497" s="346">
        <f t="shared" si="747"/>
        <v>0</v>
      </c>
      <c r="G1497" s="81">
        <v>28</v>
      </c>
      <c r="H1497" s="81">
        <v>1</v>
      </c>
      <c r="I1497" s="40">
        <f t="shared" si="741"/>
        <v>1</v>
      </c>
      <c r="J1497" s="40">
        <f t="shared" si="742"/>
        <v>0</v>
      </c>
      <c r="K1497" s="81" t="s">
        <v>605</v>
      </c>
      <c r="L1497" s="81">
        <v>0.55000000000000004</v>
      </c>
      <c r="M1497" s="81">
        <v>0.11799999999999999</v>
      </c>
      <c r="N1497" s="114">
        <f>VLOOKUP(K1497,'Material Bar Weights'!A:C,3,0)</f>
        <v>54.25</v>
      </c>
      <c r="O1497" s="115">
        <f t="shared" si="743"/>
        <v>0</v>
      </c>
      <c r="P1497" s="105">
        <f t="shared" si="748"/>
        <v>0</v>
      </c>
      <c r="R1497" s="286"/>
      <c r="S1497" s="287"/>
      <c r="V1497" s="588"/>
      <c r="W1497" s="48"/>
    </row>
    <row r="1498" spans="1:25">
      <c r="A1498" s="81" t="s">
        <v>3857</v>
      </c>
      <c r="B1498" s="107" t="s">
        <v>1605</v>
      </c>
      <c r="C1498" s="47" t="s">
        <v>735</v>
      </c>
      <c r="D1498" s="81">
        <v>0</v>
      </c>
      <c r="E1498" s="81">
        <v>0</v>
      </c>
      <c r="F1498" s="346">
        <f t="shared" si="747"/>
        <v>0</v>
      </c>
      <c r="G1498" s="81">
        <v>28</v>
      </c>
      <c r="H1498" s="81">
        <v>1</v>
      </c>
      <c r="I1498" s="40">
        <f t="shared" si="741"/>
        <v>1</v>
      </c>
      <c r="J1498" s="40">
        <f t="shared" si="742"/>
        <v>0</v>
      </c>
      <c r="K1498" s="81" t="s">
        <v>605</v>
      </c>
      <c r="L1498" s="152">
        <v>0.5806</v>
      </c>
      <c r="M1498" s="81">
        <v>0.11799999999999999</v>
      </c>
      <c r="N1498" s="114">
        <f>VLOOKUP(K1498,'Material Bar Weights'!A:C,3,0)</f>
        <v>54.25</v>
      </c>
      <c r="O1498" s="115">
        <f t="shared" si="743"/>
        <v>0</v>
      </c>
      <c r="P1498" s="105">
        <f t="shared" si="748"/>
        <v>0</v>
      </c>
      <c r="R1498" s="286"/>
      <c r="S1498" s="287"/>
      <c r="V1498" s="285"/>
      <c r="W1498" s="48"/>
    </row>
    <row r="1499" spans="1:25">
      <c r="A1499" s="81" t="s">
        <v>3857</v>
      </c>
      <c r="B1499" s="107" t="s">
        <v>1268</v>
      </c>
      <c r="D1499" s="81">
        <v>0</v>
      </c>
      <c r="E1499" s="77">
        <v>0</v>
      </c>
      <c r="F1499" s="33">
        <f t="shared" si="747"/>
        <v>0</v>
      </c>
      <c r="G1499" s="81">
        <v>28</v>
      </c>
      <c r="H1499" s="81">
        <v>1</v>
      </c>
      <c r="I1499" s="40">
        <f t="shared" si="741"/>
        <v>1</v>
      </c>
      <c r="J1499" s="40">
        <f t="shared" si="742"/>
        <v>0</v>
      </c>
      <c r="K1499" s="81" t="s">
        <v>605</v>
      </c>
      <c r="L1499" s="171">
        <v>0.55000000000000004</v>
      </c>
      <c r="M1499" s="171">
        <v>0.11799999999999999</v>
      </c>
      <c r="N1499" s="114">
        <f>VLOOKUP(K1499,'Material Bar Weights'!A:C,3,0)</f>
        <v>54.25</v>
      </c>
      <c r="O1499" s="115">
        <f t="shared" si="743"/>
        <v>0</v>
      </c>
      <c r="P1499" s="105">
        <f t="shared" si="748"/>
        <v>0</v>
      </c>
      <c r="R1499" s="286"/>
      <c r="S1499" s="287"/>
      <c r="V1499" s="285"/>
      <c r="W1499" s="48"/>
    </row>
    <row r="1500" spans="1:25">
      <c r="A1500" s="50" t="s">
        <v>3857</v>
      </c>
      <c r="B1500" s="107" t="s">
        <v>909</v>
      </c>
      <c r="D1500" s="81">
        <v>0</v>
      </c>
      <c r="E1500" s="50">
        <v>0</v>
      </c>
      <c r="F1500" s="401">
        <f t="shared" si="747"/>
        <v>0</v>
      </c>
      <c r="G1500" s="146">
        <v>22</v>
      </c>
      <c r="H1500" s="81">
        <v>1</v>
      </c>
      <c r="I1500" s="6">
        <f t="shared" si="741"/>
        <v>1</v>
      </c>
      <c r="J1500" s="6">
        <f t="shared" si="742"/>
        <v>0</v>
      </c>
      <c r="K1500" s="50" t="s">
        <v>605</v>
      </c>
      <c r="L1500" s="50">
        <v>0.55000000000000004</v>
      </c>
      <c r="M1500" s="81">
        <v>0.11799999999999999</v>
      </c>
      <c r="N1500" s="114">
        <f>VLOOKUP(K1500,'Material Bar Weights'!A:C,3,0)</f>
        <v>54.25</v>
      </c>
      <c r="O1500" s="115">
        <f t="shared" si="743"/>
        <v>0</v>
      </c>
      <c r="P1500" s="105">
        <f t="shared" si="748"/>
        <v>0</v>
      </c>
      <c r="R1500" s="286"/>
      <c r="S1500" s="287"/>
      <c r="V1500" s="180"/>
      <c r="W1500" s="180"/>
      <c r="X1500" s="50"/>
      <c r="Y1500" s="82"/>
    </row>
    <row r="1501" spans="1:25">
      <c r="A1501" s="50" t="s">
        <v>695</v>
      </c>
      <c r="B1501" s="49" t="s">
        <v>701</v>
      </c>
      <c r="D1501" s="81">
        <v>0</v>
      </c>
      <c r="E1501" s="77">
        <v>0</v>
      </c>
      <c r="F1501" s="33">
        <f>((E1501*M1501)/35)/4</f>
        <v>0</v>
      </c>
      <c r="G1501" s="81">
        <v>84</v>
      </c>
      <c r="H1501" s="81">
        <v>4</v>
      </c>
      <c r="I1501" s="40">
        <f t="shared" si="741"/>
        <v>4</v>
      </c>
      <c r="J1501" s="40">
        <f t="shared" si="742"/>
        <v>1</v>
      </c>
      <c r="K1501" s="81" t="s">
        <v>702</v>
      </c>
      <c r="L1501" s="207">
        <v>0.42420000000000002</v>
      </c>
      <c r="M1501" s="207">
        <v>9.2999999999999999E-2</v>
      </c>
      <c r="N1501" s="114">
        <f>VLOOKUP(K1501,'Material Bar Weights'!A:C,3,0)</f>
        <v>46.59</v>
      </c>
      <c r="O1501" s="115">
        <f t="shared" si="743"/>
        <v>0</v>
      </c>
      <c r="P1501" s="105">
        <f t="shared" si="748"/>
        <v>0</v>
      </c>
      <c r="R1501" s="286"/>
      <c r="S1501" s="287"/>
      <c r="V1501" s="180"/>
      <c r="W1501" s="180"/>
      <c r="X1501" s="50"/>
      <c r="Y1501" s="82"/>
    </row>
    <row r="1502" spans="1:25">
      <c r="A1502" s="50" t="s">
        <v>233</v>
      </c>
      <c r="B1502" s="107" t="s">
        <v>2248</v>
      </c>
      <c r="D1502" s="81">
        <v>0</v>
      </c>
      <c r="E1502" s="50">
        <v>0</v>
      </c>
      <c r="F1502" s="33">
        <f>((E1502*M1502)/35)/4</f>
        <v>0</v>
      </c>
      <c r="G1502" s="81">
        <v>12</v>
      </c>
      <c r="H1502" s="81">
        <v>8</v>
      </c>
      <c r="I1502" s="40">
        <f t="shared" si="741"/>
        <v>8</v>
      </c>
      <c r="J1502" s="40">
        <f t="shared" si="742"/>
        <v>1</v>
      </c>
      <c r="K1502" s="81" t="s">
        <v>2246</v>
      </c>
      <c r="L1502" s="171">
        <v>0.35399999999999998</v>
      </c>
      <c r="M1502" s="171">
        <v>4.2599999999999999E-2</v>
      </c>
      <c r="N1502" s="98">
        <f>VLOOKUP(K1502,'Material Bar Weights'!A:C,3,0)</f>
        <v>40.56</v>
      </c>
      <c r="O1502" s="115">
        <f t="shared" si="743"/>
        <v>0</v>
      </c>
      <c r="P1502" s="105">
        <f t="shared" si="748"/>
        <v>0</v>
      </c>
      <c r="R1502" s="286"/>
      <c r="S1502" s="287"/>
      <c r="U1502" s="41">
        <v>2018</v>
      </c>
      <c r="V1502" s="180"/>
      <c r="W1502" s="180"/>
      <c r="X1502" s="50"/>
      <c r="Y1502" s="82"/>
    </row>
    <row r="1503" spans="1:25">
      <c r="A1503" s="50" t="s">
        <v>293</v>
      </c>
      <c r="B1503" s="107" t="s">
        <v>2249</v>
      </c>
      <c r="D1503" s="81">
        <v>0</v>
      </c>
      <c r="E1503" s="50">
        <v>0</v>
      </c>
      <c r="G1503" s="81">
        <v>22</v>
      </c>
      <c r="H1503" s="81">
        <v>8</v>
      </c>
      <c r="I1503" s="40">
        <f t="shared" si="741"/>
        <v>8</v>
      </c>
      <c r="J1503" s="40">
        <f t="shared" si="742"/>
        <v>1</v>
      </c>
      <c r="K1503" s="208" t="s">
        <v>2252</v>
      </c>
      <c r="L1503" s="171" t="s">
        <v>47</v>
      </c>
      <c r="M1503" s="171"/>
      <c r="N1503" s="114"/>
      <c r="O1503" s="115">
        <f t="shared" si="743"/>
        <v>0</v>
      </c>
      <c r="P1503" s="114"/>
      <c r="R1503" s="286"/>
      <c r="S1503" s="287"/>
      <c r="U1503" s="41">
        <v>2018</v>
      </c>
      <c r="V1503" s="180"/>
      <c r="W1503" s="180"/>
      <c r="X1503" s="50"/>
      <c r="Y1503" s="82"/>
    </row>
    <row r="1504" spans="1:25">
      <c r="A1504" s="50" t="s">
        <v>1953</v>
      </c>
      <c r="B1504" s="107" t="s">
        <v>4469</v>
      </c>
      <c r="C1504" s="47" t="s">
        <v>1989</v>
      </c>
      <c r="D1504" s="81">
        <v>0</v>
      </c>
      <c r="E1504" s="50">
        <v>0</v>
      </c>
      <c r="F1504" s="33">
        <f t="shared" ref="F1504" si="749">((E1504*M1504)/35)/4</f>
        <v>0</v>
      </c>
      <c r="G1504" s="81">
        <v>14</v>
      </c>
      <c r="H1504" s="81">
        <v>8</v>
      </c>
      <c r="I1504" s="40">
        <f t="shared" ref="I1504" si="750">E1504/G1504+H1504</f>
        <v>8</v>
      </c>
      <c r="J1504" s="40">
        <f t="shared" ref="J1504" si="751">ROUND(I1504/7.5,0)</f>
        <v>1</v>
      </c>
      <c r="K1504" s="81" t="s">
        <v>1388</v>
      </c>
      <c r="L1504" s="171">
        <v>3.61E-2</v>
      </c>
      <c r="M1504" s="171">
        <v>8.0000000000000002E-3</v>
      </c>
      <c r="N1504" s="98">
        <f>VLOOKUP(K1504,'Material Bar Weights'!A:C,3,0)</f>
        <v>8.26</v>
      </c>
      <c r="O1504" s="115">
        <f t="shared" ref="O1504" si="752">IF(L1504="NA", E1504, E1504*L1504)</f>
        <v>0</v>
      </c>
      <c r="P1504" s="105">
        <f t="shared" ref="P1504" si="753">O1504/N1504</f>
        <v>0</v>
      </c>
      <c r="R1504" s="286"/>
      <c r="S1504" s="287"/>
      <c r="U1504" s="41">
        <v>2018</v>
      </c>
      <c r="V1504" s="180"/>
      <c r="W1504" s="180"/>
      <c r="X1504" s="50"/>
      <c r="Y1504" s="82"/>
    </row>
    <row r="1505" spans="1:25">
      <c r="A1505" s="50" t="s">
        <v>3895</v>
      </c>
      <c r="B1505" s="107" t="s">
        <v>2415</v>
      </c>
      <c r="C1505" s="47" t="s">
        <v>1992</v>
      </c>
      <c r="D1505" s="81">
        <v>0</v>
      </c>
      <c r="E1505" s="50">
        <v>0</v>
      </c>
      <c r="F1505" s="33">
        <f t="shared" ref="F1505" si="754">((E1505*M1505)/35)/4</f>
        <v>0</v>
      </c>
      <c r="G1505" s="81">
        <v>14</v>
      </c>
      <c r="H1505" s="81">
        <v>8</v>
      </c>
      <c r="I1505" s="40">
        <f t="shared" si="741"/>
        <v>8</v>
      </c>
      <c r="J1505" s="40">
        <f t="shared" si="742"/>
        <v>1</v>
      </c>
      <c r="K1505" s="81" t="s">
        <v>1388</v>
      </c>
      <c r="L1505" s="171">
        <v>3.61E-2</v>
      </c>
      <c r="M1505" s="171">
        <v>8.0000000000000002E-3</v>
      </c>
      <c r="N1505" s="98">
        <f>VLOOKUP(K1505,'Material Bar Weights'!A:C,3,0)</f>
        <v>8.26</v>
      </c>
      <c r="O1505" s="115">
        <f t="shared" si="743"/>
        <v>0</v>
      </c>
      <c r="P1505" s="105">
        <f t="shared" ref="P1505" si="755">O1505/N1505</f>
        <v>0</v>
      </c>
      <c r="R1505" s="286"/>
      <c r="S1505" s="287"/>
      <c r="U1505" s="41">
        <v>2018</v>
      </c>
      <c r="V1505" s="180"/>
      <c r="W1505" s="180"/>
      <c r="X1505" s="50"/>
      <c r="Y1505" s="82"/>
    </row>
    <row r="1506" spans="1:25">
      <c r="A1506" s="50" t="s">
        <v>1479</v>
      </c>
      <c r="B1506" s="107" t="s">
        <v>2416</v>
      </c>
      <c r="C1506" s="47" t="s">
        <v>1992</v>
      </c>
      <c r="D1506" s="81">
        <v>0</v>
      </c>
      <c r="E1506" s="50">
        <v>0</v>
      </c>
      <c r="G1506" s="81">
        <v>22</v>
      </c>
      <c r="H1506" s="81">
        <v>8</v>
      </c>
      <c r="I1506" s="40">
        <f t="shared" si="741"/>
        <v>8</v>
      </c>
      <c r="J1506" s="40">
        <f t="shared" si="742"/>
        <v>1</v>
      </c>
      <c r="K1506" s="488" t="s">
        <v>2417</v>
      </c>
      <c r="L1506" s="171" t="s">
        <v>47</v>
      </c>
      <c r="M1506" s="171"/>
      <c r="N1506" s="114"/>
      <c r="O1506" s="115"/>
      <c r="P1506" s="114"/>
      <c r="R1506" s="286"/>
      <c r="S1506" s="287"/>
      <c r="V1506" s="180"/>
      <c r="W1506" s="180"/>
      <c r="X1506" s="50"/>
      <c r="Y1506" s="82"/>
    </row>
    <row r="1507" spans="1:25">
      <c r="A1507" s="50" t="s">
        <v>893</v>
      </c>
      <c r="B1507" s="107" t="s">
        <v>2405</v>
      </c>
      <c r="D1507" s="81">
        <v>0</v>
      </c>
      <c r="E1507" s="50">
        <v>0</v>
      </c>
      <c r="F1507" s="33">
        <f t="shared" ref="F1507:F1508" si="756">((E1507*M1507)/35)/4</f>
        <v>0</v>
      </c>
      <c r="G1507" s="81">
        <v>11</v>
      </c>
      <c r="H1507" s="81">
        <v>8</v>
      </c>
      <c r="I1507" s="40">
        <f t="shared" ref="I1507:I1509" si="757">E1507/G1507+H1507</f>
        <v>8</v>
      </c>
      <c r="J1507" s="40">
        <f t="shared" ref="J1507:J1509" si="758">ROUND(I1507/7.5,0)</f>
        <v>1</v>
      </c>
      <c r="K1507" s="81" t="s">
        <v>621</v>
      </c>
      <c r="L1507" s="171">
        <v>0.9506</v>
      </c>
      <c r="M1507" s="171">
        <v>4.2599999999999999E-2</v>
      </c>
      <c r="N1507" s="98">
        <f>VLOOKUP(K1507,'Material Bar Weights'!A:C,3,0)</f>
        <v>128.19999999999999</v>
      </c>
      <c r="O1507" s="115">
        <f t="shared" ref="O1507:O1509" si="759">IF(L1507="NA", E1507, E1507*L1507)</f>
        <v>0</v>
      </c>
      <c r="P1507" s="105">
        <f t="shared" ref="P1507:P1508" si="760">O1507/N1507</f>
        <v>0</v>
      </c>
      <c r="R1507" s="286"/>
      <c r="S1507" s="287"/>
      <c r="U1507" s="41">
        <v>2018</v>
      </c>
      <c r="V1507" s="180"/>
      <c r="W1507" s="180"/>
      <c r="X1507" s="50"/>
      <c r="Y1507" s="82"/>
    </row>
    <row r="1508" spans="1:25">
      <c r="A1508" s="50" t="s">
        <v>814</v>
      </c>
      <c r="B1508" s="107" t="s">
        <v>2250</v>
      </c>
      <c r="D1508" s="81">
        <v>0</v>
      </c>
      <c r="E1508" s="50">
        <v>0</v>
      </c>
      <c r="F1508" s="33">
        <f t="shared" si="756"/>
        <v>0</v>
      </c>
      <c r="G1508" s="81">
        <v>11</v>
      </c>
      <c r="H1508" s="81">
        <v>8</v>
      </c>
      <c r="I1508" s="40">
        <f t="shared" si="757"/>
        <v>8</v>
      </c>
      <c r="J1508" s="40">
        <f t="shared" si="758"/>
        <v>1</v>
      </c>
      <c r="K1508" s="81" t="s">
        <v>2254</v>
      </c>
      <c r="L1508" s="304">
        <v>0.26219999999999999</v>
      </c>
      <c r="M1508" s="171">
        <v>0.13300000000000001</v>
      </c>
      <c r="N1508" s="98">
        <f>VLOOKUP(K1508,'Material Bar Weights'!A:C,3,0)</f>
        <v>91.5</v>
      </c>
      <c r="O1508" s="115">
        <f t="shared" si="759"/>
        <v>0</v>
      </c>
      <c r="P1508" s="105">
        <f t="shared" si="760"/>
        <v>0</v>
      </c>
      <c r="R1508" s="286"/>
      <c r="S1508" s="287"/>
      <c r="U1508" s="41">
        <v>2018</v>
      </c>
      <c r="V1508" s="180"/>
      <c r="W1508" s="180"/>
      <c r="X1508" s="50"/>
      <c r="Y1508" s="82"/>
    </row>
    <row r="1509" spans="1:25">
      <c r="A1509" s="50" t="s">
        <v>1426</v>
      </c>
      <c r="B1509" s="107" t="s">
        <v>2251</v>
      </c>
      <c r="D1509" s="81">
        <v>0</v>
      </c>
      <c r="E1509" s="50">
        <v>0</v>
      </c>
      <c r="G1509" s="81">
        <v>22</v>
      </c>
      <c r="H1509" s="81">
        <v>8</v>
      </c>
      <c r="I1509" s="40">
        <f t="shared" si="757"/>
        <v>8</v>
      </c>
      <c r="J1509" s="40">
        <f t="shared" si="758"/>
        <v>1</v>
      </c>
      <c r="K1509" s="208" t="s">
        <v>2253</v>
      </c>
      <c r="L1509" s="171" t="s">
        <v>47</v>
      </c>
      <c r="M1509" s="171"/>
      <c r="N1509" s="114"/>
      <c r="O1509" s="115">
        <f t="shared" si="759"/>
        <v>0</v>
      </c>
      <c r="P1509" s="114"/>
      <c r="R1509" s="286"/>
      <c r="S1509" s="287"/>
      <c r="U1509" s="41">
        <v>2018</v>
      </c>
      <c r="V1509" s="180"/>
      <c r="W1509" s="180"/>
      <c r="X1509" s="50"/>
      <c r="Y1509" s="82"/>
    </row>
    <row r="1510" spans="1:25">
      <c r="A1510" s="50" t="s">
        <v>1435</v>
      </c>
      <c r="B1510" s="107" t="s">
        <v>2245</v>
      </c>
      <c r="C1510" s="274" t="s">
        <v>4183</v>
      </c>
      <c r="D1510" s="81">
        <v>0</v>
      </c>
      <c r="E1510" s="50">
        <v>0</v>
      </c>
      <c r="F1510" s="33">
        <f t="shared" ref="F1510" si="761">((E1510*M1510)/35)/4</f>
        <v>0</v>
      </c>
      <c r="G1510" s="81">
        <v>18</v>
      </c>
      <c r="H1510" s="81">
        <v>8</v>
      </c>
      <c r="I1510" s="40">
        <f t="shared" ref="I1510" si="762">E1510/G1510+H1510</f>
        <v>8</v>
      </c>
      <c r="J1510" s="40">
        <f t="shared" ref="J1510" si="763">ROUND(I1510/7.5,0)</f>
        <v>1</v>
      </c>
      <c r="K1510" s="81" t="s">
        <v>2256</v>
      </c>
      <c r="L1510" s="171">
        <v>0.36320000000000002</v>
      </c>
      <c r="M1510" s="171">
        <v>3.7999999999999999E-2</v>
      </c>
      <c r="N1510" s="114">
        <f>VLOOKUP(K1510,'Material Bar Weights'!A:C,3,0)</f>
        <v>84.62</v>
      </c>
      <c r="O1510" s="115">
        <f>IF(L1510="NA", E1510, E1510*L1510)</f>
        <v>0</v>
      </c>
      <c r="P1510" s="132">
        <f>O1510/N1510</f>
        <v>0</v>
      </c>
      <c r="R1510" s="286"/>
      <c r="S1510" s="287"/>
      <c r="U1510" s="41">
        <v>2018</v>
      </c>
      <c r="V1510" s="180"/>
      <c r="W1510" s="180"/>
    </row>
    <row r="1511" spans="1:25">
      <c r="A1511" s="50" t="s">
        <v>814</v>
      </c>
      <c r="B1511" s="127" t="s">
        <v>1640</v>
      </c>
      <c r="C1511" s="358" t="s">
        <v>1641</v>
      </c>
      <c r="D1511" s="81">
        <v>0</v>
      </c>
      <c r="E1511" s="110">
        <v>0</v>
      </c>
      <c r="F1511" s="33">
        <f>((E1511*M1511)/35)/4</f>
        <v>0</v>
      </c>
      <c r="G1511" s="1081">
        <v>50</v>
      </c>
      <c r="H1511" s="110">
        <v>16</v>
      </c>
      <c r="I1511" s="3">
        <f t="shared" ref="I1511:I1520" si="764">E1511/G1511+H1511</f>
        <v>16</v>
      </c>
      <c r="J1511" s="3">
        <f t="shared" ref="J1511:J1530" si="765">ROUND(I1511/7.5,0)</f>
        <v>2</v>
      </c>
      <c r="K1511" s="110" t="s">
        <v>91</v>
      </c>
      <c r="L1511" s="168">
        <v>4.02E-2</v>
      </c>
      <c r="M1511" s="168">
        <v>1.8749999999999999E-2</v>
      </c>
      <c r="N1511" s="114">
        <f>VLOOKUP(K1511,'Material Bar Weights'!A:C,3,0)</f>
        <v>7.33</v>
      </c>
      <c r="O1511" s="115">
        <f>IF(L1511="NA", E1511, E1511*L1511)</f>
        <v>0</v>
      </c>
      <c r="P1511" s="132">
        <f>O1511/N1511</f>
        <v>0</v>
      </c>
      <c r="Q1511" s="48"/>
      <c r="R1511" s="48"/>
      <c r="S1511" s="48"/>
      <c r="T1511" s="48"/>
      <c r="U1511" s="48"/>
      <c r="V1511" s="180"/>
      <c r="W1511" s="180"/>
    </row>
    <row r="1512" spans="1:25">
      <c r="A1512" s="50" t="s">
        <v>293</v>
      </c>
      <c r="B1512" s="285" t="s">
        <v>1599</v>
      </c>
      <c r="C1512" s="358" t="s">
        <v>1441</v>
      </c>
      <c r="D1512" s="81">
        <v>0</v>
      </c>
      <c r="E1512" s="89">
        <v>0</v>
      </c>
      <c r="F1512" s="33">
        <f>((E1512*M1512)/35)/4</f>
        <v>0</v>
      </c>
      <c r="G1512" s="359">
        <v>50</v>
      </c>
      <c r="H1512" s="177">
        <v>16</v>
      </c>
      <c r="I1512" s="6">
        <f t="shared" si="764"/>
        <v>16</v>
      </c>
      <c r="J1512" s="6">
        <f t="shared" si="765"/>
        <v>2</v>
      </c>
      <c r="K1512" s="89" t="s">
        <v>221</v>
      </c>
      <c r="L1512" s="365">
        <v>7.85E-2</v>
      </c>
      <c r="M1512" s="131">
        <v>3.3099999999999997E-2</v>
      </c>
      <c r="N1512" s="114">
        <f>VLOOKUP(K1512,'Material Bar Weights'!A:C,3,0)</f>
        <v>12.11</v>
      </c>
      <c r="O1512" s="346">
        <f>E1512*L1512</f>
        <v>0</v>
      </c>
      <c r="P1512" s="92">
        <f>O1512/N1512</f>
        <v>0</v>
      </c>
      <c r="Q1512" s="48"/>
      <c r="R1512" s="48"/>
      <c r="S1512" s="48"/>
      <c r="T1512" s="48"/>
      <c r="U1512" s="48"/>
      <c r="V1512" s="180"/>
      <c r="W1512" s="180"/>
    </row>
    <row r="1513" spans="1:25">
      <c r="A1513" s="50" t="s">
        <v>156</v>
      </c>
      <c r="B1513" s="107" t="s">
        <v>245</v>
      </c>
      <c r="D1513" s="81">
        <v>0</v>
      </c>
      <c r="E1513" s="140">
        <v>0</v>
      </c>
      <c r="F1513" s="33">
        <f>((E1513*M1513)/35)/4</f>
        <v>0</v>
      </c>
      <c r="G1513" s="111">
        <v>131</v>
      </c>
      <c r="H1513" s="110">
        <v>16</v>
      </c>
      <c r="I1513" s="3">
        <f t="shared" si="764"/>
        <v>16</v>
      </c>
      <c r="J1513" s="3">
        <f t="shared" si="765"/>
        <v>2</v>
      </c>
      <c r="K1513" s="110" t="s">
        <v>107</v>
      </c>
      <c r="L1513" s="168">
        <v>2.4899999999999999E-2</v>
      </c>
      <c r="M1513" s="168">
        <v>6.0000000000000001E-3</v>
      </c>
      <c r="N1513" s="114">
        <f>VLOOKUP(K1513,'Material Bar Weights'!A:C,3,0)</f>
        <v>4.88</v>
      </c>
      <c r="O1513" s="115">
        <f t="shared" ref="O1513:O1530" si="766">IF(L1513="NA", E1513, E1513*L1513)</f>
        <v>0</v>
      </c>
      <c r="P1513" s="105">
        <f>O1513/N1513</f>
        <v>0</v>
      </c>
      <c r="Q1513" s="48"/>
      <c r="R1513" s="48"/>
      <c r="S1513" s="48"/>
      <c r="T1513" s="48"/>
      <c r="U1513" s="48"/>
      <c r="V1513" s="180"/>
      <c r="W1513" s="180"/>
    </row>
    <row r="1514" spans="1:25" ht="12" customHeight="1">
      <c r="A1514" s="50" t="s">
        <v>1479</v>
      </c>
      <c r="B1514" s="172" t="s">
        <v>72</v>
      </c>
      <c r="C1514" s="76"/>
      <c r="D1514" s="81">
        <v>0</v>
      </c>
      <c r="E1514" s="140">
        <v>0</v>
      </c>
      <c r="F1514" s="33">
        <f>((E1514*M1514)/35)/4</f>
        <v>0</v>
      </c>
      <c r="G1514" s="153">
        <v>54</v>
      </c>
      <c r="H1514" s="77">
        <v>1.5</v>
      </c>
      <c r="I1514" s="45">
        <f t="shared" si="764"/>
        <v>1.5</v>
      </c>
      <c r="J1514" s="45">
        <f t="shared" si="765"/>
        <v>0</v>
      </c>
      <c r="K1514" s="140" t="s">
        <v>73</v>
      </c>
      <c r="L1514" s="360" t="s">
        <v>47</v>
      </c>
      <c r="M1514" s="270">
        <v>0.11708</v>
      </c>
      <c r="N1514" s="114"/>
      <c r="O1514" s="242">
        <f t="shared" si="766"/>
        <v>0</v>
      </c>
      <c r="P1514" s="48"/>
      <c r="Q1514" s="48"/>
      <c r="R1514" s="48"/>
      <c r="S1514" s="48"/>
      <c r="T1514" s="48"/>
      <c r="U1514" s="48"/>
      <c r="V1514" s="180"/>
      <c r="W1514" s="180"/>
    </row>
    <row r="1515" spans="1:25">
      <c r="A1515" s="81" t="s">
        <v>814</v>
      </c>
      <c r="B1515" s="75" t="s">
        <v>1949</v>
      </c>
      <c r="C1515" s="76" t="s">
        <v>691</v>
      </c>
      <c r="D1515" s="81">
        <v>0</v>
      </c>
      <c r="E1515" s="77">
        <v>0</v>
      </c>
      <c r="F1515" s="33">
        <f t="shared" ref="F1515:F1519" si="767">((E1515*M1515)/35)/4</f>
        <v>0</v>
      </c>
      <c r="G1515" s="77">
        <v>8</v>
      </c>
      <c r="H1515" s="77">
        <v>8</v>
      </c>
      <c r="I1515" s="3">
        <f t="shared" si="764"/>
        <v>8</v>
      </c>
      <c r="J1515" s="3">
        <f t="shared" si="765"/>
        <v>1</v>
      </c>
      <c r="K1515" s="77" t="s">
        <v>192</v>
      </c>
      <c r="L1515" s="1082">
        <v>0.219</v>
      </c>
      <c r="M1515" s="270">
        <v>4.1999999999999997E-3</v>
      </c>
      <c r="N1515" s="114">
        <f>VLOOKUP(K1515,'Material Bar Weights'!A:C,3,0)</f>
        <v>3.39</v>
      </c>
      <c r="O1515" s="201">
        <f t="shared" si="766"/>
        <v>0</v>
      </c>
      <c r="P1515" s="362">
        <f>O1515/N1515</f>
        <v>0</v>
      </c>
      <c r="Q1515" s="81"/>
      <c r="R1515" s="48"/>
      <c r="S1515" s="48"/>
      <c r="T1515" s="48"/>
      <c r="U1515" s="48"/>
      <c r="V1515" s="180"/>
      <c r="W1515" s="180"/>
    </row>
    <row r="1516" spans="1:25">
      <c r="A1516" s="81" t="s">
        <v>1953</v>
      </c>
      <c r="B1516" s="75" t="s">
        <v>1950</v>
      </c>
      <c r="C1516" s="76" t="s">
        <v>691</v>
      </c>
      <c r="D1516" s="81">
        <v>0</v>
      </c>
      <c r="E1516" s="77">
        <v>0</v>
      </c>
      <c r="F1516" s="33">
        <f t="shared" si="767"/>
        <v>0</v>
      </c>
      <c r="G1516" s="77">
        <v>8</v>
      </c>
      <c r="H1516" s="77">
        <v>8</v>
      </c>
      <c r="I1516" s="3">
        <f t="shared" si="764"/>
        <v>8</v>
      </c>
      <c r="J1516" s="3">
        <f t="shared" si="765"/>
        <v>1</v>
      </c>
      <c r="K1516" s="77" t="s">
        <v>54</v>
      </c>
      <c r="L1516" s="1082">
        <v>3.8300000000000001E-2</v>
      </c>
      <c r="M1516" s="270">
        <v>5.0000000000000001E-3</v>
      </c>
      <c r="N1516" s="114">
        <f>VLOOKUP(K1516,'Material Bar Weights'!A:C,3,0)</f>
        <v>8.68</v>
      </c>
      <c r="O1516" s="201">
        <f t="shared" si="766"/>
        <v>0</v>
      </c>
      <c r="P1516" s="362">
        <f>O1516/N1516</f>
        <v>0</v>
      </c>
      <c r="Q1516" s="81"/>
      <c r="R1516" s="48"/>
      <c r="S1516" s="48"/>
      <c r="T1516" s="48"/>
      <c r="U1516" s="48"/>
      <c r="V1516" s="180"/>
      <c r="W1516" s="180"/>
    </row>
    <row r="1517" spans="1:25">
      <c r="A1517" s="81" t="s">
        <v>293</v>
      </c>
      <c r="B1517" s="75" t="s">
        <v>1950</v>
      </c>
      <c r="C1517" s="76" t="s">
        <v>691</v>
      </c>
      <c r="D1517" s="81">
        <v>0</v>
      </c>
      <c r="E1517" s="77">
        <v>0</v>
      </c>
      <c r="F1517" s="33">
        <f t="shared" si="767"/>
        <v>0</v>
      </c>
      <c r="G1517" s="77">
        <v>8</v>
      </c>
      <c r="H1517" s="77">
        <v>8</v>
      </c>
      <c r="I1517" s="3">
        <f t="shared" si="764"/>
        <v>8</v>
      </c>
      <c r="J1517" s="3">
        <f t="shared" si="765"/>
        <v>1</v>
      </c>
      <c r="K1517" s="77" t="s">
        <v>54</v>
      </c>
      <c r="L1517" s="1082">
        <v>4.2799999999999998E-2</v>
      </c>
      <c r="M1517" s="270">
        <v>5.0000000000000001E-3</v>
      </c>
      <c r="N1517" s="114">
        <f>VLOOKUP(K1517,'Material Bar Weights'!A:C,3,0)</f>
        <v>8.68</v>
      </c>
      <c r="O1517" s="201">
        <f t="shared" si="766"/>
        <v>0</v>
      </c>
      <c r="P1517" s="362">
        <f>O1517/N1517</f>
        <v>0</v>
      </c>
      <c r="Q1517" s="81"/>
      <c r="R1517" s="48"/>
      <c r="S1517" s="48"/>
      <c r="T1517" s="48"/>
      <c r="U1517" s="48"/>
      <c r="V1517" s="180"/>
      <c r="W1517" s="180"/>
    </row>
    <row r="1518" spans="1:25">
      <c r="A1518" s="81" t="s">
        <v>233</v>
      </c>
      <c r="B1518" s="75" t="s">
        <v>1951</v>
      </c>
      <c r="C1518" s="76" t="s">
        <v>691</v>
      </c>
      <c r="D1518" s="81">
        <v>0</v>
      </c>
      <c r="E1518" s="77">
        <v>0</v>
      </c>
      <c r="F1518" s="33">
        <f t="shared" si="767"/>
        <v>0</v>
      </c>
      <c r="G1518" s="77">
        <v>8</v>
      </c>
      <c r="H1518" s="77">
        <v>8</v>
      </c>
      <c r="I1518" s="3">
        <f t="shared" si="764"/>
        <v>8</v>
      </c>
      <c r="J1518" s="3">
        <f t="shared" si="765"/>
        <v>1</v>
      </c>
      <c r="K1518" s="77" t="s">
        <v>364</v>
      </c>
      <c r="L1518" s="361">
        <v>6.4000000000000003E-3</v>
      </c>
      <c r="M1518" s="270">
        <v>6.9999999999999999E-4</v>
      </c>
      <c r="N1518" s="114">
        <f>VLOOKUP(K1518,'Material Bar Weights'!A:C,3,0)</f>
        <v>2.17</v>
      </c>
      <c r="O1518" s="201">
        <f t="shared" si="766"/>
        <v>0</v>
      </c>
      <c r="P1518" s="362">
        <f>O1518/N1518</f>
        <v>0</v>
      </c>
      <c r="Q1518" s="81"/>
      <c r="R1518" s="286"/>
      <c r="S1518" s="287"/>
      <c r="V1518" s="180"/>
      <c r="W1518" s="180"/>
    </row>
    <row r="1519" spans="1:25">
      <c r="A1519" s="81" t="s">
        <v>293</v>
      </c>
      <c r="B1519" s="75" t="s">
        <v>1952</v>
      </c>
      <c r="C1519" s="76" t="s">
        <v>691</v>
      </c>
      <c r="D1519" s="81">
        <v>0</v>
      </c>
      <c r="E1519" s="77">
        <v>0</v>
      </c>
      <c r="F1519" s="33">
        <f t="shared" si="767"/>
        <v>0</v>
      </c>
      <c r="G1519" s="77">
        <v>8</v>
      </c>
      <c r="H1519" s="77">
        <v>8</v>
      </c>
      <c r="I1519" s="3">
        <f t="shared" si="764"/>
        <v>8</v>
      </c>
      <c r="J1519" s="3">
        <f t="shared" si="765"/>
        <v>1</v>
      </c>
      <c r="K1519" s="77" t="s">
        <v>192</v>
      </c>
      <c r="L1519" s="361">
        <v>9.7000000000000003E-3</v>
      </c>
      <c r="M1519" s="270">
        <v>2E-3</v>
      </c>
      <c r="N1519" s="114">
        <f>VLOOKUP(K1519,'Material Bar Weights'!A:C,3,0)</f>
        <v>3.39</v>
      </c>
      <c r="O1519" s="201">
        <f t="shared" si="766"/>
        <v>0</v>
      </c>
      <c r="P1519" s="362">
        <f>O1519/N1519</f>
        <v>0</v>
      </c>
      <c r="Q1519" s="81"/>
      <c r="R1519" s="286"/>
      <c r="S1519" s="287"/>
      <c r="V1519" s="180"/>
      <c r="W1519" s="180"/>
    </row>
    <row r="1520" spans="1:25">
      <c r="A1520" s="50" t="s">
        <v>383</v>
      </c>
      <c r="B1520" s="285" t="s">
        <v>3916</v>
      </c>
      <c r="C1520" s="256"/>
      <c r="D1520" s="81">
        <v>0</v>
      </c>
      <c r="E1520" s="50">
        <v>0</v>
      </c>
      <c r="G1520" s="50">
        <v>240</v>
      </c>
      <c r="H1520" s="81">
        <v>1</v>
      </c>
      <c r="I1520" s="6">
        <f t="shared" si="764"/>
        <v>1</v>
      </c>
      <c r="J1520" s="6">
        <f t="shared" si="765"/>
        <v>0</v>
      </c>
      <c r="K1520" s="176" t="s">
        <v>2159</v>
      </c>
      <c r="L1520" s="50" t="s">
        <v>47</v>
      </c>
      <c r="M1520" s="81"/>
      <c r="N1520" s="114"/>
      <c r="O1520" s="115">
        <f t="shared" si="766"/>
        <v>0</v>
      </c>
      <c r="P1520" s="114"/>
      <c r="R1520" s="286"/>
      <c r="S1520" s="287"/>
      <c r="V1520" s="180"/>
      <c r="W1520" s="180"/>
    </row>
    <row r="1521" spans="1:26">
      <c r="A1521" s="50" t="s">
        <v>329</v>
      </c>
      <c r="B1521" s="75" t="s">
        <v>4184</v>
      </c>
      <c r="C1521" s="76" t="s">
        <v>1441</v>
      </c>
      <c r="D1521" s="81">
        <v>0</v>
      </c>
      <c r="E1521" s="77">
        <v>0</v>
      </c>
      <c r="F1521" s="77"/>
      <c r="G1521" s="146">
        <v>19</v>
      </c>
      <c r="H1521" s="81">
        <v>0.4</v>
      </c>
      <c r="I1521" s="133">
        <f>(E1521/G1521)+H1521</f>
        <v>0.4</v>
      </c>
      <c r="J1521" s="6">
        <f t="shared" si="765"/>
        <v>0</v>
      </c>
      <c r="K1521" s="77" t="s">
        <v>4185</v>
      </c>
      <c r="L1521" s="50" t="s">
        <v>47</v>
      </c>
      <c r="M1521" s="81"/>
      <c r="N1521" s="114"/>
      <c r="O1521" s="165">
        <f t="shared" si="766"/>
        <v>0</v>
      </c>
      <c r="P1521" s="133"/>
      <c r="R1521" s="286"/>
      <c r="S1521" s="287"/>
      <c r="V1521" s="180"/>
      <c r="W1521" s="180"/>
    </row>
    <row r="1522" spans="1:26">
      <c r="A1522" s="50" t="s">
        <v>603</v>
      </c>
      <c r="B1522" s="75" t="s">
        <v>342</v>
      </c>
      <c r="C1522" s="76" t="s">
        <v>1989</v>
      </c>
      <c r="D1522" s="81">
        <v>0</v>
      </c>
      <c r="E1522" s="77">
        <v>0</v>
      </c>
      <c r="F1522" s="33">
        <f t="shared" ref="F1522" si="768">((E1522*M1522)/35)/4</f>
        <v>0</v>
      </c>
      <c r="G1522" s="81">
        <v>19</v>
      </c>
      <c r="H1522" s="81">
        <v>0.4</v>
      </c>
      <c r="I1522" s="114">
        <f>(E1522/G1522)+H1522</f>
        <v>0.4</v>
      </c>
      <c r="J1522" s="6">
        <f t="shared" si="765"/>
        <v>0</v>
      </c>
      <c r="K1522" s="77" t="s">
        <v>648</v>
      </c>
      <c r="L1522" s="1083">
        <v>0.66010000000000002</v>
      </c>
      <c r="M1522" s="183">
        <v>0.19800000000000001</v>
      </c>
      <c r="N1522" s="114">
        <f>VLOOKUP(K1522,'Material Bar Weights'!A:C,3,0)</f>
        <v>65.95</v>
      </c>
      <c r="O1522" s="165">
        <f t="shared" si="766"/>
        <v>0</v>
      </c>
      <c r="P1522" s="105">
        <f>O1522/N1522</f>
        <v>0</v>
      </c>
      <c r="R1522" s="286"/>
      <c r="S1522" s="287"/>
      <c r="U1522" s="107"/>
      <c r="V1522" s="180"/>
      <c r="W1522" s="180"/>
    </row>
    <row r="1523" spans="1:26" s="120" customFormat="1">
      <c r="A1523" s="50" t="s">
        <v>814</v>
      </c>
      <c r="B1523" s="75" t="s">
        <v>2429</v>
      </c>
      <c r="C1523" s="76"/>
      <c r="D1523" s="81">
        <v>0</v>
      </c>
      <c r="E1523" s="77">
        <v>0</v>
      </c>
      <c r="F1523" s="33">
        <f>((E1523*M1523)/35)/4</f>
        <v>0</v>
      </c>
      <c r="G1523" s="81">
        <v>10</v>
      </c>
      <c r="H1523" s="81">
        <v>0.4</v>
      </c>
      <c r="I1523" s="114">
        <f>(E1523/G1523)+H1523</f>
        <v>0.4</v>
      </c>
      <c r="J1523" s="6">
        <f t="shared" si="765"/>
        <v>0</v>
      </c>
      <c r="K1523" s="77" t="s">
        <v>1841</v>
      </c>
      <c r="L1523" s="183">
        <v>0.53200000000000003</v>
      </c>
      <c r="M1523" s="183">
        <v>0.20300000000000001</v>
      </c>
      <c r="N1523" s="114">
        <f>VLOOKUP(K1523,'Material Bar Weights'!A:C,3,0)</f>
        <v>60.9</v>
      </c>
      <c r="O1523" s="115">
        <f t="shared" si="766"/>
        <v>0</v>
      </c>
      <c r="P1523" s="105">
        <f>O1523/N1523</f>
        <v>0</v>
      </c>
      <c r="Q1523" s="81"/>
      <c r="R1523" s="286"/>
      <c r="S1523" s="287"/>
      <c r="T1523" s="55"/>
      <c r="U1523" s="41">
        <v>2018</v>
      </c>
      <c r="V1523" s="180"/>
      <c r="W1523" s="180"/>
    </row>
    <row r="1524" spans="1:26" s="120" customFormat="1">
      <c r="A1524" s="50" t="s">
        <v>1479</v>
      </c>
      <c r="B1524" s="75" t="s">
        <v>2430</v>
      </c>
      <c r="C1524" s="76"/>
      <c r="D1524" s="81">
        <v>0</v>
      </c>
      <c r="E1524" s="77">
        <v>0</v>
      </c>
      <c r="F1524" s="356"/>
      <c r="G1524" s="81">
        <v>40</v>
      </c>
      <c r="H1524" s="81">
        <v>2</v>
      </c>
      <c r="I1524" s="40">
        <f>E1524/G1524+H1524</f>
        <v>2</v>
      </c>
      <c r="J1524" s="6">
        <f t="shared" si="765"/>
        <v>0</v>
      </c>
      <c r="K1524" s="77" t="s">
        <v>2431</v>
      </c>
      <c r="L1524" s="183" t="s">
        <v>47</v>
      </c>
      <c r="M1524" s="183"/>
      <c r="N1524" s="114"/>
      <c r="O1524" s="115">
        <f t="shared" si="766"/>
        <v>0</v>
      </c>
      <c r="P1524" s="114"/>
      <c r="Q1524" s="81"/>
      <c r="R1524" s="286"/>
      <c r="S1524" s="287"/>
      <c r="T1524" s="55"/>
      <c r="U1524" s="41"/>
      <c r="V1524" s="180"/>
      <c r="W1524" s="180"/>
    </row>
    <row r="1525" spans="1:26" s="120" customFormat="1">
      <c r="A1525" s="50" t="s">
        <v>695</v>
      </c>
      <c r="B1525" s="75" t="s">
        <v>2427</v>
      </c>
      <c r="C1525" s="76"/>
      <c r="D1525" s="81">
        <v>0</v>
      </c>
      <c r="E1525" s="77">
        <v>0</v>
      </c>
      <c r="F1525" s="33">
        <f>((E1525*M1525)/35)/4</f>
        <v>0</v>
      </c>
      <c r="G1525" s="81">
        <v>22</v>
      </c>
      <c r="H1525" s="81">
        <v>0.4</v>
      </c>
      <c r="I1525" s="114">
        <f>(E1525/G1525)+H1525</f>
        <v>0.4</v>
      </c>
      <c r="J1525" s="6">
        <f t="shared" si="765"/>
        <v>0</v>
      </c>
      <c r="K1525" s="77" t="s">
        <v>232</v>
      </c>
      <c r="L1525" s="183">
        <v>0.17460000000000001</v>
      </c>
      <c r="M1525" s="183">
        <v>0.1</v>
      </c>
      <c r="N1525" s="114">
        <f>VLOOKUP(K1525,'Material Bar Weights'!A:C,3,0)</f>
        <v>34.72</v>
      </c>
      <c r="O1525" s="115">
        <f t="shared" si="766"/>
        <v>0</v>
      </c>
      <c r="P1525" s="105">
        <f t="shared" ref="P1525:P1530" si="769">O1525/N1525</f>
        <v>0</v>
      </c>
      <c r="Q1525" s="81"/>
      <c r="R1525" s="286"/>
      <c r="S1525" s="287"/>
      <c r="T1525" s="55"/>
      <c r="U1525" s="41">
        <v>2018</v>
      </c>
      <c r="V1525" s="180"/>
      <c r="W1525" s="180"/>
    </row>
    <row r="1526" spans="1:26" s="120" customFormat="1">
      <c r="A1526" s="50" t="s">
        <v>695</v>
      </c>
      <c r="B1526" s="75" t="s">
        <v>2428</v>
      </c>
      <c r="C1526" s="76"/>
      <c r="D1526" s="81">
        <v>0</v>
      </c>
      <c r="E1526" s="77">
        <v>0</v>
      </c>
      <c r="F1526" s="33">
        <f>((E1526*M1526)/35)/4</f>
        <v>0</v>
      </c>
      <c r="G1526" s="81">
        <v>80</v>
      </c>
      <c r="H1526" s="81">
        <v>0.4</v>
      </c>
      <c r="I1526" s="114">
        <f>(E1526/G1526)+H1526</f>
        <v>0.4</v>
      </c>
      <c r="J1526" s="6">
        <f t="shared" si="765"/>
        <v>0</v>
      </c>
      <c r="K1526" s="77" t="s">
        <v>57</v>
      </c>
      <c r="L1526" s="183">
        <v>0.26040000000000002</v>
      </c>
      <c r="M1526" s="183">
        <v>0.2</v>
      </c>
      <c r="N1526" s="114">
        <f>VLOOKUP(K1526,'Material Bar Weights'!A:C,3,0)</f>
        <v>26.58</v>
      </c>
      <c r="O1526" s="115">
        <f t="shared" si="766"/>
        <v>0</v>
      </c>
      <c r="P1526" s="105">
        <f t="shared" si="769"/>
        <v>0</v>
      </c>
      <c r="Q1526" s="81"/>
      <c r="R1526" s="286"/>
      <c r="S1526" s="287"/>
      <c r="T1526" s="55"/>
      <c r="U1526" s="41">
        <v>2018</v>
      </c>
      <c r="V1526" s="180"/>
      <c r="W1526" s="180"/>
    </row>
    <row r="1527" spans="1:26" s="120" customFormat="1">
      <c r="A1527" s="50" t="s">
        <v>293</v>
      </c>
      <c r="B1527" s="107" t="s">
        <v>231</v>
      </c>
      <c r="C1527" s="47"/>
      <c r="D1527" s="81">
        <v>0</v>
      </c>
      <c r="E1527" s="140">
        <v>0</v>
      </c>
      <c r="F1527" s="33">
        <f>((E1527*M1527)/35)/4</f>
        <v>0</v>
      </c>
      <c r="G1527" s="146">
        <v>27</v>
      </c>
      <c r="H1527" s="81">
        <v>1</v>
      </c>
      <c r="I1527" s="6">
        <f>E1527/G1527+H1527</f>
        <v>1</v>
      </c>
      <c r="J1527" s="6">
        <f t="shared" si="765"/>
        <v>0</v>
      </c>
      <c r="K1527" s="50" t="s">
        <v>232</v>
      </c>
      <c r="L1527" s="152">
        <v>8.0799999999999997E-2</v>
      </c>
      <c r="M1527" s="81">
        <v>1.1927999999999999E-2</v>
      </c>
      <c r="N1527" s="114">
        <f>VLOOKUP(K1527,'Material Bar Weights'!A:C,3,0)</f>
        <v>34.72</v>
      </c>
      <c r="O1527" s="115">
        <f t="shared" si="766"/>
        <v>0</v>
      </c>
      <c r="P1527" s="105">
        <f t="shared" si="769"/>
        <v>0</v>
      </c>
      <c r="S1527" s="291"/>
      <c r="T1527" s="288"/>
      <c r="U1527" s="41"/>
      <c r="V1527" s="180"/>
      <c r="W1527" s="180"/>
    </row>
    <row r="1528" spans="1:26">
      <c r="A1528" s="50" t="s">
        <v>1696</v>
      </c>
      <c r="B1528" s="46" t="s">
        <v>1689</v>
      </c>
      <c r="C1528" s="102"/>
      <c r="D1528" s="81">
        <v>0</v>
      </c>
      <c r="E1528" s="103">
        <v>0</v>
      </c>
      <c r="F1528" s="33">
        <f>((E1528*M1528)/35)/4</f>
        <v>0</v>
      </c>
      <c r="G1528" s="85">
        <v>15</v>
      </c>
      <c r="H1528" s="103">
        <v>1</v>
      </c>
      <c r="I1528" s="40">
        <f>E1528/G1528+H1528</f>
        <v>1</v>
      </c>
      <c r="J1528" s="40">
        <f t="shared" si="765"/>
        <v>0</v>
      </c>
      <c r="K1528" s="103" t="s">
        <v>1690</v>
      </c>
      <c r="L1528" s="103">
        <v>0.54339999999999999</v>
      </c>
      <c r="M1528" s="103">
        <v>0.23300000000000001</v>
      </c>
      <c r="N1528" s="114">
        <f>VLOOKUP(K1528,'Material Bar Weights'!A:C,3,0)</f>
        <v>49</v>
      </c>
      <c r="O1528" s="104">
        <f t="shared" si="766"/>
        <v>0</v>
      </c>
      <c r="P1528" s="92">
        <f t="shared" si="769"/>
        <v>0</v>
      </c>
      <c r="S1528" s="287"/>
      <c r="V1528" s="180"/>
      <c r="W1528" s="180"/>
    </row>
    <row r="1529" spans="1:26">
      <c r="A1529" s="81" t="s">
        <v>233</v>
      </c>
      <c r="B1529" s="107" t="s">
        <v>1691</v>
      </c>
      <c r="D1529" s="81">
        <v>0</v>
      </c>
      <c r="E1529" s="77">
        <v>0</v>
      </c>
      <c r="F1529" s="77"/>
      <c r="G1529" s="81">
        <v>27</v>
      </c>
      <c r="H1529" s="81">
        <v>1</v>
      </c>
      <c r="I1529" s="40">
        <f>E1529/G1529+H1529</f>
        <v>1</v>
      </c>
      <c r="J1529" s="40">
        <f t="shared" si="765"/>
        <v>0</v>
      </c>
      <c r="K1529" s="81" t="s">
        <v>107</v>
      </c>
      <c r="L1529" s="81">
        <v>2.1399999999999999E-2</v>
      </c>
      <c r="M1529" s="81">
        <v>1.4E-2</v>
      </c>
      <c r="N1529" s="114">
        <f>VLOOKUP(K1529,'Material Bar Weights'!A:C,3,0)</f>
        <v>4.88</v>
      </c>
      <c r="O1529" s="115">
        <f t="shared" si="766"/>
        <v>0</v>
      </c>
      <c r="P1529" s="105">
        <f t="shared" si="769"/>
        <v>0</v>
      </c>
      <c r="S1529" s="287"/>
      <c r="V1529" s="180"/>
      <c r="W1529" s="180"/>
    </row>
    <row r="1530" spans="1:26">
      <c r="A1530" s="81" t="s">
        <v>233</v>
      </c>
      <c r="B1530" s="107" t="s">
        <v>1709</v>
      </c>
      <c r="D1530" s="81">
        <v>0</v>
      </c>
      <c r="E1530" s="77">
        <v>0</v>
      </c>
      <c r="F1530" s="77"/>
      <c r="G1530" s="81">
        <v>27</v>
      </c>
      <c r="H1530" s="81">
        <v>1</v>
      </c>
      <c r="I1530" s="40">
        <f>E1530/G1530+H1530</f>
        <v>1</v>
      </c>
      <c r="J1530" s="40">
        <f t="shared" si="765"/>
        <v>0</v>
      </c>
      <c r="K1530" s="81" t="s">
        <v>1710</v>
      </c>
      <c r="L1530" s="152">
        <v>2.5999999999999999E-2</v>
      </c>
      <c r="M1530" s="81">
        <v>1.4E-2</v>
      </c>
      <c r="N1530" s="114">
        <f>VLOOKUP(K1530,'Material Bar Weights'!A:C,3,0)</f>
        <v>4.88</v>
      </c>
      <c r="O1530" s="115">
        <f t="shared" si="766"/>
        <v>0</v>
      </c>
      <c r="P1530" s="105">
        <f t="shared" si="769"/>
        <v>0</v>
      </c>
      <c r="V1530" s="180"/>
      <c r="W1530" s="180"/>
    </row>
    <row r="1531" spans="1:26">
      <c r="A1531" s="81" t="s">
        <v>1279</v>
      </c>
      <c r="B1531" s="107" t="s">
        <v>2457</v>
      </c>
      <c r="D1531" s="81">
        <v>0</v>
      </c>
      <c r="E1531" s="77">
        <v>0</v>
      </c>
      <c r="F1531" s="33">
        <f>((E1531*M1531)/35)/4</f>
        <v>0</v>
      </c>
      <c r="G1531" s="81">
        <v>12</v>
      </c>
      <c r="H1531" s="81">
        <v>16</v>
      </c>
      <c r="I1531" s="40">
        <f t="shared" ref="I1531" si="770">E1531/G1531+H1531</f>
        <v>16</v>
      </c>
      <c r="J1531" s="40">
        <f t="shared" ref="J1531" si="771">ROUND(I1531/7.5,0)</f>
        <v>2</v>
      </c>
      <c r="K1531" s="81" t="s">
        <v>2515</v>
      </c>
      <c r="L1531" s="81">
        <v>0.27272000000000002</v>
      </c>
      <c r="M1531" s="81">
        <v>0.27272000000000002</v>
      </c>
      <c r="N1531" s="114">
        <f>VLOOKUP(K1531,'Material Bar Weights'!A:C,3,0)</f>
        <v>1.746</v>
      </c>
      <c r="O1531" s="115">
        <f t="shared" ref="O1531" si="772">IF(L1531="NA", E1531, E1531*L1531)</f>
        <v>0</v>
      </c>
      <c r="P1531" s="105">
        <f t="shared" ref="P1531" si="773">O1531/N1531</f>
        <v>0</v>
      </c>
      <c r="Q1531" s="81"/>
      <c r="V1531" s="180"/>
      <c r="W1531" s="180"/>
    </row>
    <row r="1532" spans="1:26">
      <c r="A1532" s="50" t="s">
        <v>1450</v>
      </c>
      <c r="B1532" s="107" t="s">
        <v>4186</v>
      </c>
      <c r="C1532" s="256" t="s">
        <v>1992</v>
      </c>
      <c r="D1532" s="81">
        <v>0</v>
      </c>
      <c r="E1532" s="77">
        <v>0</v>
      </c>
      <c r="F1532" s="33">
        <f>((E1532*M1532)/35)/4</f>
        <v>0</v>
      </c>
      <c r="G1532" s="81">
        <v>8</v>
      </c>
      <c r="H1532" s="81">
        <v>4</v>
      </c>
      <c r="I1532" s="40">
        <f t="shared" ref="I1532:I1538" si="774">E1532/G1532+H1532</f>
        <v>4</v>
      </c>
      <c r="J1532" s="6">
        <f t="shared" ref="J1532:J1538" si="775">ROUND(I1532/7.5,0)</f>
        <v>1</v>
      </c>
      <c r="K1532" s="50" t="s">
        <v>292</v>
      </c>
      <c r="L1532" s="50">
        <v>0.46250000000000002</v>
      </c>
      <c r="M1532" s="81">
        <v>3.81E-3</v>
      </c>
      <c r="N1532" s="114">
        <f>VLOOKUP(K1532,'Material Bar Weights'!A:C,3,0)</f>
        <v>50.08</v>
      </c>
      <c r="O1532" s="115">
        <f t="shared" ref="O1532:O1538" si="776">IF(L1532="NA", E1532, E1532*L1532)</f>
        <v>0</v>
      </c>
      <c r="P1532" s="105">
        <f>O1532/N1532</f>
        <v>0</v>
      </c>
      <c r="V1532" s="180"/>
      <c r="W1532" s="180"/>
    </row>
    <row r="1533" spans="1:26">
      <c r="A1533" s="165" t="s">
        <v>233</v>
      </c>
      <c r="B1533" s="107" t="s">
        <v>4187</v>
      </c>
      <c r="C1533" s="256" t="s">
        <v>1992</v>
      </c>
      <c r="D1533" s="81">
        <v>0</v>
      </c>
      <c r="E1533" s="50">
        <v>0</v>
      </c>
      <c r="G1533" s="50">
        <v>16</v>
      </c>
      <c r="H1533" s="81">
        <v>2</v>
      </c>
      <c r="I1533" s="6">
        <f t="shared" si="774"/>
        <v>2</v>
      </c>
      <c r="J1533" s="6">
        <f t="shared" si="775"/>
        <v>0</v>
      </c>
      <c r="K1533" s="208" t="s">
        <v>4188</v>
      </c>
      <c r="L1533" s="147" t="s">
        <v>47</v>
      </c>
      <c r="M1533" s="207"/>
      <c r="N1533" s="114"/>
      <c r="O1533" s="115">
        <f t="shared" si="776"/>
        <v>0</v>
      </c>
      <c r="P1533" s="114"/>
      <c r="V1533" s="180"/>
      <c r="W1533" s="180"/>
    </row>
    <row r="1534" spans="1:26">
      <c r="A1534" s="163" t="s">
        <v>2202</v>
      </c>
      <c r="B1534" s="107" t="s">
        <v>2356</v>
      </c>
      <c r="C1534" s="47" t="s">
        <v>1989</v>
      </c>
      <c r="D1534" s="81">
        <v>0</v>
      </c>
      <c r="E1534" s="50">
        <v>0</v>
      </c>
      <c r="F1534" s="401">
        <f>((E1534*M1534)/35)/4</f>
        <v>0</v>
      </c>
      <c r="G1534" s="81">
        <v>16</v>
      </c>
      <c r="H1534" s="81">
        <v>2</v>
      </c>
      <c r="I1534" s="6">
        <f t="shared" si="774"/>
        <v>2</v>
      </c>
      <c r="J1534" s="6">
        <f t="shared" si="775"/>
        <v>0</v>
      </c>
      <c r="K1534" s="50" t="s">
        <v>122</v>
      </c>
      <c r="L1534" s="171">
        <v>0.22900000000000001</v>
      </c>
      <c r="M1534" s="171">
        <v>0.1179</v>
      </c>
      <c r="N1534" s="114">
        <f>VLOOKUP(K1534,'Material Bar Weights'!A:C,3,0)</f>
        <v>21.54</v>
      </c>
      <c r="O1534" s="115">
        <f t="shared" si="776"/>
        <v>0</v>
      </c>
      <c r="P1534" s="105">
        <f>O1534/N1534</f>
        <v>0</v>
      </c>
      <c r="S1534" s="287"/>
      <c r="U1534" s="50"/>
      <c r="V1534" s="180"/>
      <c r="W1534" s="180"/>
    </row>
    <row r="1535" spans="1:26">
      <c r="A1535" s="50" t="s">
        <v>293</v>
      </c>
      <c r="B1535" s="107" t="s">
        <v>4189</v>
      </c>
      <c r="C1535" s="47" t="s">
        <v>1992</v>
      </c>
      <c r="D1535" s="81">
        <v>0</v>
      </c>
      <c r="E1535" s="140">
        <v>0</v>
      </c>
      <c r="F1535" s="401">
        <f>((E1535*M1535)/35)/4</f>
        <v>0</v>
      </c>
      <c r="G1535" s="146">
        <v>16</v>
      </c>
      <c r="H1535" s="81">
        <v>2</v>
      </c>
      <c r="I1535" s="6">
        <f t="shared" si="774"/>
        <v>2</v>
      </c>
      <c r="J1535" s="6">
        <f t="shared" si="775"/>
        <v>0</v>
      </c>
      <c r="K1535" s="50" t="s">
        <v>122</v>
      </c>
      <c r="L1535" s="50">
        <v>0.23599999999999999</v>
      </c>
      <c r="M1535" s="171">
        <v>0.1179</v>
      </c>
      <c r="N1535" s="114">
        <f>VLOOKUP(K1535,'Material Bar Weights'!A:C,3,0)</f>
        <v>21.54</v>
      </c>
      <c r="O1535" s="115">
        <f t="shared" si="776"/>
        <v>0</v>
      </c>
      <c r="P1535" s="105">
        <f>O1535/N1535</f>
        <v>0</v>
      </c>
      <c r="R1535" s="363"/>
      <c r="U1535" s="260">
        <v>2015</v>
      </c>
    </row>
    <row r="1536" spans="1:26">
      <c r="A1536" s="81" t="s">
        <v>814</v>
      </c>
      <c r="B1536" s="107" t="s">
        <v>4191</v>
      </c>
      <c r="C1536" s="47" t="s">
        <v>1992</v>
      </c>
      <c r="D1536" s="81">
        <v>0</v>
      </c>
      <c r="E1536" s="77">
        <v>0</v>
      </c>
      <c r="F1536" s="77"/>
      <c r="G1536" s="81">
        <v>16</v>
      </c>
      <c r="H1536" s="81">
        <v>2</v>
      </c>
      <c r="I1536" s="40">
        <f t="shared" si="774"/>
        <v>2</v>
      </c>
      <c r="J1536" s="40">
        <f t="shared" si="775"/>
        <v>0</v>
      </c>
      <c r="K1536" s="208" t="s">
        <v>4190</v>
      </c>
      <c r="L1536" s="81" t="s">
        <v>47</v>
      </c>
      <c r="M1536" s="81"/>
      <c r="N1536" s="114"/>
      <c r="O1536" s="115">
        <f t="shared" si="776"/>
        <v>0</v>
      </c>
      <c r="P1536" s="114"/>
      <c r="R1536" s="286"/>
      <c r="S1536" s="103"/>
      <c r="T1536" s="151"/>
      <c r="V1536" s="40"/>
      <c r="W1536" s="40"/>
      <c r="X1536" s="46"/>
      <c r="Y1536" s="103"/>
      <c r="Z1536" s="104"/>
    </row>
    <row r="1537" spans="1:25">
      <c r="A1537" s="165" t="s">
        <v>293</v>
      </c>
      <c r="B1537" s="107" t="s">
        <v>375</v>
      </c>
      <c r="D1537" s="81">
        <v>0</v>
      </c>
      <c r="E1537" s="140">
        <v>0</v>
      </c>
      <c r="F1537" s="401">
        <f>((E1537*M1537)/35)/4</f>
        <v>0</v>
      </c>
      <c r="G1537" s="81">
        <v>32</v>
      </c>
      <c r="H1537" s="81">
        <v>4</v>
      </c>
      <c r="I1537" s="6">
        <f t="shared" si="774"/>
        <v>4</v>
      </c>
      <c r="J1537" s="6">
        <f t="shared" si="775"/>
        <v>1</v>
      </c>
      <c r="K1537" s="50" t="s">
        <v>1089</v>
      </c>
      <c r="L1537" s="50">
        <v>2.9000000000000001E-2</v>
      </c>
      <c r="M1537" s="81">
        <v>9.58E-3</v>
      </c>
      <c r="N1537" s="114">
        <f>VLOOKUP(K1537,'Material Bar Weights'!A:C,3,0)</f>
        <v>5.73</v>
      </c>
      <c r="O1537" s="115">
        <f t="shared" si="776"/>
        <v>0</v>
      </c>
      <c r="P1537" s="105">
        <f>O1537/N1537</f>
        <v>0</v>
      </c>
      <c r="R1537" s="286"/>
      <c r="S1537" s="287"/>
      <c r="U1537" s="260">
        <v>2015</v>
      </c>
      <c r="V1537" s="180"/>
      <c r="W1537" s="180"/>
    </row>
    <row r="1538" spans="1:25" s="120" customFormat="1">
      <c r="A1538" s="50" t="s">
        <v>654</v>
      </c>
      <c r="B1538" s="107" t="s">
        <v>1373</v>
      </c>
      <c r="C1538" s="47"/>
      <c r="D1538" s="81">
        <v>0</v>
      </c>
      <c r="E1538" s="140">
        <v>0</v>
      </c>
      <c r="F1538" s="401">
        <f>((E1538*M1538)/35)/4</f>
        <v>0</v>
      </c>
      <c r="G1538" s="146">
        <v>38</v>
      </c>
      <c r="H1538" s="81">
        <v>1</v>
      </c>
      <c r="I1538" s="6">
        <f t="shared" si="774"/>
        <v>1</v>
      </c>
      <c r="J1538" s="6">
        <f t="shared" si="775"/>
        <v>0</v>
      </c>
      <c r="K1538" s="50" t="s">
        <v>192</v>
      </c>
      <c r="L1538" s="50">
        <v>7.0000000000000001E-3</v>
      </c>
      <c r="M1538" s="81">
        <v>1E-3</v>
      </c>
      <c r="N1538" s="114">
        <f>VLOOKUP(K1538,'Material Bar Weights'!A:C,3,0)</f>
        <v>3.39</v>
      </c>
      <c r="O1538" s="115">
        <f t="shared" si="776"/>
        <v>0</v>
      </c>
      <c r="P1538" s="105">
        <f>O1538/N1538</f>
        <v>0</v>
      </c>
      <c r="Q1538" s="50"/>
      <c r="R1538" s="286"/>
      <c r="S1538" s="287"/>
      <c r="T1538" s="55"/>
      <c r="U1538" s="260"/>
      <c r="V1538" s="180"/>
      <c r="W1538" s="180"/>
    </row>
    <row r="1539" spans="1:25">
      <c r="A1539" s="165" t="s">
        <v>2622</v>
      </c>
      <c r="B1539" s="107" t="s">
        <v>2623</v>
      </c>
      <c r="D1539" s="81">
        <v>0</v>
      </c>
      <c r="E1539" s="140">
        <v>0</v>
      </c>
      <c r="F1539" s="401">
        <f>((E1539*M1539)/35)/4</f>
        <v>0</v>
      </c>
      <c r="G1539" s="81">
        <v>14</v>
      </c>
      <c r="H1539" s="81">
        <v>32</v>
      </c>
      <c r="I1539" s="6">
        <f t="shared" ref="I1539" si="777">E1539/G1539+H1539</f>
        <v>32</v>
      </c>
      <c r="J1539" s="6">
        <f t="shared" ref="J1539" si="778">ROUND(I1539/7.5,0)</f>
        <v>4</v>
      </c>
      <c r="K1539" s="50" t="s">
        <v>232</v>
      </c>
      <c r="L1539" s="50">
        <v>0.67659999999999998</v>
      </c>
      <c r="M1539" s="81">
        <v>0.31</v>
      </c>
      <c r="N1539" s="114">
        <f>VLOOKUP(K1539,'Material Bar Weights'!A:C,3,0)</f>
        <v>34.72</v>
      </c>
      <c r="O1539" s="115">
        <f t="shared" ref="O1539" si="779">IF(L1539="NA", E1539, E1539*L1539)</f>
        <v>0</v>
      </c>
      <c r="P1539" s="105">
        <f t="shared" ref="P1539" si="780">O1539/N1539</f>
        <v>0</v>
      </c>
      <c r="R1539" s="286"/>
      <c r="S1539" s="287"/>
      <c r="U1539" s="260">
        <v>2018</v>
      </c>
      <c r="V1539" s="180"/>
      <c r="W1539" s="180"/>
    </row>
    <row r="1540" spans="1:25">
      <c r="A1540" s="50" t="s">
        <v>407</v>
      </c>
      <c r="B1540" s="1444" t="s">
        <v>2437</v>
      </c>
      <c r="D1540" s="81">
        <v>0</v>
      </c>
      <c r="E1540" s="77">
        <v>0</v>
      </c>
      <c r="F1540" s="401"/>
      <c r="G1540" s="81">
        <v>40</v>
      </c>
      <c r="H1540" s="81">
        <v>2</v>
      </c>
      <c r="I1540" s="40">
        <f>E1540/G1540+H1540</f>
        <v>2</v>
      </c>
      <c r="J1540" s="6">
        <f t="shared" ref="J1540:J1547" si="781">ROUND(I1540/7.5,0)</f>
        <v>0</v>
      </c>
      <c r="K1540" s="367" t="s">
        <v>2436</v>
      </c>
      <c r="L1540" s="183" t="s">
        <v>47</v>
      </c>
      <c r="M1540" s="183"/>
      <c r="N1540" s="114"/>
      <c r="O1540" s="115"/>
      <c r="P1540" s="114"/>
      <c r="R1540" s="286"/>
      <c r="S1540" s="287"/>
      <c r="V1540" s="180"/>
      <c r="W1540" s="180"/>
    </row>
    <row r="1541" spans="1:25">
      <c r="A1541" s="165" t="s">
        <v>293</v>
      </c>
      <c r="B1541" s="107" t="s">
        <v>1080</v>
      </c>
      <c r="D1541" s="81">
        <v>0</v>
      </c>
      <c r="E1541" s="140">
        <v>0</v>
      </c>
      <c r="F1541" s="475">
        <f>((E1541*M1541)/35)/4</f>
        <v>0</v>
      </c>
      <c r="G1541" s="81">
        <v>24</v>
      </c>
      <c r="H1541" s="81">
        <v>4</v>
      </c>
      <c r="I1541" s="6">
        <f>E1541/G1541+H1541</f>
        <v>4</v>
      </c>
      <c r="J1541" s="6">
        <f t="shared" si="781"/>
        <v>1</v>
      </c>
      <c r="K1541" s="50" t="s">
        <v>1081</v>
      </c>
      <c r="L1541" s="50">
        <v>1.0395000000000001</v>
      </c>
      <c r="M1541" s="273">
        <v>0.4995</v>
      </c>
      <c r="N1541" s="114">
        <f>VLOOKUP(K1541,'Material Bar Weights'!A:C,3,0)</f>
        <v>72.17</v>
      </c>
      <c r="O1541" s="115">
        <f t="shared" ref="O1541:O1547" si="782">IF(L1541="NA", E1541, E1541*L1541)</f>
        <v>0</v>
      </c>
      <c r="P1541" s="105">
        <f t="shared" ref="P1541:P1546" si="783">O1541/N1541</f>
        <v>0</v>
      </c>
      <c r="Q1541" s="48"/>
      <c r="R1541" s="286"/>
      <c r="S1541" s="287"/>
      <c r="V1541" s="180"/>
      <c r="W1541" s="180"/>
    </row>
    <row r="1542" spans="1:25">
      <c r="A1542" s="165" t="s">
        <v>293</v>
      </c>
      <c r="B1542" s="107" t="s">
        <v>675</v>
      </c>
      <c r="D1542" s="81">
        <v>0</v>
      </c>
      <c r="E1542" s="140">
        <v>0</v>
      </c>
      <c r="F1542" s="475">
        <f t="shared" ref="F1542:F1543" si="784">((E1542*M1542)/35)/4</f>
        <v>0</v>
      </c>
      <c r="G1542" s="81">
        <v>24</v>
      </c>
      <c r="H1542" s="81">
        <v>3</v>
      </c>
      <c r="I1542" s="6">
        <f>E1542/G1542+H1542</f>
        <v>3</v>
      </c>
      <c r="J1542" s="6">
        <f t="shared" si="781"/>
        <v>0</v>
      </c>
      <c r="K1542" s="50" t="s">
        <v>1143</v>
      </c>
      <c r="L1542" s="152">
        <v>2.9000000000000001E-2</v>
      </c>
      <c r="M1542" s="81">
        <v>1.1050000000000001E-2</v>
      </c>
      <c r="N1542" s="114">
        <f>VLOOKUP(K1542,'Material Bar Weights'!A:C,3,0)</f>
        <v>1.2</v>
      </c>
      <c r="O1542" s="115">
        <f t="shared" si="782"/>
        <v>0</v>
      </c>
      <c r="P1542" s="105">
        <f t="shared" si="783"/>
        <v>0</v>
      </c>
      <c r="R1542" s="286"/>
      <c r="S1542" s="287"/>
      <c r="U1542" s="48"/>
      <c r="V1542" s="180"/>
      <c r="W1542" s="180"/>
    </row>
    <row r="1543" spans="1:25">
      <c r="A1543" s="165" t="s">
        <v>293</v>
      </c>
      <c r="B1543" s="107" t="s">
        <v>676</v>
      </c>
      <c r="D1543" s="81">
        <v>0</v>
      </c>
      <c r="E1543" s="140">
        <v>0</v>
      </c>
      <c r="F1543" s="475">
        <f t="shared" si="784"/>
        <v>0</v>
      </c>
      <c r="G1543" s="81">
        <v>24</v>
      </c>
      <c r="H1543" s="81">
        <v>4</v>
      </c>
      <c r="I1543" s="6">
        <f>E1543/G1543+H1543</f>
        <v>4</v>
      </c>
      <c r="J1543" s="6">
        <f t="shared" si="781"/>
        <v>1</v>
      </c>
      <c r="K1543" s="50" t="s">
        <v>1144</v>
      </c>
      <c r="L1543" s="99">
        <v>1.4E-2</v>
      </c>
      <c r="M1543" s="81">
        <v>1.1050000000000001E-2</v>
      </c>
      <c r="N1543" s="114">
        <f>VLOOKUP(K1543,'Material Bar Weights'!A:C,3,0)</f>
        <v>1.6</v>
      </c>
      <c r="O1543" s="115">
        <f t="shared" si="782"/>
        <v>0</v>
      </c>
      <c r="P1543" s="105">
        <f t="shared" si="783"/>
        <v>0</v>
      </c>
      <c r="R1543" s="286"/>
      <c r="S1543" s="287"/>
      <c r="U1543" s="260"/>
      <c r="V1543" s="180"/>
      <c r="W1543" s="180"/>
    </row>
    <row r="1544" spans="1:25">
      <c r="A1544" s="50" t="s">
        <v>1450</v>
      </c>
      <c r="B1544" s="49" t="s">
        <v>426</v>
      </c>
      <c r="C1544" s="47" t="s">
        <v>1992</v>
      </c>
      <c r="D1544" s="81">
        <v>0</v>
      </c>
      <c r="E1544" s="140">
        <v>0</v>
      </c>
      <c r="F1544" s="401">
        <f>((E1544*M1544)/35)/4</f>
        <v>0</v>
      </c>
      <c r="G1544" s="157">
        <v>22</v>
      </c>
      <c r="H1544" s="177">
        <v>5</v>
      </c>
      <c r="I1544" s="6">
        <f>E1544/G1544+H1544</f>
        <v>5</v>
      </c>
      <c r="J1544" s="6">
        <f t="shared" si="781"/>
        <v>1</v>
      </c>
      <c r="K1544" s="50" t="s">
        <v>410</v>
      </c>
      <c r="L1544" s="50">
        <v>0.50949999999999995</v>
      </c>
      <c r="M1544" s="81">
        <v>0.17</v>
      </c>
      <c r="N1544" s="114">
        <f>VLOOKUP(K1544,'Material Bar Weights'!A:C,3,0)</f>
        <v>43.22</v>
      </c>
      <c r="O1544" s="115">
        <f t="shared" si="782"/>
        <v>0</v>
      </c>
      <c r="P1544" s="105">
        <f t="shared" si="783"/>
        <v>0</v>
      </c>
      <c r="R1544" s="286"/>
      <c r="S1544" s="287"/>
      <c r="U1544" s="260">
        <v>2015</v>
      </c>
      <c r="V1544" s="180"/>
      <c r="W1544" s="180"/>
    </row>
    <row r="1545" spans="1:25">
      <c r="A1545" s="50" t="s">
        <v>603</v>
      </c>
      <c r="B1545" s="49" t="s">
        <v>1266</v>
      </c>
      <c r="C1545" s="47" t="s">
        <v>1989</v>
      </c>
      <c r="D1545" s="81">
        <v>0</v>
      </c>
      <c r="E1545" s="77">
        <v>0</v>
      </c>
      <c r="F1545" s="401">
        <f t="shared" ref="F1545:F1546" si="785">((E1545*M1545)/35)/4</f>
        <v>0</v>
      </c>
      <c r="G1545" s="103">
        <v>11</v>
      </c>
      <c r="H1545" s="103">
        <v>3</v>
      </c>
      <c r="I1545" s="98">
        <f>(E1545/G1545)+H1545</f>
        <v>3</v>
      </c>
      <c r="J1545" s="6">
        <f t="shared" si="781"/>
        <v>0</v>
      </c>
      <c r="K1545" s="50" t="s">
        <v>64</v>
      </c>
      <c r="L1545" s="337">
        <v>0.68710000000000004</v>
      </c>
      <c r="M1545" s="50">
        <v>0.16600000000000001</v>
      </c>
      <c r="N1545" s="114">
        <f>VLOOKUP(K1545,'Material Bar Weights'!A:C,3,0)</f>
        <v>43.94</v>
      </c>
      <c r="O1545" s="115">
        <f t="shared" si="782"/>
        <v>0</v>
      </c>
      <c r="P1545" s="105">
        <f t="shared" si="783"/>
        <v>0</v>
      </c>
      <c r="R1545" s="286"/>
      <c r="S1545" s="287"/>
      <c r="U1545" s="260">
        <v>2016</v>
      </c>
      <c r="V1545" s="180"/>
      <c r="W1545" s="180"/>
    </row>
    <row r="1546" spans="1:25">
      <c r="A1546" s="50" t="s">
        <v>157</v>
      </c>
      <c r="B1546" s="49" t="s">
        <v>4192</v>
      </c>
      <c r="C1546" s="47" t="s">
        <v>1441</v>
      </c>
      <c r="D1546" s="81">
        <v>0</v>
      </c>
      <c r="E1546" s="140">
        <v>0</v>
      </c>
      <c r="F1546" s="401">
        <f t="shared" si="785"/>
        <v>0</v>
      </c>
      <c r="G1546" s="146">
        <v>8</v>
      </c>
      <c r="H1546" s="81">
        <v>3</v>
      </c>
      <c r="I1546" s="98">
        <f>(E1546/G1546)+H1546</f>
        <v>3</v>
      </c>
      <c r="J1546" s="6">
        <f t="shared" si="781"/>
        <v>0</v>
      </c>
      <c r="K1546" s="50" t="s">
        <v>64</v>
      </c>
      <c r="L1546" s="169">
        <v>0.68710000000000004</v>
      </c>
      <c r="M1546" s="273">
        <v>0.16600000000000001</v>
      </c>
      <c r="N1546" s="114">
        <f>VLOOKUP(K1546,'Material Bar Weights'!A:C,3,0)</f>
        <v>43.94</v>
      </c>
      <c r="O1546" s="115">
        <f t="shared" si="782"/>
        <v>0</v>
      </c>
      <c r="P1546" s="105">
        <f t="shared" si="783"/>
        <v>0</v>
      </c>
      <c r="R1546" s="286"/>
      <c r="S1546" s="287"/>
      <c r="U1546" s="260">
        <v>2015</v>
      </c>
      <c r="V1546" s="180"/>
      <c r="W1546" s="180"/>
    </row>
    <row r="1547" spans="1:25">
      <c r="A1547" s="50" t="s">
        <v>157</v>
      </c>
      <c r="B1547" s="49" t="s">
        <v>4193</v>
      </c>
      <c r="C1547" s="47" t="s">
        <v>1441</v>
      </c>
      <c r="D1547" s="1505">
        <v>0</v>
      </c>
      <c r="E1547" s="1509">
        <v>0</v>
      </c>
      <c r="F1547" s="140"/>
      <c r="G1547" s="81">
        <v>7.5</v>
      </c>
      <c r="H1547" s="81">
        <v>6</v>
      </c>
      <c r="I1547" s="98">
        <f>(E1547/G1547)+H1547</f>
        <v>6</v>
      </c>
      <c r="J1547" s="6">
        <f t="shared" si="781"/>
        <v>1</v>
      </c>
      <c r="K1547" s="208" t="s">
        <v>4194</v>
      </c>
      <c r="L1547" s="169" t="s">
        <v>47</v>
      </c>
      <c r="M1547" s="273"/>
      <c r="N1547" s="114"/>
      <c r="O1547" s="115">
        <f t="shared" si="782"/>
        <v>0</v>
      </c>
      <c r="P1547" s="114"/>
      <c r="R1547" s="286"/>
      <c r="S1547" s="287"/>
      <c r="U1547" s="260">
        <v>2015</v>
      </c>
      <c r="V1547" s="180"/>
      <c r="W1547" s="180"/>
    </row>
    <row r="1548" spans="1:25">
      <c r="A1548" s="165" t="s">
        <v>293</v>
      </c>
      <c r="B1548" s="49" t="s">
        <v>2495</v>
      </c>
      <c r="C1548" s="47" t="s">
        <v>1729</v>
      </c>
      <c r="D1548" s="81">
        <v>0</v>
      </c>
      <c r="E1548" s="140">
        <v>0</v>
      </c>
      <c r="F1548" s="401">
        <f>((E1548*M1548)/35)/4</f>
        <v>0</v>
      </c>
      <c r="G1548" s="81">
        <v>12</v>
      </c>
      <c r="H1548" s="81">
        <v>16</v>
      </c>
      <c r="I1548" s="6">
        <f t="shared" ref="I1548" si="786">E1548/G1548+H1548</f>
        <v>16</v>
      </c>
      <c r="J1548" s="6">
        <f t="shared" ref="J1548" si="787">ROUND(I1548/7.5,0)</f>
        <v>2</v>
      </c>
      <c r="K1548" s="50" t="s">
        <v>322</v>
      </c>
      <c r="L1548" s="50">
        <v>0.15490000000000001</v>
      </c>
      <c r="M1548" s="81">
        <v>4.4999999999999998E-2</v>
      </c>
      <c r="N1548" s="114">
        <f>VLOOKUP(K1548,'Material Bar Weights'!A:C,3,0)</f>
        <v>14.96</v>
      </c>
      <c r="O1548" s="115">
        <f t="shared" ref="O1548" si="788">IF(L1548="NA", E1548, E1548*L1548)</f>
        <v>0</v>
      </c>
      <c r="P1548" s="105">
        <f t="shared" ref="P1548" si="789">O1548/N1548</f>
        <v>0</v>
      </c>
      <c r="R1548" s="286"/>
      <c r="S1548" s="287"/>
      <c r="U1548" s="260"/>
      <c r="V1548" s="180"/>
      <c r="W1548" s="180"/>
    </row>
    <row r="1549" spans="1:25">
      <c r="A1549" s="81" t="s">
        <v>893</v>
      </c>
      <c r="B1549" s="127" t="s">
        <v>1579</v>
      </c>
      <c r="C1549" s="47" t="s">
        <v>1582</v>
      </c>
      <c r="D1549" s="81">
        <v>0</v>
      </c>
      <c r="E1549" s="110">
        <v>0</v>
      </c>
      <c r="F1549" s="401">
        <f t="shared" ref="F1549:F1550" si="790">((E1549*M1549)/35)/4</f>
        <v>0</v>
      </c>
      <c r="G1549" s="1080">
        <v>80</v>
      </c>
      <c r="H1549" s="110">
        <v>16</v>
      </c>
      <c r="I1549" s="3">
        <f>E1549/G1549+H1549</f>
        <v>16</v>
      </c>
      <c r="J1549" s="3">
        <f>ROUND(I1549/7.5,0)</f>
        <v>2</v>
      </c>
      <c r="K1549" s="110" t="s">
        <v>1114</v>
      </c>
      <c r="L1549" s="113">
        <v>3.6600000000000001E-2</v>
      </c>
      <c r="M1549" s="168">
        <v>8.8599999999999998E-3</v>
      </c>
      <c r="N1549" s="114">
        <f>VLOOKUP(K1549,'Material Bar Weights'!A:C,3,0)</f>
        <v>10.99</v>
      </c>
      <c r="O1549" s="33">
        <f>E1549*L1549</f>
        <v>0</v>
      </c>
      <c r="P1549" s="132">
        <f>O1549/N1549</f>
        <v>0</v>
      </c>
      <c r="Q1549" s="364"/>
      <c r="R1549" s="286"/>
      <c r="S1549" s="287"/>
      <c r="U1549" s="260"/>
      <c r="V1549" s="180"/>
      <c r="W1549" s="180"/>
    </row>
    <row r="1550" spans="1:25">
      <c r="A1550" s="50" t="s">
        <v>1228</v>
      </c>
      <c r="B1550" s="127" t="s">
        <v>1578</v>
      </c>
      <c r="C1550" s="47" t="s">
        <v>1581</v>
      </c>
      <c r="D1550" s="81">
        <v>0</v>
      </c>
      <c r="E1550" s="110">
        <v>0</v>
      </c>
      <c r="F1550" s="401">
        <f t="shared" si="790"/>
        <v>0</v>
      </c>
      <c r="G1550" s="189">
        <v>50</v>
      </c>
      <c r="H1550" s="110">
        <v>16</v>
      </c>
      <c r="I1550" s="3">
        <f>E1550/G1550+H1550</f>
        <v>16</v>
      </c>
      <c r="J1550" s="3">
        <f>ROUND(I1550/7.5,0)</f>
        <v>2</v>
      </c>
      <c r="K1550" s="110" t="s">
        <v>107</v>
      </c>
      <c r="L1550" s="354">
        <v>3.9E-2</v>
      </c>
      <c r="M1550" s="168">
        <v>8.5599999999999999E-3</v>
      </c>
      <c r="N1550" s="114">
        <f>VLOOKUP(K1550,'Material Bar Weights'!A:C,3,0)</f>
        <v>4.88</v>
      </c>
      <c r="O1550" s="33">
        <f>E1550*L1550</f>
        <v>0</v>
      </c>
      <c r="P1550" s="132">
        <f>O1550/N1550</f>
        <v>0</v>
      </c>
      <c r="R1550" s="286"/>
      <c r="S1550" s="287"/>
      <c r="U1550" s="260"/>
      <c r="V1550" s="180"/>
      <c r="W1550" s="180"/>
    </row>
    <row r="1551" spans="1:25">
      <c r="A1551" s="50" t="s">
        <v>695</v>
      </c>
      <c r="B1551" s="107" t="s">
        <v>2376</v>
      </c>
      <c r="D1551" s="81">
        <v>0</v>
      </c>
      <c r="E1551" s="50">
        <v>0</v>
      </c>
      <c r="F1551" s="401">
        <f t="shared" ref="F1551" si="791">((E1551*M1551)/35)/4</f>
        <v>0</v>
      </c>
      <c r="G1551" s="81">
        <v>31</v>
      </c>
      <c r="H1551" s="81">
        <v>2</v>
      </c>
      <c r="I1551" s="40">
        <f>E1551/G1551+H1551</f>
        <v>2</v>
      </c>
      <c r="J1551" s="40">
        <f>ROUND(I1551/7.5,0)</f>
        <v>0</v>
      </c>
      <c r="K1551" s="81" t="s">
        <v>232</v>
      </c>
      <c r="L1551" s="81">
        <v>0.1138</v>
      </c>
      <c r="M1551" s="81">
        <v>0.05</v>
      </c>
      <c r="N1551" s="114">
        <f>VLOOKUP(K1551,'Material Bar Weights'!A:C,3,0)</f>
        <v>34.72</v>
      </c>
      <c r="O1551" s="115">
        <f t="shared" ref="O1551" si="792">IF(L1551="NA", E1551, E1551*L1551)</f>
        <v>0</v>
      </c>
      <c r="P1551" s="105">
        <f>O1551/N1551</f>
        <v>0</v>
      </c>
      <c r="V1551" s="180"/>
      <c r="W1551" s="180"/>
    </row>
    <row r="1552" spans="1:25">
      <c r="A1552" s="50" t="s">
        <v>695</v>
      </c>
      <c r="B1552" s="107" t="s">
        <v>2375</v>
      </c>
      <c r="D1552" s="81">
        <v>0</v>
      </c>
      <c r="E1552" s="50">
        <v>0</v>
      </c>
      <c r="F1552" s="401">
        <f t="shared" ref="F1552" si="793">((E1552*M1552)/35)/4</f>
        <v>0</v>
      </c>
      <c r="G1552" s="81">
        <v>31</v>
      </c>
      <c r="H1552" s="81">
        <v>2</v>
      </c>
      <c r="I1552" s="40">
        <f t="shared" ref="I1552" si="794">E1552/G1552+H1552</f>
        <v>2</v>
      </c>
      <c r="J1552" s="40">
        <f t="shared" ref="J1552" si="795">ROUND(I1552/7.5,0)</f>
        <v>0</v>
      </c>
      <c r="K1552" s="81" t="s">
        <v>232</v>
      </c>
      <c r="L1552" s="81">
        <v>0.1138</v>
      </c>
      <c r="M1552" s="81">
        <v>0.05</v>
      </c>
      <c r="N1552" s="114">
        <f>VLOOKUP(K1552,'Material Bar Weights'!A:C,3,0)</f>
        <v>34.72</v>
      </c>
      <c r="O1552" s="115">
        <f t="shared" ref="O1552" si="796">IF(L1552="NA", E1552, E1552*L1552)</f>
        <v>0</v>
      </c>
      <c r="P1552" s="105">
        <f t="shared" ref="P1552" si="797">O1552/N1552</f>
        <v>0</v>
      </c>
      <c r="V1552" s="180"/>
      <c r="W1552" s="180"/>
      <c r="X1552" s="50"/>
      <c r="Y1552" s="82"/>
    </row>
    <row r="1553" spans="1:25" s="120" customFormat="1">
      <c r="A1553" s="50" t="s">
        <v>695</v>
      </c>
      <c r="B1553" s="107" t="s">
        <v>1018</v>
      </c>
      <c r="C1553" s="47"/>
      <c r="D1553" s="81">
        <v>0</v>
      </c>
      <c r="E1553" s="50">
        <v>0</v>
      </c>
      <c r="F1553" s="401">
        <f t="shared" ref="F1553:F1558" si="798">((E1553*M1553)/35)/4</f>
        <v>0</v>
      </c>
      <c r="G1553" s="146">
        <v>31</v>
      </c>
      <c r="H1553" s="81">
        <v>2</v>
      </c>
      <c r="I1553" s="6">
        <f t="shared" ref="I1553:I1558" si="799">E1553/G1553+H1553</f>
        <v>2</v>
      </c>
      <c r="J1553" s="6">
        <f t="shared" ref="J1553:J1558" si="800">ROUND(I1553/7.5,0)</f>
        <v>0</v>
      </c>
      <c r="K1553" s="50" t="s">
        <v>232</v>
      </c>
      <c r="L1553" s="152">
        <v>0.1138</v>
      </c>
      <c r="M1553" s="81">
        <v>0.05</v>
      </c>
      <c r="N1553" s="114">
        <f>VLOOKUP(K1553,'Material Bar Weights'!A:C,3,0)</f>
        <v>34.72</v>
      </c>
      <c r="O1553" s="115">
        <f t="shared" ref="O1553:O1558" si="801">IF(L1553="NA", E1553, E1553*L1553)</f>
        <v>0</v>
      </c>
      <c r="P1553" s="105">
        <f t="shared" ref="P1553:P1558" si="802">O1553/N1553</f>
        <v>0</v>
      </c>
      <c r="Q1553" s="81"/>
      <c r="R1553" s="290"/>
      <c r="S1553" s="291"/>
      <c r="T1553" s="288"/>
      <c r="U1553" s="274"/>
      <c r="V1553" s="180"/>
      <c r="W1553" s="180"/>
      <c r="X1553" s="81"/>
      <c r="Y1553" s="160"/>
    </row>
    <row r="1554" spans="1:25">
      <c r="A1554" s="50" t="s">
        <v>695</v>
      </c>
      <c r="B1554" s="107" t="s">
        <v>1098</v>
      </c>
      <c r="D1554" s="81">
        <v>0</v>
      </c>
      <c r="E1554" s="50">
        <v>0</v>
      </c>
      <c r="F1554" s="401">
        <f t="shared" si="798"/>
        <v>0</v>
      </c>
      <c r="G1554" s="81">
        <v>36</v>
      </c>
      <c r="H1554" s="81">
        <v>1</v>
      </c>
      <c r="I1554" s="6">
        <f t="shared" si="799"/>
        <v>1</v>
      </c>
      <c r="J1554" s="6">
        <f t="shared" si="800"/>
        <v>0</v>
      </c>
      <c r="K1554" s="50" t="s">
        <v>232</v>
      </c>
      <c r="L1554" s="50">
        <v>9.8000000000000004E-2</v>
      </c>
      <c r="M1554" s="81">
        <v>0.05</v>
      </c>
      <c r="N1554" s="114">
        <f>VLOOKUP(K1554,'Material Bar Weights'!A:C,3,0)</f>
        <v>34.72</v>
      </c>
      <c r="O1554" s="115">
        <f t="shared" si="801"/>
        <v>0</v>
      </c>
      <c r="P1554" s="105">
        <f t="shared" si="802"/>
        <v>0</v>
      </c>
      <c r="V1554" s="180"/>
      <c r="W1554" s="180"/>
      <c r="X1554" s="50"/>
      <c r="Y1554" s="82"/>
    </row>
    <row r="1555" spans="1:25">
      <c r="A1555" s="81" t="s">
        <v>695</v>
      </c>
      <c r="B1555" s="107" t="s">
        <v>1098</v>
      </c>
      <c r="C1555" s="81"/>
      <c r="D1555" s="81">
        <v>0</v>
      </c>
      <c r="E1555" s="81">
        <v>0</v>
      </c>
      <c r="F1555" s="401">
        <f t="shared" si="798"/>
        <v>0</v>
      </c>
      <c r="G1555" s="81">
        <v>36</v>
      </c>
      <c r="H1555" s="81">
        <v>1</v>
      </c>
      <c r="I1555" s="40">
        <f t="shared" si="799"/>
        <v>1</v>
      </c>
      <c r="J1555" s="40">
        <f t="shared" si="800"/>
        <v>0</v>
      </c>
      <c r="K1555" s="81" t="s">
        <v>895</v>
      </c>
      <c r="L1555" s="81">
        <v>9.8000000000000004E-2</v>
      </c>
      <c r="M1555" s="81">
        <v>0.05</v>
      </c>
      <c r="N1555" s="114">
        <f>VLOOKUP(K1555,'Material Bar Weights'!A:C,3,0)</f>
        <v>34.72</v>
      </c>
      <c r="O1555" s="115">
        <f t="shared" si="801"/>
        <v>0</v>
      </c>
      <c r="P1555" s="105">
        <f t="shared" si="802"/>
        <v>0</v>
      </c>
      <c r="V1555" s="180"/>
      <c r="W1555" s="180"/>
      <c r="X1555" s="50"/>
      <c r="Y1555" s="82"/>
    </row>
    <row r="1556" spans="1:25">
      <c r="A1556" s="81" t="s">
        <v>695</v>
      </c>
      <c r="B1556" s="107" t="s">
        <v>1453</v>
      </c>
      <c r="D1556" s="81">
        <v>0</v>
      </c>
      <c r="E1556" s="81">
        <v>0</v>
      </c>
      <c r="F1556" s="401">
        <f t="shared" si="798"/>
        <v>0</v>
      </c>
      <c r="G1556" s="146">
        <v>31</v>
      </c>
      <c r="H1556" s="81">
        <v>1</v>
      </c>
      <c r="I1556" s="40">
        <f t="shared" si="799"/>
        <v>1</v>
      </c>
      <c r="J1556" s="40">
        <f t="shared" si="800"/>
        <v>0</v>
      </c>
      <c r="K1556" s="81" t="s">
        <v>232</v>
      </c>
      <c r="L1556" s="81">
        <v>9.8000000000000004E-2</v>
      </c>
      <c r="M1556" s="81">
        <v>0.05</v>
      </c>
      <c r="N1556" s="114">
        <f>VLOOKUP(K1556,'Material Bar Weights'!A:C,3,0)</f>
        <v>34.72</v>
      </c>
      <c r="O1556" s="115">
        <f t="shared" si="801"/>
        <v>0</v>
      </c>
      <c r="P1556" s="105">
        <f t="shared" si="802"/>
        <v>0</v>
      </c>
      <c r="R1556" s="290"/>
      <c r="S1556" s="287"/>
      <c r="U1556" s="274"/>
      <c r="V1556" s="180"/>
      <c r="W1556" s="180"/>
      <c r="X1556" s="50"/>
      <c r="Y1556" s="82"/>
    </row>
    <row r="1557" spans="1:25" s="120" customFormat="1">
      <c r="A1557" s="50" t="s">
        <v>695</v>
      </c>
      <c r="B1557" s="107" t="s">
        <v>1017</v>
      </c>
      <c r="C1557" s="47"/>
      <c r="D1557" s="81">
        <v>0</v>
      </c>
      <c r="E1557" s="50">
        <v>0</v>
      </c>
      <c r="F1557" s="401">
        <f t="shared" si="798"/>
        <v>0</v>
      </c>
      <c r="G1557" s="146">
        <v>31</v>
      </c>
      <c r="H1557" s="81">
        <v>1</v>
      </c>
      <c r="I1557" s="6">
        <f t="shared" si="799"/>
        <v>1</v>
      </c>
      <c r="J1557" s="6">
        <f t="shared" si="800"/>
        <v>0</v>
      </c>
      <c r="K1557" s="50" t="s">
        <v>232</v>
      </c>
      <c r="L1557" s="50">
        <v>9.8000000000000004E-2</v>
      </c>
      <c r="M1557" s="81">
        <v>0.05</v>
      </c>
      <c r="N1557" s="114">
        <f>VLOOKUP(K1557,'Material Bar Weights'!A:C,3,0)</f>
        <v>34.72</v>
      </c>
      <c r="O1557" s="115">
        <f t="shared" si="801"/>
        <v>0</v>
      </c>
      <c r="P1557" s="105">
        <f t="shared" si="802"/>
        <v>0</v>
      </c>
      <c r="R1557" s="286"/>
      <c r="S1557" s="291"/>
      <c r="U1557" s="260"/>
      <c r="W1557" s="81"/>
    </row>
    <row r="1558" spans="1:25" s="120" customFormat="1">
      <c r="A1558" s="50" t="s">
        <v>695</v>
      </c>
      <c r="B1558" s="107" t="s">
        <v>1405</v>
      </c>
      <c r="C1558" s="50"/>
      <c r="D1558" s="81">
        <v>0</v>
      </c>
      <c r="E1558" s="50">
        <v>0</v>
      </c>
      <c r="F1558" s="401">
        <f t="shared" si="798"/>
        <v>0</v>
      </c>
      <c r="G1558" s="146">
        <v>42</v>
      </c>
      <c r="H1558" s="81">
        <v>1</v>
      </c>
      <c r="I1558" s="6">
        <f t="shared" si="799"/>
        <v>1</v>
      </c>
      <c r="J1558" s="6">
        <f t="shared" si="800"/>
        <v>0</v>
      </c>
      <c r="K1558" s="50" t="s">
        <v>232</v>
      </c>
      <c r="L1558" s="50">
        <v>9.8000000000000004E-2</v>
      </c>
      <c r="M1558" s="81">
        <v>0.05</v>
      </c>
      <c r="N1558" s="114">
        <f>VLOOKUP(K1558,'Material Bar Weights'!A:C,3,0)</f>
        <v>34.72</v>
      </c>
      <c r="O1558" s="115">
        <f t="shared" si="801"/>
        <v>0</v>
      </c>
      <c r="P1558" s="105">
        <f t="shared" si="802"/>
        <v>0</v>
      </c>
      <c r="Q1558" s="50"/>
      <c r="R1558" s="286"/>
      <c r="S1558" s="291"/>
      <c r="U1558" s="260"/>
      <c r="W1558" s="81"/>
    </row>
    <row r="1559" spans="1:25" s="120" customFormat="1">
      <c r="A1559" s="50" t="s">
        <v>695</v>
      </c>
      <c r="B1559" s="107" t="s">
        <v>2374</v>
      </c>
      <c r="C1559" s="50"/>
      <c r="D1559" s="81">
        <v>0</v>
      </c>
      <c r="E1559" s="50">
        <v>0</v>
      </c>
      <c r="F1559" s="401">
        <f t="shared" ref="F1559" si="803">((E1559*M1559)/35)/4</f>
        <v>0</v>
      </c>
      <c r="G1559" s="81">
        <v>42</v>
      </c>
      <c r="H1559" s="81">
        <v>1</v>
      </c>
      <c r="I1559" s="6">
        <f t="shared" ref="I1559" si="804">E1559/G1559+H1559</f>
        <v>1</v>
      </c>
      <c r="J1559" s="6">
        <f t="shared" ref="J1559" si="805">ROUND(I1559/7.5,0)</f>
        <v>0</v>
      </c>
      <c r="K1559" s="50" t="s">
        <v>232</v>
      </c>
      <c r="L1559" s="50">
        <v>9.8000000000000004E-2</v>
      </c>
      <c r="M1559" s="81">
        <v>0.05</v>
      </c>
      <c r="N1559" s="114">
        <f>VLOOKUP(K1559,'Material Bar Weights'!A:C,3,0)</f>
        <v>34.72</v>
      </c>
      <c r="O1559" s="115">
        <f t="shared" ref="O1559" si="806">IF(L1559="NA", E1559, E1559*L1559)</f>
        <v>0</v>
      </c>
      <c r="P1559" s="105">
        <f t="shared" ref="P1559" si="807">O1559/N1559</f>
        <v>0</v>
      </c>
      <c r="Q1559" s="50"/>
      <c r="R1559" s="286"/>
      <c r="S1559" s="291"/>
      <c r="U1559" s="260"/>
      <c r="W1559" s="81"/>
    </row>
    <row r="1560" spans="1:25">
      <c r="A1560" s="50" t="s">
        <v>695</v>
      </c>
      <c r="B1560" s="107" t="s">
        <v>1391</v>
      </c>
      <c r="C1560" s="50"/>
      <c r="D1560" s="81">
        <v>0</v>
      </c>
      <c r="E1560" s="50">
        <v>0</v>
      </c>
      <c r="F1560" s="401">
        <f>((E1560*M1560)/35)/4</f>
        <v>0</v>
      </c>
      <c r="G1560" s="146">
        <v>31</v>
      </c>
      <c r="H1560" s="81">
        <v>1.5</v>
      </c>
      <c r="I1560" s="6">
        <f>E1560/G1560+H1560</f>
        <v>1.5</v>
      </c>
      <c r="J1560" s="6">
        <f>ROUND(I1560/7.5,0)</f>
        <v>0</v>
      </c>
      <c r="K1560" s="50" t="s">
        <v>232</v>
      </c>
      <c r="L1560" s="50">
        <v>9.8000000000000004E-2</v>
      </c>
      <c r="M1560" s="81">
        <v>0.05</v>
      </c>
      <c r="N1560" s="114">
        <f>VLOOKUP(K1560,'Material Bar Weights'!A:C,3,0)</f>
        <v>34.72</v>
      </c>
      <c r="O1560" s="115">
        <f>IF(L1560="NA", E1560, E1560*L1560)</f>
        <v>0</v>
      </c>
      <c r="P1560" s="105">
        <f>O1560/N1560</f>
        <v>0</v>
      </c>
    </row>
    <row r="1561" spans="1:25">
      <c r="A1561" s="50" t="s">
        <v>695</v>
      </c>
      <c r="B1561" s="107" t="s">
        <v>1548</v>
      </c>
      <c r="C1561" s="50"/>
      <c r="D1561" s="81">
        <v>0</v>
      </c>
      <c r="E1561" s="50">
        <v>0</v>
      </c>
      <c r="F1561" s="401">
        <f>((E1561*M1561)/35)/4</f>
        <v>0</v>
      </c>
      <c r="G1561" s="50">
        <v>36</v>
      </c>
      <c r="H1561" s="81">
        <v>1</v>
      </c>
      <c r="I1561" s="6">
        <f>E1561/G1561+H1561</f>
        <v>1</v>
      </c>
      <c r="J1561" s="6">
        <f>ROUND(I1561/7.5,0)</f>
        <v>0</v>
      </c>
      <c r="K1561" s="50" t="s">
        <v>232</v>
      </c>
      <c r="L1561" s="50">
        <v>9.8000000000000004E-2</v>
      </c>
      <c r="M1561" s="81">
        <v>0.05</v>
      </c>
      <c r="N1561" s="114">
        <f>VLOOKUP(K1561,'Material Bar Weights'!A:C,3,0)</f>
        <v>34.72</v>
      </c>
      <c r="O1561" s="115">
        <f>IF(L1561="NA", E1561, E1561*L1561)</f>
        <v>0</v>
      </c>
      <c r="P1561" s="105">
        <f>O1561/N1561</f>
        <v>0</v>
      </c>
    </row>
    <row r="1562" spans="1:25">
      <c r="A1562" s="50" t="s">
        <v>695</v>
      </c>
      <c r="B1562" s="107" t="s">
        <v>2373</v>
      </c>
      <c r="C1562" s="50"/>
      <c r="D1562" s="81">
        <v>0</v>
      </c>
      <c r="E1562" s="50">
        <v>0</v>
      </c>
      <c r="F1562" s="401">
        <f t="shared" ref="F1562" si="808">((E1562*M1562)/35)/4</f>
        <v>0</v>
      </c>
      <c r="G1562" s="50">
        <v>36</v>
      </c>
      <c r="H1562" s="81">
        <v>1</v>
      </c>
      <c r="I1562" s="6">
        <f t="shared" ref="I1562" si="809">E1562/G1562+H1562</f>
        <v>1</v>
      </c>
      <c r="J1562" s="6">
        <f t="shared" ref="J1562" si="810">ROUND(I1562/7.5,0)</f>
        <v>0</v>
      </c>
      <c r="K1562" s="50" t="s">
        <v>232</v>
      </c>
      <c r="L1562" s="50">
        <v>9.8000000000000004E-2</v>
      </c>
      <c r="M1562" s="81">
        <v>0.05</v>
      </c>
      <c r="N1562" s="114">
        <f>VLOOKUP(K1562,'Material Bar Weights'!A:C,3,0)</f>
        <v>34.72</v>
      </c>
      <c r="O1562" s="115">
        <f t="shared" ref="O1562" si="811">IF(L1562="NA", E1562, E1562*L1562)</f>
        <v>0</v>
      </c>
      <c r="P1562" s="105">
        <f t="shared" ref="P1562" si="812">O1562/N1562</f>
        <v>0</v>
      </c>
    </row>
    <row r="1563" spans="1:25">
      <c r="A1563" s="50" t="s">
        <v>695</v>
      </c>
      <c r="B1563" s="107" t="s">
        <v>1417</v>
      </c>
      <c r="C1563" s="50"/>
      <c r="D1563" s="81">
        <v>0</v>
      </c>
      <c r="E1563" s="50">
        <v>0</v>
      </c>
      <c r="F1563" s="401">
        <f>((E1563*M1563)/35)/4</f>
        <v>0</v>
      </c>
      <c r="G1563" s="146">
        <v>36</v>
      </c>
      <c r="H1563" s="81">
        <v>1</v>
      </c>
      <c r="I1563" s="6">
        <f t="shared" ref="I1563:I1582" si="813">E1563/G1563+H1563</f>
        <v>1</v>
      </c>
      <c r="J1563" s="6">
        <f t="shared" ref="J1563:J1582" si="814">ROUND(I1563/7.5,0)</f>
        <v>0</v>
      </c>
      <c r="K1563" s="50" t="s">
        <v>232</v>
      </c>
      <c r="L1563" s="50">
        <v>9.8000000000000004E-2</v>
      </c>
      <c r="M1563" s="81">
        <v>0.05</v>
      </c>
      <c r="N1563" s="114">
        <f>VLOOKUP(K1563,'Material Bar Weights'!A:C,3,0)</f>
        <v>34.72</v>
      </c>
      <c r="O1563" s="115">
        <f t="shared" ref="O1563:O1582" si="815">IF(L1563="NA", E1563, E1563*L1563)</f>
        <v>0</v>
      </c>
      <c r="P1563" s="105">
        <f>O1563/N1563</f>
        <v>0</v>
      </c>
    </row>
    <row r="1564" spans="1:25">
      <c r="A1564" s="50" t="s">
        <v>695</v>
      </c>
      <c r="B1564" s="107" t="s">
        <v>1138</v>
      </c>
      <c r="C1564" s="50"/>
      <c r="D1564" s="81">
        <v>0</v>
      </c>
      <c r="E1564" s="50">
        <v>0</v>
      </c>
      <c r="F1564" s="401">
        <f>((E1564*M1564)/35)/4</f>
        <v>0</v>
      </c>
      <c r="G1564" s="146">
        <v>40</v>
      </c>
      <c r="H1564" s="81">
        <v>1</v>
      </c>
      <c r="I1564" s="6">
        <f t="shared" si="813"/>
        <v>1</v>
      </c>
      <c r="J1564" s="6">
        <f t="shared" si="814"/>
        <v>0</v>
      </c>
      <c r="K1564" s="50" t="s">
        <v>232</v>
      </c>
      <c r="L1564" s="50">
        <v>9.8000000000000004E-2</v>
      </c>
      <c r="M1564" s="81">
        <v>0.05</v>
      </c>
      <c r="N1564" s="114">
        <f>VLOOKUP(K1564,'Material Bar Weights'!A:C,3,0)</f>
        <v>34.72</v>
      </c>
      <c r="O1564" s="115">
        <f t="shared" si="815"/>
        <v>0</v>
      </c>
      <c r="P1564" s="105">
        <f>O1564/N1564</f>
        <v>0</v>
      </c>
    </row>
    <row r="1565" spans="1:25">
      <c r="A1565" s="50" t="s">
        <v>695</v>
      </c>
      <c r="B1565" s="107" t="s">
        <v>1454</v>
      </c>
      <c r="C1565" s="50"/>
      <c r="D1565" s="81">
        <v>0</v>
      </c>
      <c r="E1565" s="50">
        <v>0</v>
      </c>
      <c r="F1565" s="401">
        <f>((E1565*M1565)/35)/4</f>
        <v>0</v>
      </c>
      <c r="G1565" s="50">
        <v>36</v>
      </c>
      <c r="H1565" s="81">
        <v>1</v>
      </c>
      <c r="I1565" s="6">
        <f t="shared" si="813"/>
        <v>1</v>
      </c>
      <c r="J1565" s="6">
        <f t="shared" si="814"/>
        <v>0</v>
      </c>
      <c r="K1565" s="50" t="s">
        <v>232</v>
      </c>
      <c r="L1565" s="50">
        <v>9.8000000000000004E-2</v>
      </c>
      <c r="M1565" s="81">
        <v>0.05</v>
      </c>
      <c r="N1565" s="114">
        <f>VLOOKUP(K1565,'Material Bar Weights'!A:C,3,0)</f>
        <v>34.72</v>
      </c>
      <c r="O1565" s="115">
        <f t="shared" si="815"/>
        <v>0</v>
      </c>
      <c r="P1565" s="105">
        <f>O1565/N1565</f>
        <v>0</v>
      </c>
      <c r="R1565" s="48"/>
      <c r="S1565" s="48"/>
      <c r="T1565" s="48"/>
    </row>
    <row r="1566" spans="1:25">
      <c r="A1566" s="50" t="s">
        <v>695</v>
      </c>
      <c r="B1566" s="107" t="s">
        <v>1406</v>
      </c>
      <c r="C1566" s="50"/>
      <c r="D1566" s="81">
        <v>0</v>
      </c>
      <c r="E1566" s="50">
        <v>0</v>
      </c>
      <c r="F1566" s="401">
        <f>((E1566*M1566)/35)/4</f>
        <v>0</v>
      </c>
      <c r="G1566" s="50">
        <v>36</v>
      </c>
      <c r="H1566" s="81">
        <v>1</v>
      </c>
      <c r="I1566" s="6">
        <f t="shared" si="813"/>
        <v>1</v>
      </c>
      <c r="J1566" s="6">
        <f t="shared" si="814"/>
        <v>0</v>
      </c>
      <c r="K1566" s="50" t="s">
        <v>232</v>
      </c>
      <c r="L1566" s="152">
        <v>0.1138</v>
      </c>
      <c r="M1566" s="81">
        <v>0.05</v>
      </c>
      <c r="N1566" s="114">
        <f>VLOOKUP(K1566,'Material Bar Weights'!A:C,3,0)</f>
        <v>34.72</v>
      </c>
      <c r="O1566" s="115">
        <f t="shared" si="815"/>
        <v>0</v>
      </c>
      <c r="P1566" s="105">
        <f>O1566/N1566</f>
        <v>0</v>
      </c>
      <c r="R1566" s="286"/>
      <c r="S1566" s="287"/>
      <c r="V1566" s="180"/>
      <c r="W1566" s="180"/>
    </row>
    <row r="1567" spans="1:25">
      <c r="A1567" s="50" t="s">
        <v>695</v>
      </c>
      <c r="B1567" s="107" t="s">
        <v>907</v>
      </c>
      <c r="C1567" s="50"/>
      <c r="D1567" s="81">
        <v>0</v>
      </c>
      <c r="E1567" s="50">
        <v>0</v>
      </c>
      <c r="F1567" s="401">
        <f t="shared" ref="F1567" si="816">((E1567*M1567)/35)/4</f>
        <v>0</v>
      </c>
      <c r="G1567" s="146">
        <v>43</v>
      </c>
      <c r="H1567" s="81">
        <v>2</v>
      </c>
      <c r="I1567" s="6">
        <f t="shared" si="813"/>
        <v>2</v>
      </c>
      <c r="J1567" s="6">
        <f t="shared" si="814"/>
        <v>0</v>
      </c>
      <c r="K1567" s="50" t="s">
        <v>232</v>
      </c>
      <c r="L1567" s="50">
        <v>9.8000000000000004E-2</v>
      </c>
      <c r="M1567" s="81">
        <v>0.05</v>
      </c>
      <c r="N1567" s="114">
        <f>VLOOKUP(K1567,'Material Bar Weights'!A:C,3,0)</f>
        <v>34.72</v>
      </c>
      <c r="O1567" s="115">
        <f t="shared" si="815"/>
        <v>0</v>
      </c>
      <c r="P1567" s="105">
        <f>O1567/N1567</f>
        <v>0</v>
      </c>
      <c r="R1567" s="286"/>
      <c r="S1567" s="287"/>
      <c r="V1567" s="180"/>
      <c r="W1567" s="180"/>
    </row>
    <row r="1568" spans="1:25">
      <c r="A1568" s="50" t="s">
        <v>308</v>
      </c>
      <c r="B1568" s="107" t="s">
        <v>4195</v>
      </c>
      <c r="C1568" s="1442" t="s">
        <v>1045</v>
      </c>
      <c r="D1568" s="81">
        <v>0</v>
      </c>
      <c r="E1568" s="50">
        <v>0</v>
      </c>
      <c r="F1568" s="401"/>
      <c r="G1568" s="50">
        <v>360</v>
      </c>
      <c r="H1568" s="81">
        <v>1</v>
      </c>
      <c r="I1568" s="6">
        <f t="shared" si="813"/>
        <v>1</v>
      </c>
      <c r="J1568" s="6">
        <f t="shared" si="814"/>
        <v>0</v>
      </c>
      <c r="K1568" s="81" t="s">
        <v>4196</v>
      </c>
      <c r="L1568" s="50" t="s">
        <v>47</v>
      </c>
      <c r="M1568" s="81"/>
      <c r="N1568" s="114"/>
      <c r="O1568" s="115">
        <f t="shared" si="815"/>
        <v>0</v>
      </c>
      <c r="P1568" s="114"/>
      <c r="R1568" s="286"/>
      <c r="S1568" s="287"/>
      <c r="V1568" s="180"/>
      <c r="W1568" s="180"/>
    </row>
    <row r="1569" spans="1:23">
      <c r="A1569" s="165" t="s">
        <v>293</v>
      </c>
      <c r="B1569" s="49" t="s">
        <v>4200</v>
      </c>
      <c r="D1569" s="81">
        <v>0</v>
      </c>
      <c r="E1569" s="140">
        <v>0</v>
      </c>
      <c r="F1569" s="401">
        <f t="shared" ref="F1569" si="817">((E1569*M1569)/35)/4</f>
        <v>0</v>
      </c>
      <c r="G1569" s="146">
        <v>8</v>
      </c>
      <c r="H1569" s="81">
        <v>4</v>
      </c>
      <c r="I1569" s="3">
        <f t="shared" si="813"/>
        <v>4</v>
      </c>
      <c r="J1569" s="3">
        <f t="shared" si="814"/>
        <v>1</v>
      </c>
      <c r="K1569" s="50" t="s">
        <v>181</v>
      </c>
      <c r="L1569" s="169">
        <v>0.35749999999999998</v>
      </c>
      <c r="M1569" s="273">
        <v>0.10036</v>
      </c>
      <c r="N1569" s="114">
        <f>VLOOKUP(K1569,'Material Bar Weights'!A:C,3,0)</f>
        <v>29.31</v>
      </c>
      <c r="O1569" s="115">
        <f t="shared" si="815"/>
        <v>0</v>
      </c>
      <c r="P1569" s="105">
        <f>O1569/N1569</f>
        <v>0</v>
      </c>
      <c r="S1569" s="287"/>
      <c r="V1569" s="180"/>
      <c r="W1569" s="180"/>
    </row>
    <row r="1570" spans="1:23">
      <c r="A1570" s="165" t="s">
        <v>293</v>
      </c>
      <c r="B1570" s="49" t="s">
        <v>4201</v>
      </c>
      <c r="D1570" s="81">
        <v>0</v>
      </c>
      <c r="E1570" s="140">
        <v>0</v>
      </c>
      <c r="F1570" s="140"/>
      <c r="G1570" s="50">
        <v>12</v>
      </c>
      <c r="H1570" s="81">
        <v>8</v>
      </c>
      <c r="I1570" s="6">
        <f t="shared" si="813"/>
        <v>8</v>
      </c>
      <c r="J1570" s="6">
        <f t="shared" si="814"/>
        <v>1</v>
      </c>
      <c r="K1570" s="208" t="s">
        <v>4202</v>
      </c>
      <c r="L1570" s="50" t="s">
        <v>47</v>
      </c>
      <c r="M1570" s="81"/>
      <c r="N1570" s="114"/>
      <c r="O1570" s="115">
        <f t="shared" si="815"/>
        <v>0</v>
      </c>
      <c r="P1570" s="114"/>
      <c r="S1570" s="287"/>
      <c r="V1570" s="180"/>
      <c r="W1570" s="180"/>
    </row>
    <row r="1571" spans="1:23">
      <c r="A1571" s="163" t="s">
        <v>1450</v>
      </c>
      <c r="B1571" s="107" t="s">
        <v>1472</v>
      </c>
      <c r="D1571" s="81">
        <v>0</v>
      </c>
      <c r="E1571" s="140">
        <v>0</v>
      </c>
      <c r="F1571" s="401">
        <f t="shared" ref="F1571:F1574" si="818">((E1571*M1571)/35)/4</f>
        <v>0</v>
      </c>
      <c r="G1571" s="50">
        <v>12</v>
      </c>
      <c r="H1571" s="81">
        <v>8</v>
      </c>
      <c r="I1571" s="6">
        <f t="shared" si="813"/>
        <v>8</v>
      </c>
      <c r="J1571" s="6">
        <f t="shared" si="814"/>
        <v>1</v>
      </c>
      <c r="K1571" s="50" t="s">
        <v>1476</v>
      </c>
      <c r="L1571" s="152">
        <v>0.21709999999999999</v>
      </c>
      <c r="M1571" s="81">
        <v>3.3000000000000002E-2</v>
      </c>
      <c r="N1571" s="114">
        <f>VLOOKUP(K1571,'Material Bar Weights'!A:C,3,0)</f>
        <v>14.03</v>
      </c>
      <c r="O1571" s="115">
        <f t="shared" si="815"/>
        <v>0</v>
      </c>
      <c r="P1571" s="105">
        <f>O1571/N1571</f>
        <v>0</v>
      </c>
      <c r="R1571" s="48"/>
      <c r="S1571" s="48"/>
      <c r="T1571" s="48"/>
    </row>
    <row r="1572" spans="1:23">
      <c r="A1572" s="50" t="s">
        <v>157</v>
      </c>
      <c r="B1572" s="107" t="s">
        <v>1474</v>
      </c>
      <c r="D1572" s="1376">
        <v>0</v>
      </c>
      <c r="E1572" s="1380">
        <v>0</v>
      </c>
      <c r="F1572" s="401">
        <f t="shared" si="818"/>
        <v>0</v>
      </c>
      <c r="G1572" s="50">
        <v>12</v>
      </c>
      <c r="H1572" s="81">
        <v>8</v>
      </c>
      <c r="I1572" s="6">
        <f t="shared" si="813"/>
        <v>8</v>
      </c>
      <c r="J1572" s="6">
        <f t="shared" si="814"/>
        <v>1</v>
      </c>
      <c r="K1572" s="50" t="s">
        <v>1476</v>
      </c>
      <c r="L1572" s="152">
        <v>0.13850000000000001</v>
      </c>
      <c r="M1572" s="81">
        <v>3.2899999999999999E-2</v>
      </c>
      <c r="N1572" s="114">
        <f>VLOOKUP(K1572,'Material Bar Weights'!A:C,3,0)</f>
        <v>14.03</v>
      </c>
      <c r="O1572" s="115">
        <f t="shared" si="815"/>
        <v>0</v>
      </c>
      <c r="P1572" s="105">
        <f>O1572/N1572</f>
        <v>0</v>
      </c>
      <c r="R1572" s="48"/>
      <c r="S1572" s="48"/>
      <c r="T1572" s="48"/>
    </row>
    <row r="1573" spans="1:23">
      <c r="A1573" s="50" t="s">
        <v>157</v>
      </c>
      <c r="B1573" s="107" t="s">
        <v>1475</v>
      </c>
      <c r="D1573" s="81">
        <v>0</v>
      </c>
      <c r="E1573" s="140">
        <v>0</v>
      </c>
      <c r="F1573" s="401">
        <f t="shared" si="818"/>
        <v>0</v>
      </c>
      <c r="G1573" s="50">
        <v>12</v>
      </c>
      <c r="H1573" s="81">
        <v>8</v>
      </c>
      <c r="I1573" s="6">
        <f t="shared" si="813"/>
        <v>8</v>
      </c>
      <c r="J1573" s="6">
        <f t="shared" si="814"/>
        <v>1</v>
      </c>
      <c r="K1573" s="50" t="s">
        <v>1477</v>
      </c>
      <c r="L1573" s="50">
        <v>9.5100000000000004E-2</v>
      </c>
      <c r="M1573" s="81">
        <v>2.8000000000000001E-2</v>
      </c>
      <c r="N1573" s="114">
        <f>VLOOKUP(K1573,'Material Bar Weights'!A:C,3,0)</f>
        <v>27.06</v>
      </c>
      <c r="O1573" s="115">
        <f t="shared" si="815"/>
        <v>0</v>
      </c>
      <c r="P1573" s="105">
        <f>O1573/N1573</f>
        <v>0</v>
      </c>
      <c r="R1573" s="48"/>
      <c r="S1573" s="48"/>
      <c r="T1573" s="48"/>
    </row>
    <row r="1574" spans="1:23">
      <c r="A1574" s="50" t="s">
        <v>293</v>
      </c>
      <c r="B1574" s="107" t="s">
        <v>1473</v>
      </c>
      <c r="D1574" s="1376">
        <v>0</v>
      </c>
      <c r="E1574" s="1380">
        <v>0</v>
      </c>
      <c r="F1574" s="401">
        <f t="shared" si="818"/>
        <v>0</v>
      </c>
      <c r="G1574" s="50">
        <v>12</v>
      </c>
      <c r="H1574" s="81">
        <v>8</v>
      </c>
      <c r="I1574" s="6">
        <f t="shared" si="813"/>
        <v>8</v>
      </c>
      <c r="J1574" s="6">
        <f t="shared" si="814"/>
        <v>1</v>
      </c>
      <c r="K1574" s="50" t="s">
        <v>1478</v>
      </c>
      <c r="L1574" s="50">
        <v>4.82E-2</v>
      </c>
      <c r="M1574" s="81">
        <v>2.7E-2</v>
      </c>
      <c r="N1574" s="114">
        <f>VLOOKUP(K1574,'Material Bar Weights'!A:C,3,0)</f>
        <v>2.83</v>
      </c>
      <c r="O1574" s="115">
        <f t="shared" si="815"/>
        <v>0</v>
      </c>
      <c r="P1574" s="105">
        <f>O1574/N1574</f>
        <v>0</v>
      </c>
      <c r="R1574" s="48"/>
      <c r="S1574" s="48"/>
      <c r="T1574" s="48"/>
    </row>
    <row r="1575" spans="1:23">
      <c r="A1575" s="50" t="s">
        <v>157</v>
      </c>
      <c r="B1575" s="107" t="s">
        <v>2675</v>
      </c>
      <c r="D1575" s="81">
        <v>0</v>
      </c>
      <c r="E1575" s="140">
        <v>0</v>
      </c>
      <c r="F1575" s="401">
        <f t="shared" ref="F1575" si="819">((E1575*M1575)/35)/4</f>
        <v>0</v>
      </c>
      <c r="G1575" s="50">
        <v>12</v>
      </c>
      <c r="H1575" s="81">
        <v>8</v>
      </c>
      <c r="I1575" s="6">
        <f t="shared" si="813"/>
        <v>8</v>
      </c>
      <c r="J1575" s="6">
        <f t="shared" si="814"/>
        <v>1</v>
      </c>
      <c r="K1575" s="50" t="s">
        <v>1478</v>
      </c>
      <c r="L1575" s="50">
        <v>4.82E-2</v>
      </c>
      <c r="M1575" s="81">
        <v>3.4000000000000002E-2</v>
      </c>
      <c r="N1575" s="114">
        <f>VLOOKUP(K1575,'Material Bar Weights'!A:C,3,0)</f>
        <v>2.83</v>
      </c>
      <c r="O1575" s="115">
        <f t="shared" si="815"/>
        <v>0</v>
      </c>
      <c r="P1575" s="105">
        <f>O1575/N1575</f>
        <v>0</v>
      </c>
      <c r="R1575" s="48"/>
      <c r="S1575" s="48"/>
      <c r="T1575" s="48"/>
    </row>
    <row r="1576" spans="1:23">
      <c r="A1576" s="50" t="s">
        <v>1389</v>
      </c>
      <c r="B1576" s="107" t="s">
        <v>2676</v>
      </c>
      <c r="D1576" s="81">
        <v>0</v>
      </c>
      <c r="E1576" s="140">
        <v>0</v>
      </c>
      <c r="F1576" s="140"/>
      <c r="G1576" s="50">
        <v>12</v>
      </c>
      <c r="H1576" s="81">
        <v>8</v>
      </c>
      <c r="I1576" s="6">
        <f t="shared" si="813"/>
        <v>8</v>
      </c>
      <c r="J1576" s="6">
        <f t="shared" si="814"/>
        <v>1</v>
      </c>
      <c r="K1576" s="208" t="s">
        <v>2677</v>
      </c>
      <c r="L1576" s="50" t="s">
        <v>47</v>
      </c>
      <c r="M1576" s="81"/>
      <c r="N1576" s="114"/>
      <c r="O1576" s="115">
        <f t="shared" si="815"/>
        <v>0</v>
      </c>
      <c r="P1576" s="114"/>
      <c r="R1576" s="48"/>
      <c r="S1576" s="48"/>
      <c r="T1576" s="48"/>
    </row>
    <row r="1577" spans="1:23">
      <c r="A1577" s="50" t="s">
        <v>293</v>
      </c>
      <c r="B1577" s="107" t="s">
        <v>1725</v>
      </c>
      <c r="D1577" s="1376">
        <v>0</v>
      </c>
      <c r="E1577" s="1380">
        <v>0</v>
      </c>
      <c r="F1577" s="401">
        <f t="shared" ref="F1577:F1578" si="820">((E1577*M1577)/35)/4</f>
        <v>0</v>
      </c>
      <c r="G1577" s="50">
        <v>12</v>
      </c>
      <c r="H1577" s="81">
        <v>8</v>
      </c>
      <c r="I1577" s="6">
        <f t="shared" si="813"/>
        <v>8</v>
      </c>
      <c r="J1577" s="6">
        <f t="shared" si="814"/>
        <v>1</v>
      </c>
      <c r="K1577" s="50" t="s">
        <v>271</v>
      </c>
      <c r="L1577" s="50">
        <v>1.2E-2</v>
      </c>
      <c r="M1577" s="81">
        <v>1.2E-2</v>
      </c>
      <c r="N1577" s="114">
        <f>VLOOKUP(K1577,'Material Bar Weights'!A:C,3,0)</f>
        <v>3.71</v>
      </c>
      <c r="O1577" s="115">
        <f t="shared" si="815"/>
        <v>0</v>
      </c>
      <c r="P1577" s="105">
        <f t="shared" ref="P1577:P1582" si="821">O1577/N1577</f>
        <v>0</v>
      </c>
      <c r="R1577" s="48"/>
      <c r="S1577" s="48"/>
      <c r="T1577" s="48"/>
    </row>
    <row r="1578" spans="1:23">
      <c r="A1578" s="50" t="s">
        <v>157</v>
      </c>
      <c r="B1578" s="107" t="s">
        <v>1724</v>
      </c>
      <c r="D1578" s="1376">
        <v>0</v>
      </c>
      <c r="E1578" s="1380">
        <v>0</v>
      </c>
      <c r="F1578" s="401">
        <f t="shared" si="820"/>
        <v>0</v>
      </c>
      <c r="G1578" s="50">
        <v>12</v>
      </c>
      <c r="H1578" s="81">
        <v>8</v>
      </c>
      <c r="I1578" s="6">
        <f t="shared" si="813"/>
        <v>8</v>
      </c>
      <c r="J1578" s="6">
        <f t="shared" si="814"/>
        <v>1</v>
      </c>
      <c r="K1578" s="50" t="s">
        <v>108</v>
      </c>
      <c r="L1578" s="50">
        <v>1E-3</v>
      </c>
      <c r="M1578" s="81">
        <v>1E-3</v>
      </c>
      <c r="N1578" s="114">
        <f>VLOOKUP(K1578,'Material Bar Weights'!A:C,3,0)</f>
        <v>6.65</v>
      </c>
      <c r="O1578" s="115">
        <f t="shared" si="815"/>
        <v>0</v>
      </c>
      <c r="P1578" s="105">
        <f t="shared" si="821"/>
        <v>0</v>
      </c>
      <c r="R1578" s="48"/>
      <c r="S1578" s="48"/>
      <c r="T1578" s="48"/>
    </row>
    <row r="1579" spans="1:23">
      <c r="A1579" s="50" t="s">
        <v>293</v>
      </c>
      <c r="B1579" s="49" t="s">
        <v>1727</v>
      </c>
      <c r="C1579" s="274" t="s">
        <v>334</v>
      </c>
      <c r="D1579" s="81">
        <v>0</v>
      </c>
      <c r="E1579" s="140">
        <v>0</v>
      </c>
      <c r="F1579" s="140"/>
      <c r="G1579" s="50">
        <v>12</v>
      </c>
      <c r="H1579" s="81">
        <v>8</v>
      </c>
      <c r="I1579" s="6">
        <f t="shared" si="813"/>
        <v>8</v>
      </c>
      <c r="J1579" s="6">
        <f t="shared" si="814"/>
        <v>1</v>
      </c>
      <c r="K1579" s="50" t="s">
        <v>271</v>
      </c>
      <c r="L1579" s="50">
        <v>4.0000000000000001E-3</v>
      </c>
      <c r="M1579" s="81">
        <v>4.0000000000000001E-3</v>
      </c>
      <c r="N1579" s="114">
        <f>VLOOKUP(K1579,'Material Bar Weights'!A:C,3,0)</f>
        <v>3.71</v>
      </c>
      <c r="O1579" s="115">
        <f t="shared" si="815"/>
        <v>0</v>
      </c>
      <c r="P1579" s="105">
        <f t="shared" si="821"/>
        <v>0</v>
      </c>
      <c r="R1579" s="48"/>
      <c r="S1579" s="48"/>
      <c r="T1579" s="48"/>
    </row>
    <row r="1580" spans="1:23">
      <c r="A1580" s="50" t="s">
        <v>293</v>
      </c>
      <c r="B1580" s="49" t="s">
        <v>1726</v>
      </c>
      <c r="D1580" s="81">
        <v>0</v>
      </c>
      <c r="E1580" s="140">
        <v>0</v>
      </c>
      <c r="F1580" s="140"/>
      <c r="G1580" s="50">
        <v>12</v>
      </c>
      <c r="H1580" s="81">
        <v>8</v>
      </c>
      <c r="I1580" s="6">
        <f t="shared" si="813"/>
        <v>8</v>
      </c>
      <c r="J1580" s="6">
        <f t="shared" si="814"/>
        <v>1</v>
      </c>
      <c r="K1580" s="50" t="s">
        <v>271</v>
      </c>
      <c r="L1580" s="50">
        <v>5.0000000000000001E-3</v>
      </c>
      <c r="M1580" s="81">
        <v>4.0000000000000001E-3</v>
      </c>
      <c r="N1580" s="114">
        <f>VLOOKUP(K1580,'Material Bar Weights'!A:C,3,0)</f>
        <v>3.71</v>
      </c>
      <c r="O1580" s="115">
        <f t="shared" si="815"/>
        <v>0</v>
      </c>
      <c r="P1580" s="105">
        <f t="shared" si="821"/>
        <v>0</v>
      </c>
      <c r="R1580" s="48"/>
      <c r="S1580" s="48"/>
      <c r="T1580" s="48"/>
    </row>
    <row r="1581" spans="1:23">
      <c r="A1581" s="50" t="s">
        <v>293</v>
      </c>
      <c r="B1581" s="49" t="s">
        <v>1961</v>
      </c>
      <c r="D1581" s="81">
        <v>0</v>
      </c>
      <c r="E1581" s="140">
        <v>0</v>
      </c>
      <c r="F1581" s="401">
        <f t="shared" ref="F1581:F1582" si="822">((E1581*M1581)/35)/4</f>
        <v>0</v>
      </c>
      <c r="G1581" s="50">
        <v>12</v>
      </c>
      <c r="H1581" s="81">
        <v>8</v>
      </c>
      <c r="I1581" s="6">
        <f t="shared" si="813"/>
        <v>8</v>
      </c>
      <c r="J1581" s="6">
        <f t="shared" si="814"/>
        <v>1</v>
      </c>
      <c r="K1581" s="50" t="s">
        <v>59</v>
      </c>
      <c r="L1581" s="50">
        <v>0.1</v>
      </c>
      <c r="M1581" s="81">
        <v>1.2999999999999999E-2</v>
      </c>
      <c r="N1581" s="114">
        <f>VLOOKUP(K1581,'Material Bar Weights'!A:C,3,0)</f>
        <v>13.56</v>
      </c>
      <c r="O1581" s="115">
        <f t="shared" si="815"/>
        <v>0</v>
      </c>
      <c r="P1581" s="105">
        <f t="shared" si="821"/>
        <v>0</v>
      </c>
      <c r="R1581" s="286"/>
      <c r="S1581" s="287"/>
      <c r="V1581" s="180"/>
      <c r="W1581" s="180"/>
    </row>
    <row r="1582" spans="1:23">
      <c r="A1582" s="163" t="s">
        <v>1279</v>
      </c>
      <c r="B1582" s="107" t="s">
        <v>1993</v>
      </c>
      <c r="D1582" s="81">
        <v>0</v>
      </c>
      <c r="E1582" s="140">
        <v>0</v>
      </c>
      <c r="F1582" s="401">
        <f t="shared" si="822"/>
        <v>0</v>
      </c>
      <c r="G1582" s="50">
        <v>12</v>
      </c>
      <c r="H1582" s="81">
        <v>8</v>
      </c>
      <c r="I1582" s="6">
        <f t="shared" si="813"/>
        <v>8</v>
      </c>
      <c r="J1582" s="6">
        <f t="shared" si="814"/>
        <v>1</v>
      </c>
      <c r="K1582" s="50" t="s">
        <v>64</v>
      </c>
      <c r="L1582" s="81">
        <v>0.21709999999999999</v>
      </c>
      <c r="M1582" s="81">
        <v>0.10199999999999999</v>
      </c>
      <c r="N1582" s="114">
        <f>VLOOKUP(K1582,'Material Bar Weights'!A:C,3,0)</f>
        <v>43.94</v>
      </c>
      <c r="O1582" s="115">
        <f t="shared" si="815"/>
        <v>0</v>
      </c>
      <c r="P1582" s="105">
        <f t="shared" si="821"/>
        <v>0</v>
      </c>
      <c r="R1582" s="286"/>
      <c r="S1582" s="287"/>
      <c r="V1582" s="180"/>
      <c r="W1582" s="180"/>
    </row>
    <row r="1583" spans="1:23">
      <c r="A1583" s="50" t="s">
        <v>1696</v>
      </c>
      <c r="B1583" s="107" t="s">
        <v>3910</v>
      </c>
      <c r="D1583" s="81">
        <v>0</v>
      </c>
      <c r="E1583" s="140">
        <v>0</v>
      </c>
      <c r="F1583" s="33">
        <f t="shared" ref="F1583:F1584" si="823">((E1583*M1583)/35)/4</f>
        <v>0</v>
      </c>
      <c r="G1583" s="50">
        <v>49</v>
      </c>
      <c r="H1583" s="81">
        <v>1</v>
      </c>
      <c r="I1583" s="6">
        <f t="shared" ref="I1583:I1584" si="824">E1583/G1583+H1583</f>
        <v>1</v>
      </c>
      <c r="J1583" s="6">
        <f t="shared" ref="J1583:J1584" si="825">ROUND(I1583/7.5,0)</f>
        <v>0</v>
      </c>
      <c r="K1583" s="50" t="s">
        <v>232</v>
      </c>
      <c r="L1583" s="50">
        <v>0.27</v>
      </c>
      <c r="M1583" s="81">
        <v>7.1999999999999995E-2</v>
      </c>
      <c r="N1583" s="114">
        <f>VLOOKUP(K1583,'Material Bar Weights'!A:C,3,0)</f>
        <v>34.72</v>
      </c>
      <c r="O1583" s="115">
        <f t="shared" ref="O1583:O1584" si="826">IF(L1583="NA", E1583, E1583*L1583)</f>
        <v>0</v>
      </c>
      <c r="P1583" s="105">
        <f t="shared" ref="P1583:P1584" si="827">O1583/N1583</f>
        <v>0</v>
      </c>
      <c r="R1583" s="286"/>
      <c r="S1583" s="287"/>
      <c r="V1583" s="180"/>
      <c r="W1583" s="180"/>
    </row>
    <row r="1584" spans="1:23">
      <c r="A1584" s="50" t="s">
        <v>1696</v>
      </c>
      <c r="B1584" s="107" t="s">
        <v>3911</v>
      </c>
      <c r="D1584" s="81">
        <v>0</v>
      </c>
      <c r="E1584" s="140">
        <v>0</v>
      </c>
      <c r="F1584" s="33">
        <f t="shared" si="823"/>
        <v>0</v>
      </c>
      <c r="G1584" s="50">
        <v>49</v>
      </c>
      <c r="H1584" s="81">
        <v>1</v>
      </c>
      <c r="I1584" s="6">
        <f t="shared" si="824"/>
        <v>1</v>
      </c>
      <c r="J1584" s="6">
        <f t="shared" si="825"/>
        <v>0</v>
      </c>
      <c r="K1584" s="50" t="s">
        <v>232</v>
      </c>
      <c r="L1584" s="50">
        <v>0.27</v>
      </c>
      <c r="M1584" s="81">
        <v>7.1999999999999995E-2</v>
      </c>
      <c r="N1584" s="114">
        <f>VLOOKUP(K1584,'Material Bar Weights'!A:C,3,0)</f>
        <v>34.72</v>
      </c>
      <c r="O1584" s="115">
        <f t="shared" si="826"/>
        <v>0</v>
      </c>
      <c r="P1584" s="105">
        <f t="shared" si="827"/>
        <v>0</v>
      </c>
      <c r="R1584" s="286"/>
      <c r="S1584" s="287"/>
      <c r="V1584" s="180"/>
      <c r="W1584" s="180"/>
    </row>
    <row r="1585" spans="1:25">
      <c r="A1585" s="50" t="s">
        <v>695</v>
      </c>
      <c r="B1585" s="107" t="s">
        <v>1269</v>
      </c>
      <c r="C1585" s="47" t="s">
        <v>1988</v>
      </c>
      <c r="D1585" s="81">
        <v>0</v>
      </c>
      <c r="E1585" s="140">
        <v>0</v>
      </c>
      <c r="F1585" s="33">
        <f t="shared" ref="F1585:F1588" si="828">((E1585*M1585)/35)/4</f>
        <v>0</v>
      </c>
      <c r="G1585" s="50">
        <v>49</v>
      </c>
      <c r="H1585" s="81">
        <v>1</v>
      </c>
      <c r="I1585" s="6">
        <f t="shared" ref="I1585:I1613" si="829">E1585/G1585+H1585</f>
        <v>1</v>
      </c>
      <c r="J1585" s="6">
        <f t="shared" ref="J1585:J1598" si="830">ROUND(I1585/7.5,0)</f>
        <v>0</v>
      </c>
      <c r="K1585" s="50" t="s">
        <v>232</v>
      </c>
      <c r="L1585" s="50">
        <v>0.27</v>
      </c>
      <c r="M1585" s="81">
        <v>7.1999999999999995E-2</v>
      </c>
      <c r="N1585" s="114">
        <f>VLOOKUP(K1585,'Material Bar Weights'!A:C,3,0)</f>
        <v>34.72</v>
      </c>
      <c r="O1585" s="115">
        <f>IF(L1585="NA", E1585, E1585*L1585)</f>
        <v>0</v>
      </c>
      <c r="P1585" s="105">
        <f>O1585/N1585</f>
        <v>0</v>
      </c>
      <c r="R1585" s="286"/>
      <c r="S1585" s="287"/>
      <c r="V1585" s="180"/>
      <c r="W1585" s="180"/>
    </row>
    <row r="1586" spans="1:25">
      <c r="A1586" s="50" t="s">
        <v>1696</v>
      </c>
      <c r="B1586" s="107" t="s">
        <v>1269</v>
      </c>
      <c r="C1586" s="47" t="s">
        <v>735</v>
      </c>
      <c r="D1586" s="81">
        <v>0</v>
      </c>
      <c r="E1586" s="140">
        <v>0</v>
      </c>
      <c r="F1586" s="33">
        <f t="shared" si="828"/>
        <v>0</v>
      </c>
      <c r="G1586" s="50">
        <v>49</v>
      </c>
      <c r="H1586" s="81">
        <v>1</v>
      </c>
      <c r="I1586" s="6">
        <f t="shared" si="829"/>
        <v>1</v>
      </c>
      <c r="J1586" s="6">
        <f t="shared" si="830"/>
        <v>0</v>
      </c>
      <c r="K1586" s="50" t="s">
        <v>232</v>
      </c>
      <c r="L1586" s="50">
        <v>0.27</v>
      </c>
      <c r="M1586" s="81">
        <v>7.1999999999999995E-2</v>
      </c>
      <c r="N1586" s="114">
        <f>VLOOKUP(K1586,'Material Bar Weights'!A:C,3,0)</f>
        <v>34.72</v>
      </c>
      <c r="O1586" s="115">
        <f>IF(L1586="NA", E1586, E1586*L1586)</f>
        <v>0</v>
      </c>
      <c r="P1586" s="105">
        <f>O1586/N1586</f>
        <v>0</v>
      </c>
      <c r="R1586" s="286"/>
      <c r="S1586" s="287"/>
      <c r="V1586" s="180"/>
      <c r="W1586" s="180"/>
    </row>
    <row r="1587" spans="1:25">
      <c r="A1587" s="50" t="s">
        <v>695</v>
      </c>
      <c r="B1587" s="107" t="s">
        <v>1270</v>
      </c>
      <c r="D1587" s="81">
        <v>0</v>
      </c>
      <c r="E1587" s="140">
        <v>0</v>
      </c>
      <c r="F1587" s="33">
        <f t="shared" si="828"/>
        <v>0</v>
      </c>
      <c r="G1587" s="50">
        <v>49</v>
      </c>
      <c r="H1587" s="81">
        <v>1</v>
      </c>
      <c r="I1587" s="6">
        <f t="shared" si="829"/>
        <v>1</v>
      </c>
      <c r="J1587" s="6">
        <f t="shared" si="830"/>
        <v>0</v>
      </c>
      <c r="K1587" s="50" t="s">
        <v>232</v>
      </c>
      <c r="L1587" s="50">
        <v>0.27</v>
      </c>
      <c r="M1587" s="81">
        <v>7.1999999999999995E-2</v>
      </c>
      <c r="N1587" s="114">
        <f>VLOOKUP(K1587,'Material Bar Weights'!A:C,3,0)</f>
        <v>34.72</v>
      </c>
      <c r="O1587" s="115">
        <f>IF(L1587="NA", E1587, E1587*L1587)</f>
        <v>0</v>
      </c>
      <c r="P1587" s="105">
        <f>O1587/N1587</f>
        <v>0</v>
      </c>
      <c r="R1587" s="286"/>
      <c r="S1587" s="287"/>
      <c r="V1587" s="180"/>
      <c r="W1587" s="180"/>
    </row>
    <row r="1588" spans="1:25">
      <c r="A1588" s="50" t="s">
        <v>695</v>
      </c>
      <c r="B1588" s="107" t="s">
        <v>908</v>
      </c>
      <c r="D1588" s="1505">
        <v>0</v>
      </c>
      <c r="E1588" s="1505">
        <v>0</v>
      </c>
      <c r="F1588" s="33">
        <f t="shared" si="828"/>
        <v>0</v>
      </c>
      <c r="G1588" s="81">
        <v>49</v>
      </c>
      <c r="H1588" s="81">
        <v>1</v>
      </c>
      <c r="I1588" s="6">
        <f t="shared" si="829"/>
        <v>1</v>
      </c>
      <c r="J1588" s="6">
        <f t="shared" si="830"/>
        <v>0</v>
      </c>
      <c r="K1588" s="50" t="s">
        <v>232</v>
      </c>
      <c r="L1588" s="50">
        <v>0.27</v>
      </c>
      <c r="M1588" s="81">
        <v>7.1999999999999995E-2</v>
      </c>
      <c r="N1588" s="114">
        <f>VLOOKUP(K1588,'Material Bar Weights'!A:C,3,0)</f>
        <v>34.72</v>
      </c>
      <c r="O1588" s="115">
        <f>IF(L1588="NA", E1588, E1588*L1588)</f>
        <v>0</v>
      </c>
      <c r="P1588" s="105">
        <f>O1588/N1588</f>
        <v>0</v>
      </c>
      <c r="R1588" s="286"/>
      <c r="S1588" s="287"/>
      <c r="V1588" s="180"/>
      <c r="W1588" s="180"/>
    </row>
    <row r="1589" spans="1:25">
      <c r="A1589" s="50" t="s">
        <v>1479</v>
      </c>
      <c r="B1589" s="49" t="s">
        <v>4203</v>
      </c>
      <c r="D1589" s="81">
        <v>0</v>
      </c>
      <c r="E1589" s="50">
        <v>0</v>
      </c>
      <c r="G1589" s="50">
        <v>240</v>
      </c>
      <c r="H1589" s="81">
        <v>2</v>
      </c>
      <c r="I1589" s="6">
        <f t="shared" si="829"/>
        <v>2</v>
      </c>
      <c r="J1589" s="6">
        <f t="shared" si="830"/>
        <v>0</v>
      </c>
      <c r="K1589" s="208" t="s">
        <v>4204</v>
      </c>
      <c r="L1589" s="156" t="s">
        <v>47</v>
      </c>
      <c r="M1589" s="207"/>
      <c r="N1589" s="114"/>
      <c r="O1589" s="115">
        <f>IF(L1589="NA", E1589, E1589*L1589)</f>
        <v>0</v>
      </c>
      <c r="P1589" s="114"/>
      <c r="R1589" s="286"/>
      <c r="S1589" s="287"/>
      <c r="V1589" s="180"/>
      <c r="W1589" s="180"/>
    </row>
    <row r="1590" spans="1:25">
      <c r="A1590" s="50" t="s">
        <v>156</v>
      </c>
      <c r="B1590" s="292" t="s">
        <v>509</v>
      </c>
      <c r="C1590" s="800" t="s">
        <v>334</v>
      </c>
      <c r="D1590" s="81">
        <v>0</v>
      </c>
      <c r="E1590" s="155">
        <v>0</v>
      </c>
      <c r="F1590" s="155"/>
      <c r="G1590" s="155">
        <v>107</v>
      </c>
      <c r="H1590" s="110">
        <v>4</v>
      </c>
      <c r="I1590" s="3">
        <f t="shared" si="829"/>
        <v>4</v>
      </c>
      <c r="J1590" s="3">
        <f t="shared" si="830"/>
        <v>1</v>
      </c>
      <c r="K1590" s="293" t="s">
        <v>181</v>
      </c>
      <c r="L1590" s="293">
        <v>0.2853</v>
      </c>
      <c r="M1590" s="110"/>
      <c r="N1590" s="114">
        <f>VLOOKUP(K1590,'Material Bar Weights'!A:C,3,0)</f>
        <v>29.31</v>
      </c>
      <c r="O1590" s="33">
        <f>E1590*L1590</f>
        <v>0</v>
      </c>
      <c r="P1590" s="132">
        <f>O1590/N1590</f>
        <v>0</v>
      </c>
      <c r="R1590" s="286"/>
      <c r="S1590" s="287"/>
      <c r="V1590" s="180"/>
      <c r="W1590" s="180"/>
    </row>
    <row r="1591" spans="1:25">
      <c r="A1591" s="165" t="s">
        <v>233</v>
      </c>
      <c r="B1591" s="107" t="s">
        <v>2569</v>
      </c>
      <c r="D1591" s="81">
        <v>0</v>
      </c>
      <c r="E1591" s="140">
        <v>0</v>
      </c>
      <c r="F1591" s="401">
        <f>((E1593*M1591)/35)/4</f>
        <v>0</v>
      </c>
      <c r="G1591" s="146">
        <v>15</v>
      </c>
      <c r="H1591" s="7">
        <v>4</v>
      </c>
      <c r="I1591" s="133">
        <f t="shared" si="829"/>
        <v>4</v>
      </c>
      <c r="J1591" s="6">
        <f t="shared" si="830"/>
        <v>1</v>
      </c>
      <c r="K1591" s="50" t="s">
        <v>213</v>
      </c>
      <c r="L1591" s="147">
        <v>0.91139999999999999</v>
      </c>
      <c r="M1591" s="81">
        <v>0.314</v>
      </c>
      <c r="N1591" s="114">
        <f>VLOOKUP(K1591,'Material Bar Weights'!A:C,3,0)</f>
        <v>38.29</v>
      </c>
      <c r="O1591" s="115">
        <f t="shared" ref="O1591:O1593" si="831">IF(L1591="NA", E1591, E1591*L1591)</f>
        <v>0</v>
      </c>
      <c r="P1591" s="105">
        <f>O1591/N1591</f>
        <v>0</v>
      </c>
      <c r="R1591" s="286"/>
      <c r="S1591" s="287"/>
      <c r="V1591" s="180"/>
      <c r="W1591" s="180"/>
    </row>
    <row r="1592" spans="1:25">
      <c r="A1592" s="165" t="s">
        <v>293</v>
      </c>
      <c r="B1592" s="107" t="s">
        <v>2570</v>
      </c>
      <c r="D1592" s="81">
        <v>0</v>
      </c>
      <c r="E1592" s="140">
        <v>0</v>
      </c>
      <c r="F1592" s="140"/>
      <c r="G1592" s="146">
        <v>14</v>
      </c>
      <c r="H1592" s="7">
        <v>4</v>
      </c>
      <c r="I1592" s="133">
        <f t="shared" si="829"/>
        <v>4</v>
      </c>
      <c r="J1592" s="6">
        <f t="shared" si="830"/>
        <v>1</v>
      </c>
      <c r="K1592" s="208" t="s">
        <v>2572</v>
      </c>
      <c r="L1592" s="147" t="s">
        <v>47</v>
      </c>
      <c r="M1592" s="207"/>
      <c r="N1592" s="114"/>
      <c r="O1592" s="115">
        <f t="shared" si="831"/>
        <v>0</v>
      </c>
      <c r="P1592" s="114"/>
      <c r="R1592" s="286"/>
      <c r="S1592" s="287"/>
      <c r="V1592" s="180"/>
      <c r="W1592" s="180"/>
    </row>
    <row r="1593" spans="1:25">
      <c r="A1593" s="50" t="s">
        <v>1479</v>
      </c>
      <c r="B1593" s="107" t="s">
        <v>2571</v>
      </c>
      <c r="D1593" s="81">
        <v>0</v>
      </c>
      <c r="E1593" s="81">
        <v>0</v>
      </c>
      <c r="F1593" s="48"/>
      <c r="G1593" s="81">
        <v>27</v>
      </c>
      <c r="H1593" s="81">
        <v>3</v>
      </c>
      <c r="I1593" s="114">
        <f t="shared" si="829"/>
        <v>3</v>
      </c>
      <c r="J1593" s="40">
        <f t="shared" si="830"/>
        <v>0</v>
      </c>
      <c r="K1593" s="208" t="s">
        <v>2573</v>
      </c>
      <c r="L1593" s="81" t="s">
        <v>47</v>
      </c>
      <c r="M1593" s="48"/>
      <c r="N1593" s="114"/>
      <c r="O1593" s="115">
        <f t="shared" si="831"/>
        <v>0</v>
      </c>
      <c r="P1593" s="114"/>
      <c r="R1593" s="286"/>
      <c r="S1593" s="287"/>
      <c r="V1593" s="180"/>
      <c r="W1593" s="180"/>
    </row>
    <row r="1594" spans="1:25">
      <c r="A1594" s="50" t="s">
        <v>156</v>
      </c>
      <c r="B1594" s="292" t="s">
        <v>513</v>
      </c>
      <c r="C1594" s="84"/>
      <c r="D1594" s="81">
        <v>0</v>
      </c>
      <c r="E1594" s="16">
        <v>0</v>
      </c>
      <c r="F1594" s="401">
        <f>((E1596*M1594)/35)/4</f>
        <v>0</v>
      </c>
      <c r="G1594" s="18">
        <v>125</v>
      </c>
      <c r="H1594" s="110">
        <v>16</v>
      </c>
      <c r="I1594" s="3">
        <f t="shared" si="829"/>
        <v>16</v>
      </c>
      <c r="J1594" s="3">
        <f t="shared" si="830"/>
        <v>2</v>
      </c>
      <c r="K1594" s="110" t="s">
        <v>512</v>
      </c>
      <c r="L1594" s="18">
        <v>0.1048</v>
      </c>
      <c r="M1594" s="217">
        <v>4.2939999999999999E-2</v>
      </c>
      <c r="N1594" s="114">
        <f>VLOOKUP(K1594,'Material Bar Weights'!A:C,3,0)</f>
        <v>22.95</v>
      </c>
      <c r="O1594" s="33">
        <f>E1594*L1594</f>
        <v>0</v>
      </c>
      <c r="P1594" s="132">
        <f>O1594/N1594</f>
        <v>0</v>
      </c>
      <c r="R1594" s="286"/>
      <c r="S1594" s="287"/>
      <c r="V1594" s="180"/>
      <c r="W1594" s="180"/>
      <c r="X1594" s="50"/>
      <c r="Y1594" s="82"/>
    </row>
    <row r="1595" spans="1:25">
      <c r="A1595" s="50" t="s">
        <v>1479</v>
      </c>
      <c r="B1595" s="49" t="s">
        <v>1205</v>
      </c>
      <c r="C1595" s="102"/>
      <c r="D1595" s="81">
        <v>0</v>
      </c>
      <c r="E1595" s="213">
        <v>0</v>
      </c>
      <c r="F1595" s="401">
        <f>((E1597*M1595)/35)/4</f>
        <v>0</v>
      </c>
      <c r="G1595" s="85">
        <v>240</v>
      </c>
      <c r="H1595" s="264">
        <v>2</v>
      </c>
      <c r="I1595" s="3">
        <f t="shared" si="829"/>
        <v>2</v>
      </c>
      <c r="J1595" s="3">
        <f t="shared" si="830"/>
        <v>0</v>
      </c>
      <c r="K1595" s="50" t="s">
        <v>1206</v>
      </c>
      <c r="L1595" s="137" t="s">
        <v>47</v>
      </c>
      <c r="M1595" s="158">
        <v>0.498</v>
      </c>
      <c r="N1595" s="114"/>
      <c r="O1595" s="204">
        <f t="shared" ref="O1595:O1613" si="832">IF(L1595="NA", E1595, E1595*L1595)</f>
        <v>0</v>
      </c>
      <c r="P1595" s="180"/>
      <c r="R1595" s="286"/>
      <c r="S1595" s="287"/>
      <c r="V1595" s="180"/>
      <c r="W1595" s="180"/>
      <c r="X1595" s="50"/>
      <c r="Y1595" s="82"/>
    </row>
    <row r="1596" spans="1:25">
      <c r="A1596" s="50" t="s">
        <v>154</v>
      </c>
      <c r="B1596" s="107" t="s">
        <v>244</v>
      </c>
      <c r="C1596" s="47" t="s">
        <v>2377</v>
      </c>
      <c r="D1596" s="81">
        <v>0</v>
      </c>
      <c r="E1596" s="140">
        <v>0</v>
      </c>
      <c r="F1596" s="401">
        <f>((E1599*M1596)/35)/4</f>
        <v>0</v>
      </c>
      <c r="G1596" s="146">
        <v>131</v>
      </c>
      <c r="H1596" s="81">
        <v>8</v>
      </c>
      <c r="I1596" s="133">
        <f t="shared" si="829"/>
        <v>8</v>
      </c>
      <c r="J1596" s="133">
        <f t="shared" si="830"/>
        <v>1</v>
      </c>
      <c r="K1596" s="50" t="s">
        <v>122</v>
      </c>
      <c r="L1596" s="293">
        <v>4.7300000000000002E-2</v>
      </c>
      <c r="M1596" s="110">
        <v>1.03E-2</v>
      </c>
      <c r="N1596" s="114">
        <f>VLOOKUP(K1596,'Material Bar Weights'!A:C,3,0)</f>
        <v>21.54</v>
      </c>
      <c r="O1596" s="115">
        <f t="shared" si="832"/>
        <v>0</v>
      </c>
      <c r="P1596" s="105">
        <f>O1596/N1596</f>
        <v>0</v>
      </c>
      <c r="R1596" s="286"/>
      <c r="S1596" s="287"/>
      <c r="V1596" s="180"/>
      <c r="W1596" s="180"/>
      <c r="X1596" s="50"/>
      <c r="Y1596" s="82"/>
    </row>
    <row r="1597" spans="1:25">
      <c r="A1597" s="50" t="s">
        <v>155</v>
      </c>
      <c r="B1597" s="285" t="s">
        <v>2169</v>
      </c>
      <c r="D1597" s="81">
        <v>0</v>
      </c>
      <c r="E1597" s="140">
        <v>0</v>
      </c>
      <c r="F1597" s="140"/>
      <c r="G1597" s="146">
        <v>192</v>
      </c>
      <c r="H1597" s="81">
        <v>4</v>
      </c>
      <c r="I1597" s="6">
        <f t="shared" si="829"/>
        <v>4</v>
      </c>
      <c r="J1597" s="6">
        <f t="shared" si="830"/>
        <v>1</v>
      </c>
      <c r="K1597" s="421" t="s">
        <v>2168</v>
      </c>
      <c r="L1597" s="50" t="s">
        <v>47</v>
      </c>
      <c r="M1597" s="81"/>
      <c r="N1597" s="114"/>
      <c r="O1597" s="115">
        <f t="shared" si="832"/>
        <v>0</v>
      </c>
      <c r="P1597" s="114"/>
      <c r="R1597" s="286"/>
      <c r="S1597" s="287"/>
      <c r="V1597" s="180"/>
      <c r="W1597" s="180"/>
      <c r="X1597" s="50"/>
      <c r="Y1597" s="82"/>
    </row>
    <row r="1598" spans="1:25">
      <c r="A1598" s="165" t="s">
        <v>1438</v>
      </c>
      <c r="B1598" s="107" t="s">
        <v>4206</v>
      </c>
      <c r="C1598" s="47" t="s">
        <v>494</v>
      </c>
      <c r="D1598" s="81">
        <v>0</v>
      </c>
      <c r="E1598" s="140">
        <v>0</v>
      </c>
      <c r="F1598" s="140"/>
      <c r="G1598" s="50">
        <v>100</v>
      </c>
      <c r="H1598" s="81">
        <v>4</v>
      </c>
      <c r="I1598" s="6">
        <f t="shared" si="829"/>
        <v>4</v>
      </c>
      <c r="J1598" s="6">
        <f t="shared" si="830"/>
        <v>1</v>
      </c>
      <c r="K1598" s="208" t="s">
        <v>4207</v>
      </c>
      <c r="L1598" s="50" t="s">
        <v>47</v>
      </c>
      <c r="M1598" s="81"/>
      <c r="N1598" s="114"/>
      <c r="O1598" s="115">
        <f t="shared" si="832"/>
        <v>0</v>
      </c>
      <c r="R1598" s="286"/>
      <c r="S1598" s="287"/>
      <c r="V1598" s="180"/>
      <c r="W1598" s="180"/>
      <c r="X1598" s="50"/>
      <c r="Y1598" s="82"/>
    </row>
    <row r="1599" spans="1:25">
      <c r="A1599" s="165" t="s">
        <v>293</v>
      </c>
      <c r="B1599" s="127" t="s">
        <v>162</v>
      </c>
      <c r="C1599" s="182"/>
      <c r="D1599" s="1376">
        <v>0</v>
      </c>
      <c r="E1599" s="1377">
        <v>0</v>
      </c>
      <c r="F1599" s="33">
        <f t="shared" ref="F1599:F1600" si="833">((E1599*M1599)/35)/4</f>
        <v>0</v>
      </c>
      <c r="G1599" s="111">
        <v>13</v>
      </c>
      <c r="H1599" s="110">
        <v>3</v>
      </c>
      <c r="I1599" s="3">
        <f t="shared" si="829"/>
        <v>3</v>
      </c>
      <c r="J1599" s="3">
        <f t="shared" ref="J1599:J1601" si="834">ROUND(I1599/7.5,0)</f>
        <v>0</v>
      </c>
      <c r="K1599" s="110" t="s">
        <v>54</v>
      </c>
      <c r="L1599" s="168">
        <v>2.53E-2</v>
      </c>
      <c r="M1599" s="168">
        <v>4.4999999999999997E-3</v>
      </c>
      <c r="N1599" s="114">
        <f>VLOOKUP(K1599,'Material Bar Weights'!A:C,3,0)</f>
        <v>8.68</v>
      </c>
      <c r="O1599" s="115">
        <f t="shared" si="832"/>
        <v>0</v>
      </c>
      <c r="P1599" s="105">
        <f>O1599/N1599</f>
        <v>0</v>
      </c>
      <c r="R1599" s="286"/>
      <c r="S1599" s="287"/>
      <c r="V1599" s="180"/>
      <c r="W1599" s="180"/>
      <c r="X1599" s="50"/>
      <c r="Y1599" s="82"/>
    </row>
    <row r="1600" spans="1:25">
      <c r="A1600" s="165" t="s">
        <v>4208</v>
      </c>
      <c r="B1600" s="127" t="s">
        <v>2300</v>
      </c>
      <c r="C1600" s="182"/>
      <c r="D1600" s="1376">
        <v>0</v>
      </c>
      <c r="E1600" s="1377">
        <v>0</v>
      </c>
      <c r="F1600" s="33">
        <f t="shared" si="833"/>
        <v>0</v>
      </c>
      <c r="G1600" s="111">
        <v>12</v>
      </c>
      <c r="H1600" s="110">
        <v>3</v>
      </c>
      <c r="I1600" s="3">
        <f t="shared" si="829"/>
        <v>3</v>
      </c>
      <c r="J1600" s="3">
        <f t="shared" si="834"/>
        <v>0</v>
      </c>
      <c r="K1600" s="110" t="s">
        <v>122</v>
      </c>
      <c r="L1600" s="168">
        <v>0.19620000000000001</v>
      </c>
      <c r="M1600" s="168">
        <v>8.5000000000000006E-2</v>
      </c>
      <c r="N1600" s="114">
        <f>VLOOKUP(K1600,'Material Bar Weights'!A:C,3,0)</f>
        <v>21.54</v>
      </c>
      <c r="O1600" s="115">
        <f t="shared" si="832"/>
        <v>0</v>
      </c>
      <c r="P1600" s="105">
        <f>O1600/N1600</f>
        <v>0</v>
      </c>
      <c r="R1600" s="286"/>
      <c r="S1600" s="287"/>
      <c r="V1600" s="180"/>
      <c r="W1600" s="180"/>
      <c r="X1600" s="50"/>
      <c r="Y1600" s="82"/>
    </row>
    <row r="1601" spans="1:25" s="120" customFormat="1">
      <c r="A1601" s="165" t="s">
        <v>4208</v>
      </c>
      <c r="B1601" s="127" t="s">
        <v>2301</v>
      </c>
      <c r="C1601" s="47"/>
      <c r="D1601" s="81">
        <v>0</v>
      </c>
      <c r="E1601" s="50">
        <v>0</v>
      </c>
      <c r="F1601" s="50"/>
      <c r="G1601" s="146">
        <v>19</v>
      </c>
      <c r="H1601" s="81">
        <v>2</v>
      </c>
      <c r="I1601" s="6">
        <f t="shared" si="829"/>
        <v>2</v>
      </c>
      <c r="J1601" s="6">
        <f t="shared" si="834"/>
        <v>0</v>
      </c>
      <c r="K1601" s="392" t="s">
        <v>2302</v>
      </c>
      <c r="L1601" s="147" t="s">
        <v>47</v>
      </c>
      <c r="M1601" s="207"/>
      <c r="N1601" s="114"/>
      <c r="O1601" s="115">
        <f t="shared" si="832"/>
        <v>0</v>
      </c>
      <c r="P1601" s="114"/>
      <c r="Q1601" s="50"/>
      <c r="R1601" s="290"/>
      <c r="S1601" s="291"/>
      <c r="T1601" s="288"/>
      <c r="U1601" s="41"/>
      <c r="V1601" s="180"/>
      <c r="W1601" s="180"/>
      <c r="X1601" s="81"/>
      <c r="Y1601" s="160"/>
    </row>
    <row r="1602" spans="1:25" s="120" customFormat="1">
      <c r="A1602" s="165" t="s">
        <v>4208</v>
      </c>
      <c r="B1602" s="752" t="s">
        <v>2303</v>
      </c>
      <c r="C1602" s="47"/>
      <c r="D1602" s="81">
        <v>0</v>
      </c>
      <c r="E1602" s="306">
        <v>0</v>
      </c>
      <c r="F1602" s="33">
        <f t="shared" ref="F1602" si="835">((E1602*M1602)/35)/4</f>
        <v>0</v>
      </c>
      <c r="G1602" s="142">
        <v>10</v>
      </c>
      <c r="H1602" s="103">
        <v>3</v>
      </c>
      <c r="I1602" s="6">
        <f t="shared" si="829"/>
        <v>3</v>
      </c>
      <c r="J1602" s="6">
        <f t="shared" ref="J1602:J1613" si="836">ROUND(I1602/7.5,0)</f>
        <v>0</v>
      </c>
      <c r="K1602" s="85" t="s">
        <v>55</v>
      </c>
      <c r="L1602" s="85">
        <v>0.14910000000000001</v>
      </c>
      <c r="M1602" s="103">
        <v>1.0522</v>
      </c>
      <c r="N1602" s="114">
        <f>VLOOKUP(K1602,'Material Bar Weights'!A:C,3,0)</f>
        <v>18.100000000000001</v>
      </c>
      <c r="O1602" s="115">
        <f t="shared" si="832"/>
        <v>0</v>
      </c>
      <c r="P1602" s="105">
        <f>O1602/N1602</f>
        <v>0</v>
      </c>
      <c r="Q1602" s="50"/>
      <c r="R1602" s="286"/>
      <c r="S1602" s="291"/>
      <c r="T1602" s="288"/>
      <c r="U1602" s="41"/>
      <c r="V1602" s="180"/>
      <c r="W1602" s="180"/>
      <c r="X1602" s="81"/>
      <c r="Y1602" s="160"/>
    </row>
    <row r="1603" spans="1:25">
      <c r="A1603" s="165" t="s">
        <v>4208</v>
      </c>
      <c r="B1603" s="752" t="s">
        <v>2304</v>
      </c>
      <c r="D1603" s="81">
        <v>0</v>
      </c>
      <c r="E1603" s="50">
        <v>0</v>
      </c>
      <c r="G1603" s="146">
        <v>12</v>
      </c>
      <c r="H1603" s="81">
        <v>1</v>
      </c>
      <c r="I1603" s="6">
        <f t="shared" si="829"/>
        <v>1</v>
      </c>
      <c r="J1603" s="6">
        <f t="shared" si="836"/>
        <v>0</v>
      </c>
      <c r="K1603" s="457" t="s">
        <v>2305</v>
      </c>
      <c r="L1603" s="50" t="s">
        <v>47</v>
      </c>
      <c r="M1603" s="81"/>
      <c r="N1603" s="114"/>
      <c r="O1603" s="115">
        <f t="shared" si="832"/>
        <v>0</v>
      </c>
      <c r="P1603" s="114"/>
      <c r="R1603" s="286"/>
      <c r="S1603" s="287"/>
      <c r="V1603" s="180"/>
      <c r="W1603" s="180"/>
      <c r="X1603" s="50"/>
      <c r="Y1603" s="82"/>
    </row>
    <row r="1604" spans="1:25">
      <c r="A1604" s="165" t="s">
        <v>156</v>
      </c>
      <c r="B1604" s="752" t="s">
        <v>191</v>
      </c>
      <c r="D1604" s="81">
        <v>0</v>
      </c>
      <c r="E1604" s="306">
        <v>0</v>
      </c>
      <c r="F1604" s="33">
        <f t="shared" ref="F1604:F1605" si="837">((E1604*M1604)/35)/4</f>
        <v>0</v>
      </c>
      <c r="G1604" s="142">
        <v>45</v>
      </c>
      <c r="H1604" s="103">
        <v>8</v>
      </c>
      <c r="I1604" s="6">
        <f t="shared" si="829"/>
        <v>8</v>
      </c>
      <c r="J1604" s="6">
        <f t="shared" si="836"/>
        <v>1</v>
      </c>
      <c r="K1604" s="85" t="s">
        <v>192</v>
      </c>
      <c r="L1604" s="166">
        <v>4.4000000000000003E-3</v>
      </c>
      <c r="M1604" s="103">
        <v>6.38E-4</v>
      </c>
      <c r="N1604" s="114">
        <f>VLOOKUP(K1604,'Material Bar Weights'!A:C,3,0)</f>
        <v>3.39</v>
      </c>
      <c r="O1604" s="115">
        <f t="shared" si="832"/>
        <v>0</v>
      </c>
      <c r="P1604" s="105">
        <f>O1604/N1604</f>
        <v>0</v>
      </c>
      <c r="Q1604" s="48"/>
      <c r="R1604" s="286"/>
      <c r="S1604" s="287"/>
      <c r="V1604" s="180"/>
      <c r="W1604" s="180"/>
      <c r="X1604" s="50"/>
      <c r="Y1604" s="82"/>
    </row>
    <row r="1605" spans="1:25">
      <c r="A1605" s="115" t="s">
        <v>293</v>
      </c>
      <c r="B1605" s="127" t="s">
        <v>1451</v>
      </c>
      <c r="C1605" s="182"/>
      <c r="D1605" s="81">
        <v>0</v>
      </c>
      <c r="E1605" s="110">
        <v>0</v>
      </c>
      <c r="F1605" s="33">
        <f t="shared" si="837"/>
        <v>0</v>
      </c>
      <c r="G1605" s="110">
        <v>12</v>
      </c>
      <c r="H1605" s="110">
        <v>3</v>
      </c>
      <c r="I1605" s="3">
        <f t="shared" si="829"/>
        <v>3</v>
      </c>
      <c r="J1605" s="3">
        <f t="shared" si="836"/>
        <v>0</v>
      </c>
      <c r="K1605" s="110" t="s">
        <v>107</v>
      </c>
      <c r="L1605" s="168">
        <v>1.6199999999999999E-2</v>
      </c>
      <c r="M1605" s="168">
        <v>5.1999999999999998E-3</v>
      </c>
      <c r="N1605" s="114">
        <f>VLOOKUP(K1605,'Material Bar Weights'!A:C,3,0)</f>
        <v>4.88</v>
      </c>
      <c r="O1605" s="115">
        <f t="shared" si="832"/>
        <v>0</v>
      </c>
      <c r="P1605" s="105">
        <f>O1605/N1605</f>
        <v>0</v>
      </c>
      <c r="Q1605" s="48"/>
      <c r="R1605" s="286"/>
      <c r="S1605" s="287"/>
      <c r="V1605" s="180"/>
      <c r="W1605" s="180"/>
      <c r="X1605" s="50"/>
      <c r="Y1605" s="82"/>
    </row>
    <row r="1606" spans="1:25">
      <c r="A1606" s="115" t="s">
        <v>814</v>
      </c>
      <c r="B1606" s="127" t="s">
        <v>4209</v>
      </c>
      <c r="C1606" s="182"/>
      <c r="D1606" s="81">
        <v>0</v>
      </c>
      <c r="E1606" s="110">
        <v>0</v>
      </c>
      <c r="F1606" s="110"/>
      <c r="G1606" s="110">
        <v>54</v>
      </c>
      <c r="H1606" s="110">
        <v>3</v>
      </c>
      <c r="I1606" s="3">
        <f t="shared" si="829"/>
        <v>3</v>
      </c>
      <c r="J1606" s="3">
        <f t="shared" si="836"/>
        <v>0</v>
      </c>
      <c r="K1606" s="110" t="s">
        <v>1652</v>
      </c>
      <c r="L1606" s="113">
        <v>0.17069999999999999</v>
      </c>
      <c r="M1606" s="168">
        <v>6.9000000000000006E-2</v>
      </c>
      <c r="N1606" s="114">
        <f>VLOOKUP(K1606,'Material Bar Weights'!A:C,3,0)</f>
        <v>13.8</v>
      </c>
      <c r="O1606" s="115">
        <f t="shared" si="832"/>
        <v>0</v>
      </c>
      <c r="P1606" s="105">
        <f>O1606/N1606</f>
        <v>0</v>
      </c>
      <c r="Q1606" s="48"/>
      <c r="R1606" s="286"/>
      <c r="S1606" s="287"/>
      <c r="V1606" s="180"/>
      <c r="W1606" s="180"/>
      <c r="X1606" s="50"/>
      <c r="Y1606" s="82"/>
    </row>
    <row r="1607" spans="1:25">
      <c r="A1607" s="115" t="s">
        <v>814</v>
      </c>
      <c r="B1607" s="127" t="s">
        <v>4210</v>
      </c>
      <c r="C1607" s="182"/>
      <c r="D1607" s="1376">
        <v>0</v>
      </c>
      <c r="E1607" s="1377">
        <v>0</v>
      </c>
      <c r="F1607" s="110"/>
      <c r="G1607" s="110">
        <v>25</v>
      </c>
      <c r="H1607" s="110">
        <v>3</v>
      </c>
      <c r="I1607" s="3">
        <f t="shared" si="829"/>
        <v>3</v>
      </c>
      <c r="J1607" s="3">
        <f t="shared" si="836"/>
        <v>0</v>
      </c>
      <c r="K1607" s="367" t="s">
        <v>4211</v>
      </c>
      <c r="L1607" s="168" t="s">
        <v>47</v>
      </c>
      <c r="M1607" s="168"/>
      <c r="N1607" s="114"/>
      <c r="O1607" s="115">
        <f t="shared" si="832"/>
        <v>0</v>
      </c>
      <c r="P1607" s="114"/>
      <c r="R1607" s="286"/>
      <c r="S1607" s="287"/>
      <c r="V1607" s="180"/>
      <c r="W1607" s="180"/>
      <c r="X1607" s="50"/>
      <c r="Y1607" s="82"/>
    </row>
    <row r="1608" spans="1:25">
      <c r="A1608" s="165" t="s">
        <v>293</v>
      </c>
      <c r="B1608" s="107" t="s">
        <v>3778</v>
      </c>
      <c r="D1608" s="1376">
        <v>0</v>
      </c>
      <c r="E1608" s="1376">
        <v>0</v>
      </c>
      <c r="F1608" s="401">
        <f>((E1609*M1609)/35)/4</f>
        <v>0</v>
      </c>
      <c r="G1608" s="146">
        <v>8</v>
      </c>
      <c r="H1608" s="81">
        <v>3</v>
      </c>
      <c r="I1608" s="6">
        <f t="shared" si="829"/>
        <v>3</v>
      </c>
      <c r="J1608" s="6">
        <f t="shared" si="836"/>
        <v>0</v>
      </c>
      <c r="K1608" s="50" t="s">
        <v>213</v>
      </c>
      <c r="L1608" s="50">
        <v>0.72699999999999998</v>
      </c>
      <c r="M1608" s="81">
        <v>0.307</v>
      </c>
      <c r="N1608" s="114">
        <f>VLOOKUP(K1608,'Material Bar Weights'!A:C,3,0)</f>
        <v>38.29</v>
      </c>
      <c r="O1608" s="115">
        <f t="shared" si="832"/>
        <v>0</v>
      </c>
      <c r="P1608" s="105">
        <f>O1608/N1608</f>
        <v>0</v>
      </c>
      <c r="R1608" s="286"/>
      <c r="S1608" s="287"/>
      <c r="V1608" s="180"/>
      <c r="W1608" s="180"/>
      <c r="X1608" s="50"/>
      <c r="Y1608" s="82"/>
    </row>
    <row r="1609" spans="1:25">
      <c r="A1609" s="165" t="s">
        <v>293</v>
      </c>
      <c r="B1609" s="107" t="s">
        <v>3779</v>
      </c>
      <c r="D1609" s="1376">
        <v>0</v>
      </c>
      <c r="E1609" s="1376">
        <v>0</v>
      </c>
      <c r="F1609" s="48"/>
      <c r="G1609" s="146">
        <v>29</v>
      </c>
      <c r="H1609" s="81">
        <v>2</v>
      </c>
      <c r="I1609" s="6">
        <f t="shared" si="829"/>
        <v>2</v>
      </c>
      <c r="J1609" s="6">
        <f t="shared" si="836"/>
        <v>0</v>
      </c>
      <c r="K1609" s="208" t="s">
        <v>3781</v>
      </c>
      <c r="L1609" s="50" t="s">
        <v>47</v>
      </c>
      <c r="M1609" s="81"/>
      <c r="N1609" s="114"/>
      <c r="O1609" s="115">
        <f t="shared" si="832"/>
        <v>0</v>
      </c>
      <c r="P1609" s="114"/>
      <c r="R1609" s="286"/>
      <c r="S1609" s="287"/>
      <c r="V1609" s="180"/>
      <c r="W1609" s="180"/>
      <c r="X1609" s="50"/>
      <c r="Y1609" s="82"/>
    </row>
    <row r="1610" spans="1:25">
      <c r="A1610" s="50" t="s">
        <v>1479</v>
      </c>
      <c r="B1610" s="107" t="s">
        <v>3780</v>
      </c>
      <c r="D1610" s="81">
        <v>0</v>
      </c>
      <c r="E1610" s="50">
        <v>0</v>
      </c>
      <c r="G1610" s="50">
        <v>20</v>
      </c>
      <c r="H1610" s="81">
        <v>2</v>
      </c>
      <c r="I1610" s="6">
        <f t="shared" si="829"/>
        <v>2</v>
      </c>
      <c r="J1610" s="6">
        <f t="shared" si="836"/>
        <v>0</v>
      </c>
      <c r="K1610" s="208" t="s">
        <v>3782</v>
      </c>
      <c r="L1610" s="50" t="s">
        <v>47</v>
      </c>
      <c r="M1610" s="81"/>
      <c r="N1610" s="114"/>
      <c r="O1610" s="115">
        <f t="shared" si="832"/>
        <v>0</v>
      </c>
      <c r="P1610" s="114"/>
      <c r="R1610" s="286"/>
      <c r="S1610" s="287"/>
      <c r="V1610" s="180"/>
      <c r="W1610" s="180"/>
      <c r="X1610" s="50"/>
      <c r="Y1610" s="82"/>
    </row>
    <row r="1611" spans="1:25">
      <c r="A1611" s="165" t="s">
        <v>1438</v>
      </c>
      <c r="B1611" s="127" t="s">
        <v>2646</v>
      </c>
      <c r="D1611" s="81">
        <v>0</v>
      </c>
      <c r="E1611" s="50">
        <v>0</v>
      </c>
      <c r="G1611" s="146">
        <v>24</v>
      </c>
      <c r="H1611" s="81">
        <v>1</v>
      </c>
      <c r="I1611" s="6">
        <f t="shared" si="829"/>
        <v>1</v>
      </c>
      <c r="J1611" s="6">
        <f t="shared" si="836"/>
        <v>0</v>
      </c>
      <c r="K1611" s="367" t="s">
        <v>2645</v>
      </c>
      <c r="L1611" s="50" t="s">
        <v>47</v>
      </c>
      <c r="M1611" s="81"/>
      <c r="N1611" s="114"/>
      <c r="O1611" s="115">
        <f t="shared" si="832"/>
        <v>0</v>
      </c>
      <c r="P1611" s="114"/>
      <c r="R1611" s="286"/>
      <c r="S1611" s="287"/>
      <c r="V1611" s="180"/>
      <c r="W1611" s="180"/>
      <c r="X1611" s="50"/>
      <c r="Y1611" s="82"/>
    </row>
    <row r="1612" spans="1:25">
      <c r="A1612" s="50" t="s">
        <v>1450</v>
      </c>
      <c r="B1612" s="107" t="s">
        <v>4212</v>
      </c>
      <c r="D1612" s="81">
        <v>0</v>
      </c>
      <c r="E1612" s="50">
        <v>0</v>
      </c>
      <c r="F1612" s="401">
        <f>((E1612*M1612)/35)/4</f>
        <v>0</v>
      </c>
      <c r="G1612" s="81">
        <v>9</v>
      </c>
      <c r="H1612" s="81">
        <v>3</v>
      </c>
      <c r="I1612" s="40">
        <f t="shared" si="829"/>
        <v>3</v>
      </c>
      <c r="J1612" s="6">
        <f t="shared" si="836"/>
        <v>0</v>
      </c>
      <c r="K1612" s="50" t="s">
        <v>1100</v>
      </c>
      <c r="L1612" s="50">
        <v>1.0458000000000001</v>
      </c>
      <c r="M1612" s="81">
        <v>4.8000000000000001E-2</v>
      </c>
      <c r="N1612" s="114">
        <f>VLOOKUP(K1612,'Material Bar Weights'!A:C,3,0)</f>
        <v>29.31</v>
      </c>
      <c r="O1612" s="115">
        <f t="shared" si="832"/>
        <v>0</v>
      </c>
      <c r="P1612" s="105">
        <f>O1612/N1612</f>
        <v>0</v>
      </c>
      <c r="R1612" s="286"/>
      <c r="S1612" s="287"/>
      <c r="V1612" s="180"/>
      <c r="W1612" s="180"/>
      <c r="X1612" s="50"/>
      <c r="Y1612" s="82"/>
    </row>
    <row r="1613" spans="1:25">
      <c r="A1613" s="165" t="s">
        <v>293</v>
      </c>
      <c r="B1613" s="107" t="s">
        <v>4214</v>
      </c>
      <c r="D1613" s="81">
        <v>0</v>
      </c>
      <c r="E1613" s="50">
        <v>0</v>
      </c>
      <c r="G1613" s="81">
        <v>9</v>
      </c>
      <c r="H1613" s="81">
        <v>3</v>
      </c>
      <c r="I1613" s="40">
        <f t="shared" si="829"/>
        <v>3</v>
      </c>
      <c r="J1613" s="6">
        <f t="shared" si="836"/>
        <v>0</v>
      </c>
      <c r="K1613" s="208" t="s">
        <v>4215</v>
      </c>
      <c r="L1613" s="50" t="s">
        <v>47</v>
      </c>
      <c r="M1613" s="81"/>
      <c r="N1613" s="114"/>
      <c r="O1613" s="115">
        <f t="shared" si="832"/>
        <v>0</v>
      </c>
      <c r="P1613" s="114"/>
      <c r="R1613" s="286"/>
      <c r="S1613" s="287"/>
      <c r="V1613" s="180"/>
      <c r="W1613" s="180"/>
      <c r="X1613" s="50"/>
      <c r="Y1613" s="82"/>
    </row>
    <row r="1614" spans="1:25">
      <c r="A1614" s="50" t="s">
        <v>1479</v>
      </c>
      <c r="B1614" s="107" t="s">
        <v>4213</v>
      </c>
      <c r="D1614" s="81">
        <v>0</v>
      </c>
      <c r="E1614" s="50">
        <v>0</v>
      </c>
      <c r="G1614" s="81">
        <v>60</v>
      </c>
      <c r="H1614" s="81">
        <v>3</v>
      </c>
      <c r="I1614" s="40">
        <f t="shared" ref="I1614" si="838">E1614/G1614+H1614</f>
        <v>3</v>
      </c>
      <c r="J1614" s="6">
        <f t="shared" ref="J1614" si="839">ROUND(I1614/7.5,0)</f>
        <v>0</v>
      </c>
      <c r="K1614" s="208" t="s">
        <v>4216</v>
      </c>
      <c r="L1614" s="50" t="s">
        <v>47</v>
      </c>
      <c r="M1614" s="81"/>
      <c r="N1614" s="114"/>
      <c r="O1614" s="115">
        <f t="shared" ref="O1614" si="840">IF(L1614="NA", E1614, E1614*L1614)</f>
        <v>0</v>
      </c>
      <c r="P1614" s="114"/>
      <c r="R1614" s="286"/>
      <c r="S1614" s="287"/>
      <c r="V1614" s="180"/>
      <c r="W1614" s="180"/>
      <c r="X1614" s="50"/>
      <c r="Y1614" s="82"/>
    </row>
    <row r="1615" spans="1:25">
      <c r="A1615" s="165" t="s">
        <v>562</v>
      </c>
      <c r="B1615" s="75" t="s">
        <v>343</v>
      </c>
      <c r="C1615" s="76"/>
      <c r="D1615" s="81">
        <v>0</v>
      </c>
      <c r="E1615" s="77">
        <v>0</v>
      </c>
      <c r="F1615" s="401">
        <f>((E1615*M1615)/35)/4</f>
        <v>0</v>
      </c>
      <c r="G1615" s="81">
        <v>50</v>
      </c>
      <c r="H1615" s="81">
        <v>2</v>
      </c>
      <c r="I1615" s="114">
        <f>E1615/G1615+H1615</f>
        <v>2</v>
      </c>
      <c r="J1615" s="40">
        <f t="shared" ref="J1615:J1621" si="841">ROUND(I1615/7.5,0)</f>
        <v>0</v>
      </c>
      <c r="K1615" s="77" t="s">
        <v>344</v>
      </c>
      <c r="L1615" s="207" t="s">
        <v>47</v>
      </c>
      <c r="M1615" s="207">
        <v>8.4599999999999995E-2</v>
      </c>
      <c r="N1615" s="114"/>
      <c r="O1615" s="115">
        <f>IF(L1615="NA", E1615, E1615*L1615)</f>
        <v>0</v>
      </c>
      <c r="P1615" s="114"/>
      <c r="V1615" s="180"/>
      <c r="W1615" s="180"/>
      <c r="X1615" s="50"/>
      <c r="Y1615" s="82"/>
    </row>
    <row r="1616" spans="1:25">
      <c r="A1616" s="165" t="s">
        <v>893</v>
      </c>
      <c r="B1616" s="127" t="s">
        <v>1967</v>
      </c>
      <c r="C1616" s="182" t="s">
        <v>1992</v>
      </c>
      <c r="D1616" s="81">
        <v>0</v>
      </c>
      <c r="E1616" s="110">
        <v>0</v>
      </c>
      <c r="F1616" s="401">
        <f>((E1616*M1616)/35)/4</f>
        <v>0</v>
      </c>
      <c r="G1616" s="110">
        <v>30</v>
      </c>
      <c r="H1616" s="110">
        <v>3</v>
      </c>
      <c r="I1616" s="3">
        <f>E1616/G1616+H1616</f>
        <v>3</v>
      </c>
      <c r="J1616" s="3">
        <f t="shared" si="841"/>
        <v>0</v>
      </c>
      <c r="K1616" s="110" t="s">
        <v>232</v>
      </c>
      <c r="L1616" s="168">
        <v>0.26240000000000002</v>
      </c>
      <c r="M1616" s="168">
        <v>6.5449999999999994E-2</v>
      </c>
      <c r="N1616" s="114">
        <f>VLOOKUP(K1616,'Material Bar Weights'!A:C,3,0)</f>
        <v>34.72</v>
      </c>
      <c r="O1616" s="115">
        <f>IF(L1616="NA", E1616, E1616*L1616)</f>
        <v>0</v>
      </c>
      <c r="P1616" s="105">
        <f>O1616/N1616</f>
        <v>0</v>
      </c>
      <c r="V1616" s="180"/>
      <c r="W1616" s="180"/>
      <c r="X1616" s="50"/>
      <c r="Y1616" s="82"/>
    </row>
    <row r="1617" spans="1:25" s="120" customFormat="1">
      <c r="A1617" s="165" t="s">
        <v>293</v>
      </c>
      <c r="B1617" s="107" t="s">
        <v>639</v>
      </c>
      <c r="C1617" s="47"/>
      <c r="D1617" s="81">
        <v>0</v>
      </c>
      <c r="E1617" s="50">
        <v>0</v>
      </c>
      <c r="F1617" s="401">
        <f>((E1617*M1617)/35)/4</f>
        <v>0</v>
      </c>
      <c r="G1617" s="146">
        <v>15</v>
      </c>
      <c r="H1617" s="81">
        <v>4</v>
      </c>
      <c r="I1617" s="6">
        <f>E1617/G1617+H1617</f>
        <v>4</v>
      </c>
      <c r="J1617" s="6">
        <f t="shared" si="841"/>
        <v>1</v>
      </c>
      <c r="K1617" s="50" t="s">
        <v>122</v>
      </c>
      <c r="L1617" s="50">
        <v>0.28260000000000002</v>
      </c>
      <c r="M1617" s="81">
        <v>0.14699999999999999</v>
      </c>
      <c r="N1617" s="114">
        <f>VLOOKUP(K1617,'Material Bar Weights'!A:C,3,0)</f>
        <v>21.54</v>
      </c>
      <c r="O1617" s="115">
        <f>IF(L1617="NA", E1617, E1617*L1617)</f>
        <v>0</v>
      </c>
      <c r="P1617" s="105">
        <f>O1617/N1617</f>
        <v>0</v>
      </c>
      <c r="Q1617" s="50"/>
      <c r="R1617" s="286"/>
      <c r="S1617" s="287"/>
      <c r="T1617" s="55"/>
      <c r="U1617" s="41"/>
      <c r="V1617" s="180"/>
      <c r="W1617" s="180"/>
      <c r="X1617" s="81"/>
      <c r="Y1617" s="160"/>
    </row>
    <row r="1618" spans="1:25" s="120" customFormat="1">
      <c r="A1618" s="165" t="s">
        <v>233</v>
      </c>
      <c r="B1618" s="127" t="s">
        <v>3863</v>
      </c>
      <c r="C1618" s="109" t="s">
        <v>1988</v>
      </c>
      <c r="D1618" s="110">
        <v>0</v>
      </c>
      <c r="E1618" s="33">
        <v>0</v>
      </c>
      <c r="F1618" s="33">
        <f t="shared" ref="F1618" si="842">((E1618*M1618)/35)/4</f>
        <v>0</v>
      </c>
      <c r="G1618" s="110">
        <v>22</v>
      </c>
      <c r="H1618" s="110">
        <v>0</v>
      </c>
      <c r="I1618" s="3">
        <f t="shared" ref="I1618" si="843">E1618/G1618+H1618</f>
        <v>0</v>
      </c>
      <c r="J1618" s="3">
        <f t="shared" si="841"/>
        <v>0</v>
      </c>
      <c r="K1618" s="110" t="s">
        <v>221</v>
      </c>
      <c r="L1618" s="168">
        <v>0.23519999999999999</v>
      </c>
      <c r="M1618" s="168">
        <v>3.594E-2</v>
      </c>
      <c r="N1618" s="114">
        <f>VLOOKUP(K1618,'Material Bar Weights'!A:C,3,0)</f>
        <v>12.11</v>
      </c>
      <c r="O1618" s="33">
        <f>D1618*L1618</f>
        <v>0</v>
      </c>
      <c r="P1618" s="105">
        <f>O1618/N1618</f>
        <v>0</v>
      </c>
      <c r="Q1618" s="50"/>
      <c r="R1618" s="286"/>
      <c r="S1618" s="287"/>
      <c r="T1618" s="55"/>
      <c r="U1618" s="41">
        <v>2018</v>
      </c>
      <c r="V1618" s="180"/>
      <c r="W1618" s="180"/>
      <c r="X1618" s="81"/>
      <c r="Y1618" s="160"/>
    </row>
    <row r="1619" spans="1:25" s="120" customFormat="1">
      <c r="A1619" s="165" t="s">
        <v>293</v>
      </c>
      <c r="B1619" s="127" t="s">
        <v>3864</v>
      </c>
      <c r="C1619" s="109" t="s">
        <v>1988</v>
      </c>
      <c r="D1619" s="110">
        <v>0</v>
      </c>
      <c r="E1619" s="33">
        <v>0</v>
      </c>
      <c r="F1619" s="33"/>
      <c r="G1619" s="110">
        <v>22</v>
      </c>
      <c r="H1619" s="110">
        <v>0</v>
      </c>
      <c r="I1619" s="3">
        <f t="shared" ref="I1619" si="844">E1619/G1619+H1619</f>
        <v>0</v>
      </c>
      <c r="J1619" s="3">
        <f t="shared" si="841"/>
        <v>0</v>
      </c>
      <c r="K1619" s="367" t="s">
        <v>3865</v>
      </c>
      <c r="L1619" s="168" t="s">
        <v>47</v>
      </c>
      <c r="M1619" s="168"/>
      <c r="N1619" s="114"/>
      <c r="O1619" s="115">
        <f>IF(L1619="NA", E1619, E1619*L1619)</f>
        <v>0</v>
      </c>
      <c r="P1619" s="114"/>
      <c r="Q1619" s="50"/>
      <c r="R1619" s="286"/>
      <c r="S1619" s="287"/>
      <c r="T1619" s="55"/>
      <c r="U1619" s="41"/>
      <c r="V1619" s="180"/>
      <c r="W1619" s="180"/>
      <c r="X1619" s="81"/>
      <c r="Y1619" s="160"/>
    </row>
    <row r="1620" spans="1:25" s="120" customFormat="1">
      <c r="A1620" s="50" t="s">
        <v>1696</v>
      </c>
      <c r="B1620" s="127" t="s">
        <v>2226</v>
      </c>
      <c r="C1620" s="109" t="s">
        <v>1989</v>
      </c>
      <c r="D1620" s="110">
        <v>0</v>
      </c>
      <c r="E1620" s="33">
        <v>0</v>
      </c>
      <c r="F1620" s="33">
        <f t="shared" ref="F1620" si="845">((E1620*M1620)/35)/4</f>
        <v>0</v>
      </c>
      <c r="G1620" s="110">
        <v>22</v>
      </c>
      <c r="H1620" s="110">
        <v>0</v>
      </c>
      <c r="I1620" s="3">
        <f t="shared" ref="I1620" si="846">E1620/G1620+H1620</f>
        <v>0</v>
      </c>
      <c r="J1620" s="3">
        <f t="shared" si="841"/>
        <v>0</v>
      </c>
      <c r="K1620" s="110" t="s">
        <v>221</v>
      </c>
      <c r="L1620" s="168">
        <v>0.23519999999999999</v>
      </c>
      <c r="M1620" s="168">
        <v>3.594E-2</v>
      </c>
      <c r="N1620" s="114">
        <f>VLOOKUP(K1620,'Material Bar Weights'!A:C,3,0)</f>
        <v>12.11</v>
      </c>
      <c r="O1620" s="33">
        <f>D1620*L1620</f>
        <v>0</v>
      </c>
      <c r="P1620" s="105">
        <f>O1620/N1620</f>
        <v>0</v>
      </c>
      <c r="Q1620" s="50"/>
      <c r="R1620" s="286"/>
      <c r="S1620" s="287"/>
      <c r="T1620" s="55"/>
      <c r="U1620" s="41"/>
      <c r="V1620" s="180"/>
      <c r="W1620" s="180"/>
      <c r="X1620" s="81"/>
      <c r="Y1620" s="160"/>
    </row>
    <row r="1621" spans="1:25">
      <c r="A1621" s="50" t="s">
        <v>695</v>
      </c>
      <c r="B1621" s="107" t="s">
        <v>1386</v>
      </c>
      <c r="D1621" s="81">
        <v>0</v>
      </c>
      <c r="E1621" s="50">
        <v>0</v>
      </c>
      <c r="F1621" s="572">
        <f t="shared" ref="F1621:F1637" si="847">((E1621*M1621)/35)/4</f>
        <v>0</v>
      </c>
      <c r="G1621" s="146">
        <v>31</v>
      </c>
      <c r="H1621" s="81">
        <v>1.3</v>
      </c>
      <c r="I1621" s="6">
        <f>E1621/G1621+H1621</f>
        <v>1.3</v>
      </c>
      <c r="J1621" s="6">
        <f t="shared" si="841"/>
        <v>0</v>
      </c>
      <c r="K1621" s="50" t="s">
        <v>161</v>
      </c>
      <c r="L1621" s="50">
        <v>5.5E-2</v>
      </c>
      <c r="M1621" s="81">
        <v>2.8000000000000001E-2</v>
      </c>
      <c r="N1621" s="114">
        <f>VLOOKUP(K1621,'Material Bar Weights'!A:C,3,0)</f>
        <v>19.53</v>
      </c>
      <c r="O1621" s="115">
        <f>IF(L1621="NA", E1621, E1621*L1621)</f>
        <v>0</v>
      </c>
      <c r="P1621" s="105">
        <f t="shared" ref="P1621:P1636" si="848">O1621/N1621</f>
        <v>0</v>
      </c>
      <c r="R1621" s="286"/>
      <c r="S1621" s="287"/>
      <c r="V1621" s="180"/>
      <c r="W1621" s="180"/>
      <c r="X1621" s="50"/>
      <c r="Y1621" s="82"/>
    </row>
    <row r="1622" spans="1:25">
      <c r="A1622" s="81" t="s">
        <v>695</v>
      </c>
      <c r="B1622" s="107" t="s">
        <v>1606</v>
      </c>
      <c r="D1622" s="81">
        <v>0</v>
      </c>
      <c r="E1622" s="81">
        <v>0</v>
      </c>
      <c r="F1622" s="574">
        <f t="shared" si="847"/>
        <v>0</v>
      </c>
      <c r="G1622" s="81">
        <v>30</v>
      </c>
      <c r="H1622" s="81">
        <v>2</v>
      </c>
      <c r="I1622" s="40">
        <f t="shared" ref="I1622:I1636" si="849">E1622/G1622+H1622</f>
        <v>2</v>
      </c>
      <c r="J1622" s="40">
        <f t="shared" ref="J1622:J1636" si="850">ROUND(I1622/7.5,0)</f>
        <v>0</v>
      </c>
      <c r="K1622" s="81" t="s">
        <v>161</v>
      </c>
      <c r="L1622" s="81">
        <v>5.5E-2</v>
      </c>
      <c r="M1622" s="81">
        <v>2.8000000000000001E-2</v>
      </c>
      <c r="N1622" s="114">
        <f>VLOOKUP(K1622,'Material Bar Weights'!A:C,3,0)</f>
        <v>19.53</v>
      </c>
      <c r="O1622" s="115">
        <f t="shared" ref="O1622:O1636" si="851">IF(L1622="NA", E1622, E1622*L1622)</f>
        <v>0</v>
      </c>
      <c r="P1622" s="105">
        <f t="shared" si="848"/>
        <v>0</v>
      </c>
      <c r="R1622" s="286"/>
      <c r="S1622" s="287"/>
    </row>
    <row r="1623" spans="1:25">
      <c r="A1623" s="50" t="s">
        <v>695</v>
      </c>
      <c r="B1623" s="107" t="s">
        <v>1022</v>
      </c>
      <c r="D1623" s="81">
        <v>0</v>
      </c>
      <c r="E1623" s="50">
        <v>0</v>
      </c>
      <c r="F1623" s="572">
        <f t="shared" si="847"/>
        <v>0</v>
      </c>
      <c r="G1623" s="146">
        <v>30</v>
      </c>
      <c r="H1623" s="81">
        <v>2</v>
      </c>
      <c r="I1623" s="6">
        <f t="shared" si="849"/>
        <v>2</v>
      </c>
      <c r="J1623" s="6">
        <f t="shared" si="850"/>
        <v>0</v>
      </c>
      <c r="K1623" s="50" t="s">
        <v>161</v>
      </c>
      <c r="L1623" s="50">
        <v>5.5E-2</v>
      </c>
      <c r="M1623" s="81">
        <v>2.8000000000000001E-2</v>
      </c>
      <c r="N1623" s="114">
        <f>VLOOKUP(K1623,'Material Bar Weights'!A:C,3,0)</f>
        <v>19.53</v>
      </c>
      <c r="O1623" s="115">
        <f t="shared" si="851"/>
        <v>0</v>
      </c>
      <c r="P1623" s="105">
        <f t="shared" si="848"/>
        <v>0</v>
      </c>
      <c r="Q1623" s="48"/>
      <c r="R1623" s="48"/>
      <c r="S1623" s="48"/>
      <c r="T1623" s="48"/>
      <c r="U1623" s="48"/>
      <c r="V1623" s="180"/>
      <c r="W1623" s="180"/>
      <c r="X1623" s="50"/>
      <c r="Y1623" s="82"/>
    </row>
    <row r="1624" spans="1:25">
      <c r="A1624" s="50" t="s">
        <v>695</v>
      </c>
      <c r="B1624" s="107" t="s">
        <v>1264</v>
      </c>
      <c r="D1624" s="81">
        <v>0</v>
      </c>
      <c r="E1624" s="50">
        <v>0</v>
      </c>
      <c r="F1624" s="572">
        <f t="shared" si="847"/>
        <v>0</v>
      </c>
      <c r="G1624" s="146">
        <v>31</v>
      </c>
      <c r="H1624" s="81">
        <v>1</v>
      </c>
      <c r="I1624" s="6">
        <f t="shared" si="849"/>
        <v>1</v>
      </c>
      <c r="J1624" s="6">
        <f t="shared" si="850"/>
        <v>0</v>
      </c>
      <c r="K1624" s="50" t="s">
        <v>161</v>
      </c>
      <c r="L1624" s="50">
        <v>5.5E-2</v>
      </c>
      <c r="M1624" s="81">
        <v>2.8000000000000001E-2</v>
      </c>
      <c r="N1624" s="114">
        <f>VLOOKUP(K1624,'Material Bar Weights'!A:C,3,0)</f>
        <v>19.53</v>
      </c>
      <c r="O1624" s="115">
        <f t="shared" si="851"/>
        <v>0</v>
      </c>
      <c r="P1624" s="105">
        <f t="shared" si="848"/>
        <v>0</v>
      </c>
      <c r="Q1624" s="48"/>
      <c r="R1624" s="48"/>
      <c r="S1624" s="48"/>
      <c r="T1624" s="48"/>
      <c r="U1624" s="48"/>
      <c r="V1624" s="180"/>
      <c r="W1624" s="180"/>
      <c r="X1624" s="50"/>
      <c r="Y1624" s="82"/>
    </row>
    <row r="1625" spans="1:25">
      <c r="A1625" s="81" t="s">
        <v>695</v>
      </c>
      <c r="B1625" s="107" t="s">
        <v>1394</v>
      </c>
      <c r="D1625" s="81">
        <v>0</v>
      </c>
      <c r="E1625" s="81">
        <v>0</v>
      </c>
      <c r="F1625" s="574">
        <f t="shared" si="847"/>
        <v>0</v>
      </c>
      <c r="G1625" s="146">
        <v>31</v>
      </c>
      <c r="H1625" s="81">
        <v>1</v>
      </c>
      <c r="I1625" s="40">
        <f t="shared" si="849"/>
        <v>1</v>
      </c>
      <c r="J1625" s="40">
        <f t="shared" si="850"/>
        <v>0</v>
      </c>
      <c r="K1625" s="81" t="s">
        <v>161</v>
      </c>
      <c r="L1625" s="81">
        <v>5.5E-2</v>
      </c>
      <c r="M1625" s="81">
        <v>2.8000000000000001E-2</v>
      </c>
      <c r="N1625" s="114">
        <f>VLOOKUP(K1625,'Material Bar Weights'!A:C,3,0)</f>
        <v>19.53</v>
      </c>
      <c r="O1625" s="115">
        <f t="shared" si="851"/>
        <v>0</v>
      </c>
      <c r="P1625" s="105">
        <f t="shared" si="848"/>
        <v>0</v>
      </c>
      <c r="Q1625" s="48"/>
      <c r="R1625" s="48"/>
      <c r="S1625" s="48"/>
      <c r="T1625" s="48"/>
      <c r="U1625" s="48"/>
      <c r="V1625" s="180"/>
      <c r="W1625" s="180"/>
      <c r="X1625" s="50"/>
      <c r="Y1625" s="82"/>
    </row>
    <row r="1626" spans="1:25">
      <c r="A1626" s="50" t="s">
        <v>695</v>
      </c>
      <c r="B1626" s="107" t="s">
        <v>1021</v>
      </c>
      <c r="D1626" s="81">
        <v>0</v>
      </c>
      <c r="E1626" s="50">
        <v>0</v>
      </c>
      <c r="F1626" s="572">
        <f t="shared" si="847"/>
        <v>0</v>
      </c>
      <c r="G1626" s="146">
        <v>32</v>
      </c>
      <c r="H1626" s="81">
        <v>1</v>
      </c>
      <c r="I1626" s="6">
        <f t="shared" si="849"/>
        <v>1</v>
      </c>
      <c r="J1626" s="6">
        <f t="shared" si="850"/>
        <v>0</v>
      </c>
      <c r="K1626" s="50" t="s">
        <v>161</v>
      </c>
      <c r="L1626" s="50">
        <v>5.5E-2</v>
      </c>
      <c r="M1626" s="81">
        <v>2.8000000000000001E-2</v>
      </c>
      <c r="N1626" s="114">
        <f>VLOOKUP(K1626,'Material Bar Weights'!A:C,3,0)</f>
        <v>19.53</v>
      </c>
      <c r="O1626" s="115">
        <f t="shared" si="851"/>
        <v>0</v>
      </c>
      <c r="P1626" s="105">
        <f t="shared" si="848"/>
        <v>0</v>
      </c>
      <c r="Q1626" s="48"/>
      <c r="R1626" s="48"/>
      <c r="S1626" s="48"/>
      <c r="T1626" s="48"/>
      <c r="U1626" s="48"/>
      <c r="V1626" s="180"/>
      <c r="W1626" s="180"/>
      <c r="X1626" s="50"/>
      <c r="Y1626" s="82"/>
    </row>
    <row r="1627" spans="1:25">
      <c r="A1627" s="81" t="s">
        <v>1651</v>
      </c>
      <c r="B1627" s="107" t="s">
        <v>1140</v>
      </c>
      <c r="D1627" s="81">
        <v>0</v>
      </c>
      <c r="E1627" s="81">
        <v>0</v>
      </c>
      <c r="F1627" s="572">
        <f t="shared" si="847"/>
        <v>0</v>
      </c>
      <c r="G1627" s="81">
        <v>32</v>
      </c>
      <c r="H1627" s="81">
        <v>1</v>
      </c>
      <c r="I1627" s="40">
        <f t="shared" si="849"/>
        <v>1</v>
      </c>
      <c r="J1627" s="40">
        <f t="shared" si="850"/>
        <v>0</v>
      </c>
      <c r="K1627" s="81" t="s">
        <v>161</v>
      </c>
      <c r="L1627" s="81">
        <v>5.5E-2</v>
      </c>
      <c r="M1627" s="81">
        <v>2.8000000000000001E-2</v>
      </c>
      <c r="N1627" s="114">
        <f>VLOOKUP(K1627,'Material Bar Weights'!A:C,3,0)</f>
        <v>19.53</v>
      </c>
      <c r="O1627" s="115">
        <f t="shared" si="851"/>
        <v>0</v>
      </c>
      <c r="P1627" s="105">
        <f>O1627/N1627</f>
        <v>0</v>
      </c>
      <c r="Q1627" s="48"/>
      <c r="R1627" s="48"/>
      <c r="S1627" s="48"/>
      <c r="T1627" s="48"/>
      <c r="U1627" s="48"/>
      <c r="V1627" s="180"/>
      <c r="W1627" s="180"/>
      <c r="X1627" s="50"/>
      <c r="Y1627" s="82"/>
    </row>
    <row r="1628" spans="1:25">
      <c r="A1628" s="81" t="s">
        <v>695</v>
      </c>
      <c r="B1628" s="107" t="s">
        <v>1112</v>
      </c>
      <c r="D1628" s="81">
        <v>0</v>
      </c>
      <c r="E1628" s="81">
        <v>0</v>
      </c>
      <c r="F1628" s="572">
        <f t="shared" si="847"/>
        <v>0</v>
      </c>
      <c r="G1628" s="81">
        <v>32</v>
      </c>
      <c r="H1628" s="81">
        <v>1</v>
      </c>
      <c r="I1628" s="40">
        <f t="shared" si="849"/>
        <v>1</v>
      </c>
      <c r="J1628" s="40">
        <f t="shared" si="850"/>
        <v>0</v>
      </c>
      <c r="K1628" s="81" t="s">
        <v>961</v>
      </c>
      <c r="L1628" s="152">
        <v>6.0900000000000003E-2</v>
      </c>
      <c r="M1628" s="81">
        <v>3.2000000000000001E-2</v>
      </c>
      <c r="N1628" s="114">
        <f>VLOOKUP(K1628,'Material Bar Weights'!A:C,3,0)</f>
        <v>18.02</v>
      </c>
      <c r="O1628" s="115">
        <f t="shared" si="851"/>
        <v>0</v>
      </c>
      <c r="P1628" s="105">
        <f>O1628/N1628</f>
        <v>0</v>
      </c>
      <c r="Q1628" s="48"/>
      <c r="R1628" s="48"/>
      <c r="S1628" s="48"/>
      <c r="T1628" s="48"/>
      <c r="U1628" s="48"/>
      <c r="V1628" s="180"/>
      <c r="W1628" s="180"/>
      <c r="X1628" s="50"/>
      <c r="Y1628" s="82"/>
    </row>
    <row r="1629" spans="1:25">
      <c r="A1629" s="81" t="s">
        <v>695</v>
      </c>
      <c r="B1629" s="107" t="s">
        <v>1407</v>
      </c>
      <c r="D1629" s="81">
        <v>0</v>
      </c>
      <c r="E1629" s="81">
        <v>0</v>
      </c>
      <c r="F1629" s="574">
        <f t="shared" si="847"/>
        <v>0</v>
      </c>
      <c r="G1629" s="81">
        <v>32</v>
      </c>
      <c r="H1629" s="81">
        <v>1</v>
      </c>
      <c r="I1629" s="40">
        <f t="shared" si="849"/>
        <v>1</v>
      </c>
      <c r="J1629" s="40">
        <f t="shared" si="850"/>
        <v>0</v>
      </c>
      <c r="K1629" s="81" t="s">
        <v>161</v>
      </c>
      <c r="L1629" s="81">
        <v>5.5E-2</v>
      </c>
      <c r="M1629" s="81">
        <v>2.8000000000000001E-2</v>
      </c>
      <c r="N1629" s="114">
        <f>VLOOKUP(K1629,'Material Bar Weights'!A:C,3,0)</f>
        <v>19.53</v>
      </c>
      <c r="O1629" s="115">
        <f t="shared" si="851"/>
        <v>0</v>
      </c>
      <c r="P1629" s="105">
        <f t="shared" si="848"/>
        <v>0</v>
      </c>
      <c r="R1629" s="286"/>
      <c r="S1629" s="287"/>
      <c r="U1629" s="212"/>
      <c r="V1629" s="180"/>
      <c r="W1629" s="180"/>
      <c r="X1629" s="50"/>
      <c r="Y1629" s="82"/>
    </row>
    <row r="1630" spans="1:25">
      <c r="A1630" s="50" t="s">
        <v>1651</v>
      </c>
      <c r="B1630" s="107" t="s">
        <v>1020</v>
      </c>
      <c r="D1630" s="81">
        <v>0</v>
      </c>
      <c r="E1630" s="50">
        <v>0</v>
      </c>
      <c r="F1630" s="572">
        <f t="shared" si="847"/>
        <v>0</v>
      </c>
      <c r="G1630" s="146">
        <v>31</v>
      </c>
      <c r="H1630" s="81">
        <v>2</v>
      </c>
      <c r="I1630" s="6">
        <f t="shared" si="849"/>
        <v>2</v>
      </c>
      <c r="J1630" s="6">
        <f t="shared" si="850"/>
        <v>0</v>
      </c>
      <c r="K1630" s="50" t="s">
        <v>161</v>
      </c>
      <c r="L1630" s="50">
        <v>5.5E-2</v>
      </c>
      <c r="M1630" s="81">
        <v>2.8000000000000001E-2</v>
      </c>
      <c r="N1630" s="114">
        <f>VLOOKUP(K1630,'Material Bar Weights'!A:C,3,0)</f>
        <v>19.53</v>
      </c>
      <c r="O1630" s="115">
        <f t="shared" si="851"/>
        <v>0</v>
      </c>
      <c r="P1630" s="105">
        <f t="shared" si="848"/>
        <v>0</v>
      </c>
      <c r="R1630" s="286"/>
      <c r="S1630" s="287"/>
      <c r="U1630" s="212"/>
      <c r="V1630" s="180"/>
      <c r="W1630" s="180"/>
      <c r="X1630" s="50"/>
      <c r="Y1630" s="82"/>
    </row>
    <row r="1631" spans="1:25">
      <c r="A1631" s="50" t="s">
        <v>695</v>
      </c>
      <c r="B1631" s="107" t="s">
        <v>1200</v>
      </c>
      <c r="D1631" s="81">
        <v>0</v>
      </c>
      <c r="E1631" s="81">
        <v>0</v>
      </c>
      <c r="F1631" s="574">
        <f t="shared" si="847"/>
        <v>0</v>
      </c>
      <c r="G1631" s="81">
        <v>31</v>
      </c>
      <c r="H1631" s="81">
        <v>2</v>
      </c>
      <c r="I1631" s="40">
        <f t="shared" si="849"/>
        <v>2</v>
      </c>
      <c r="J1631" s="6">
        <f t="shared" si="850"/>
        <v>0</v>
      </c>
      <c r="K1631" s="50" t="s">
        <v>161</v>
      </c>
      <c r="L1631" s="50">
        <v>5.5E-2</v>
      </c>
      <c r="M1631" s="81">
        <v>2.8000000000000001E-2</v>
      </c>
      <c r="N1631" s="114">
        <f>VLOOKUP(K1631,'Material Bar Weights'!A:C,3,0)</f>
        <v>19.53</v>
      </c>
      <c r="O1631" s="115">
        <f t="shared" si="851"/>
        <v>0</v>
      </c>
      <c r="P1631" s="105">
        <f t="shared" si="848"/>
        <v>0</v>
      </c>
      <c r="R1631" s="286"/>
      <c r="S1631" s="287"/>
      <c r="U1631" s="212"/>
      <c r="V1631" s="180"/>
      <c r="W1631" s="180"/>
      <c r="X1631" s="50"/>
      <c r="Y1631" s="82"/>
    </row>
    <row r="1632" spans="1:25">
      <c r="A1632" s="50" t="s">
        <v>695</v>
      </c>
      <c r="B1632" s="107" t="s">
        <v>1019</v>
      </c>
      <c r="D1632" s="81">
        <v>0</v>
      </c>
      <c r="E1632" s="50">
        <v>0</v>
      </c>
      <c r="F1632" s="464">
        <f t="shared" si="847"/>
        <v>0</v>
      </c>
      <c r="G1632" s="146">
        <v>36</v>
      </c>
      <c r="H1632" s="81">
        <v>1</v>
      </c>
      <c r="I1632" s="6">
        <f t="shared" si="849"/>
        <v>1</v>
      </c>
      <c r="J1632" s="6">
        <f t="shared" si="850"/>
        <v>0</v>
      </c>
      <c r="K1632" s="50" t="s">
        <v>161</v>
      </c>
      <c r="L1632" s="50">
        <v>5.5E-2</v>
      </c>
      <c r="M1632" s="81">
        <v>2.8000000000000001E-2</v>
      </c>
      <c r="N1632" s="114">
        <f>VLOOKUP(K1632,'Material Bar Weights'!A:C,3,0)</f>
        <v>19.53</v>
      </c>
      <c r="O1632" s="115">
        <f t="shared" si="851"/>
        <v>0</v>
      </c>
      <c r="P1632" s="105">
        <f t="shared" si="848"/>
        <v>0</v>
      </c>
      <c r="R1632" s="286"/>
      <c r="S1632" s="287"/>
      <c r="U1632" s="212"/>
      <c r="V1632" s="180"/>
      <c r="W1632" s="180"/>
      <c r="X1632" s="50"/>
      <c r="Y1632" s="82"/>
    </row>
    <row r="1633" spans="1:25">
      <c r="A1633" s="50" t="s">
        <v>695</v>
      </c>
      <c r="B1633" s="107" t="s">
        <v>1099</v>
      </c>
      <c r="D1633" s="81">
        <v>0</v>
      </c>
      <c r="E1633" s="50">
        <v>0</v>
      </c>
      <c r="F1633" s="464">
        <f t="shared" si="847"/>
        <v>0</v>
      </c>
      <c r="G1633" s="146">
        <v>42</v>
      </c>
      <c r="H1633" s="81">
        <v>1</v>
      </c>
      <c r="I1633" s="6">
        <f t="shared" si="849"/>
        <v>1</v>
      </c>
      <c r="J1633" s="6">
        <f t="shared" si="850"/>
        <v>0</v>
      </c>
      <c r="K1633" s="50" t="s">
        <v>161</v>
      </c>
      <c r="L1633" s="50">
        <v>5.5E-2</v>
      </c>
      <c r="M1633" s="81">
        <v>2.8000000000000001E-2</v>
      </c>
      <c r="N1633" s="114">
        <f>VLOOKUP(K1633,'Material Bar Weights'!A:C,3,0)</f>
        <v>19.53</v>
      </c>
      <c r="O1633" s="115">
        <f t="shared" si="851"/>
        <v>0</v>
      </c>
      <c r="P1633" s="105">
        <f t="shared" si="848"/>
        <v>0</v>
      </c>
      <c r="R1633" s="286"/>
      <c r="S1633" s="287"/>
      <c r="U1633" s="212"/>
      <c r="V1633" s="180"/>
      <c r="W1633" s="180"/>
      <c r="X1633" s="50"/>
      <c r="Y1633" s="82"/>
    </row>
    <row r="1634" spans="1:25">
      <c r="A1634" s="81" t="s">
        <v>695</v>
      </c>
      <c r="B1634" s="107" t="s">
        <v>1068</v>
      </c>
      <c r="D1634" s="81">
        <v>0</v>
      </c>
      <c r="E1634" s="81">
        <v>0</v>
      </c>
      <c r="F1634" s="575">
        <f t="shared" si="847"/>
        <v>0</v>
      </c>
      <c r="G1634" s="146">
        <v>39</v>
      </c>
      <c r="H1634" s="81">
        <v>1</v>
      </c>
      <c r="I1634" s="40">
        <f t="shared" si="849"/>
        <v>1</v>
      </c>
      <c r="J1634" s="40">
        <f t="shared" si="850"/>
        <v>0</v>
      </c>
      <c r="K1634" s="81" t="s">
        <v>809</v>
      </c>
      <c r="L1634" s="152">
        <v>6.4000000000000001E-2</v>
      </c>
      <c r="M1634" s="81">
        <v>2.8000000000000001E-2</v>
      </c>
      <c r="N1634" s="114">
        <f>VLOOKUP(K1634,'Material Bar Weights'!A:C,3,0)</f>
        <v>19.53</v>
      </c>
      <c r="O1634" s="115">
        <f t="shared" si="851"/>
        <v>0</v>
      </c>
      <c r="P1634" s="105">
        <f t="shared" si="848"/>
        <v>0</v>
      </c>
      <c r="R1634" s="286"/>
      <c r="S1634" s="287"/>
      <c r="U1634" s="212"/>
      <c r="V1634" s="180"/>
      <c r="W1634" s="180"/>
      <c r="X1634" s="50"/>
      <c r="Y1634" s="82"/>
    </row>
    <row r="1635" spans="1:25">
      <c r="A1635" s="50" t="s">
        <v>695</v>
      </c>
      <c r="B1635" s="49" t="s">
        <v>1087</v>
      </c>
      <c r="D1635" s="81">
        <v>0</v>
      </c>
      <c r="E1635" s="50">
        <v>0</v>
      </c>
      <c r="F1635" s="572">
        <f t="shared" si="847"/>
        <v>0</v>
      </c>
      <c r="G1635" s="146">
        <v>31</v>
      </c>
      <c r="H1635" s="81">
        <v>2</v>
      </c>
      <c r="I1635" s="6">
        <f t="shared" si="849"/>
        <v>2</v>
      </c>
      <c r="J1635" s="6">
        <f t="shared" si="850"/>
        <v>0</v>
      </c>
      <c r="K1635" s="50" t="s">
        <v>161</v>
      </c>
      <c r="L1635" s="50">
        <v>5.5E-2</v>
      </c>
      <c r="M1635" s="81">
        <v>2.8000000000000001E-2</v>
      </c>
      <c r="N1635" s="114">
        <f>VLOOKUP(K1635,'Material Bar Weights'!A:C,3,0)</f>
        <v>19.53</v>
      </c>
      <c r="O1635" s="115">
        <f t="shared" si="851"/>
        <v>0</v>
      </c>
      <c r="P1635" s="105">
        <f t="shared" si="848"/>
        <v>0</v>
      </c>
      <c r="R1635" s="286"/>
      <c r="S1635" s="287"/>
      <c r="U1635" s="212"/>
      <c r="V1635" s="180"/>
      <c r="W1635" s="180"/>
      <c r="X1635" s="50"/>
      <c r="Y1635" s="82"/>
    </row>
    <row r="1636" spans="1:25">
      <c r="A1636" s="50" t="s">
        <v>695</v>
      </c>
      <c r="B1636" s="49" t="s">
        <v>1508</v>
      </c>
      <c r="D1636" s="81">
        <v>0</v>
      </c>
      <c r="E1636" s="50">
        <v>0</v>
      </c>
      <c r="F1636" s="572">
        <f t="shared" si="847"/>
        <v>0</v>
      </c>
      <c r="G1636" s="81">
        <v>31</v>
      </c>
      <c r="H1636" s="81">
        <v>1.3</v>
      </c>
      <c r="I1636" s="40">
        <f t="shared" si="849"/>
        <v>1.3</v>
      </c>
      <c r="J1636" s="6">
        <f t="shared" si="850"/>
        <v>0</v>
      </c>
      <c r="K1636" s="50" t="s">
        <v>161</v>
      </c>
      <c r="L1636" s="50">
        <v>5.5E-2</v>
      </c>
      <c r="M1636" s="81">
        <v>2.8000000000000001E-2</v>
      </c>
      <c r="N1636" s="114">
        <f>VLOOKUP(K1636,'Material Bar Weights'!A:C,3,0)</f>
        <v>19.53</v>
      </c>
      <c r="O1636" s="115">
        <f t="shared" si="851"/>
        <v>0</v>
      </c>
      <c r="P1636" s="105">
        <f t="shared" si="848"/>
        <v>0</v>
      </c>
      <c r="R1636" s="286"/>
      <c r="S1636" s="287"/>
      <c r="T1636" s="288"/>
      <c r="V1636" s="180"/>
      <c r="W1636" s="180"/>
      <c r="X1636" s="50"/>
      <c r="Y1636" s="82"/>
    </row>
    <row r="1637" spans="1:25">
      <c r="A1637" s="81" t="s">
        <v>4217</v>
      </c>
      <c r="B1637" s="49" t="s">
        <v>4218</v>
      </c>
      <c r="D1637" s="81">
        <v>0</v>
      </c>
      <c r="E1637" s="81">
        <v>0</v>
      </c>
      <c r="F1637" s="81">
        <f t="shared" si="847"/>
        <v>0</v>
      </c>
      <c r="G1637" s="153">
        <v>10</v>
      </c>
      <c r="H1637" s="7">
        <v>2</v>
      </c>
      <c r="I1637" s="3">
        <f>E1637/G1637+H1637</f>
        <v>2</v>
      </c>
      <c r="J1637" s="3">
        <f>ROUND(I1637/7.5,0)</f>
        <v>0</v>
      </c>
      <c r="K1637" s="81" t="s">
        <v>993</v>
      </c>
      <c r="L1637" s="81" t="s">
        <v>47</v>
      </c>
      <c r="M1637" s="81">
        <v>2.04</v>
      </c>
      <c r="N1637" s="114"/>
      <c r="O1637" s="104">
        <f>IF(L1637="NA", E1637, E1637*L1637)</f>
        <v>0</v>
      </c>
      <c r="P1637" s="90"/>
      <c r="U1637" s="212"/>
    </row>
    <row r="1638" spans="1:25">
      <c r="A1638" s="81" t="s">
        <v>4217</v>
      </c>
      <c r="B1638" s="49" t="s">
        <v>4219</v>
      </c>
      <c r="D1638" s="81">
        <v>0</v>
      </c>
      <c r="E1638" s="81">
        <v>0</v>
      </c>
      <c r="F1638" s="81"/>
      <c r="G1638" s="153">
        <v>10</v>
      </c>
      <c r="H1638" s="7">
        <v>2</v>
      </c>
      <c r="I1638" s="3">
        <f t="shared" ref="I1638:I1639" si="852">E1638/G1638+H1638</f>
        <v>2</v>
      </c>
      <c r="J1638" s="3">
        <f t="shared" ref="J1638:J1642" si="853">ROUND(I1638/7.5,0)</f>
        <v>0</v>
      </c>
      <c r="K1638" s="208" t="s">
        <v>4221</v>
      </c>
      <c r="L1638" s="81" t="s">
        <v>47</v>
      </c>
      <c r="M1638" s="81"/>
      <c r="N1638" s="114"/>
      <c r="O1638" s="104">
        <f t="shared" ref="O1638:O1639" si="854">IF(L1638="NA", E1638, E1638*L1638)</f>
        <v>0</v>
      </c>
      <c r="P1638" s="48"/>
      <c r="R1638" s="286"/>
      <c r="S1638" s="287"/>
      <c r="U1638" s="212"/>
      <c r="V1638" s="180"/>
      <c r="W1638" s="180"/>
      <c r="X1638" s="50"/>
      <c r="Y1638" s="82"/>
    </row>
    <row r="1639" spans="1:25">
      <c r="A1639" s="81" t="s">
        <v>4217</v>
      </c>
      <c r="B1639" s="49" t="s">
        <v>4220</v>
      </c>
      <c r="D1639" s="81">
        <v>0</v>
      </c>
      <c r="E1639" s="81">
        <v>0</v>
      </c>
      <c r="F1639" s="81"/>
      <c r="G1639" s="153">
        <v>10</v>
      </c>
      <c r="H1639" s="7">
        <v>2</v>
      </c>
      <c r="I1639" s="3">
        <f t="shared" si="852"/>
        <v>2</v>
      </c>
      <c r="J1639" s="3">
        <f t="shared" si="853"/>
        <v>0</v>
      </c>
      <c r="K1639" s="208" t="s">
        <v>4222</v>
      </c>
      <c r="L1639" s="81" t="s">
        <v>47</v>
      </c>
      <c r="M1639" s="81"/>
      <c r="N1639" s="114"/>
      <c r="O1639" s="104">
        <f t="shared" si="854"/>
        <v>0</v>
      </c>
      <c r="P1639" s="48"/>
      <c r="R1639" s="286"/>
      <c r="S1639" s="287"/>
      <c r="U1639" s="212"/>
      <c r="V1639" s="180"/>
      <c r="W1639" s="180"/>
      <c r="X1639" s="50"/>
      <c r="Y1639" s="82"/>
    </row>
    <row r="1640" spans="1:25">
      <c r="A1640" s="81" t="s">
        <v>4217</v>
      </c>
      <c r="B1640" s="49" t="s">
        <v>4223</v>
      </c>
      <c r="D1640" s="81">
        <v>0</v>
      </c>
      <c r="E1640" s="81">
        <v>0</v>
      </c>
      <c r="F1640" s="81">
        <f t="shared" ref="F1640" si="855">((E1640*M1640)/35)/4</f>
        <v>0</v>
      </c>
      <c r="G1640" s="153">
        <v>10</v>
      </c>
      <c r="H1640" s="7">
        <v>2</v>
      </c>
      <c r="I1640" s="3">
        <f>E1640/G1640+H1640</f>
        <v>2</v>
      </c>
      <c r="J1640" s="3">
        <f>ROUND(I1640/7.5,0)</f>
        <v>0</v>
      </c>
      <c r="K1640" s="81" t="s">
        <v>1186</v>
      </c>
      <c r="L1640" s="81" t="s">
        <v>47</v>
      </c>
      <c r="M1640" s="81">
        <v>2.04</v>
      </c>
      <c r="N1640" s="114"/>
      <c r="O1640" s="104">
        <f>IF(L1640="NA", E1640, E1640*L1640)</f>
        <v>0</v>
      </c>
      <c r="P1640" s="48"/>
      <c r="R1640" s="286"/>
      <c r="S1640" s="287"/>
      <c r="U1640" s="212"/>
      <c r="V1640" s="180"/>
      <c r="W1640" s="180"/>
      <c r="X1640" s="50"/>
      <c r="Y1640" s="82"/>
    </row>
    <row r="1641" spans="1:25">
      <c r="A1641" s="81" t="s">
        <v>4217</v>
      </c>
      <c r="B1641" s="49" t="s">
        <v>4224</v>
      </c>
      <c r="D1641" s="81">
        <v>0</v>
      </c>
      <c r="E1641" s="81">
        <v>0</v>
      </c>
      <c r="F1641" s="81"/>
      <c r="G1641" s="153">
        <v>10</v>
      </c>
      <c r="H1641" s="7">
        <v>2</v>
      </c>
      <c r="I1641" s="3">
        <f t="shared" ref="I1641:I1642" si="856">E1641/G1641+H1641</f>
        <v>2</v>
      </c>
      <c r="J1641" s="3">
        <f t="shared" si="853"/>
        <v>0</v>
      </c>
      <c r="K1641" s="208" t="s">
        <v>4226</v>
      </c>
      <c r="L1641" s="81" t="s">
        <v>47</v>
      </c>
      <c r="M1641" s="81"/>
      <c r="N1641" s="114"/>
      <c r="O1641" s="104">
        <f t="shared" ref="O1641:O1642" si="857">IF(L1641="NA", E1641, E1641*L1641)</f>
        <v>0</v>
      </c>
      <c r="P1641" s="48"/>
      <c r="R1641" s="286"/>
      <c r="S1641" s="287"/>
      <c r="U1641" s="212"/>
      <c r="V1641" s="180"/>
      <c r="W1641" s="180"/>
      <c r="X1641" s="50"/>
      <c r="Y1641" s="82"/>
    </row>
    <row r="1642" spans="1:25">
      <c r="A1642" s="81" t="s">
        <v>4217</v>
      </c>
      <c r="B1642" s="49" t="s">
        <v>4225</v>
      </c>
      <c r="D1642" s="81">
        <v>0</v>
      </c>
      <c r="E1642" s="81">
        <v>0</v>
      </c>
      <c r="F1642" s="81"/>
      <c r="G1642" s="153">
        <v>10</v>
      </c>
      <c r="H1642" s="7">
        <v>2</v>
      </c>
      <c r="I1642" s="3">
        <f t="shared" si="856"/>
        <v>2</v>
      </c>
      <c r="J1642" s="3">
        <f t="shared" si="853"/>
        <v>0</v>
      </c>
      <c r="K1642" s="208" t="s">
        <v>4227</v>
      </c>
      <c r="L1642" s="81" t="s">
        <v>47</v>
      </c>
      <c r="M1642" s="81"/>
      <c r="N1642" s="114"/>
      <c r="O1642" s="104">
        <f t="shared" si="857"/>
        <v>0</v>
      </c>
      <c r="P1642" s="48"/>
      <c r="Q1642" s="48"/>
      <c r="S1642" s="287"/>
      <c r="U1642" s="212"/>
      <c r="V1642" s="180"/>
      <c r="W1642" s="180"/>
      <c r="X1642" s="50"/>
      <c r="Y1642" s="82"/>
    </row>
    <row r="1643" spans="1:25" s="120" customFormat="1">
      <c r="A1643" s="81" t="s">
        <v>4233</v>
      </c>
      <c r="B1643" s="49" t="s">
        <v>4228</v>
      </c>
      <c r="C1643" s="47"/>
      <c r="D1643" s="81">
        <v>0</v>
      </c>
      <c r="E1643" s="81">
        <v>0</v>
      </c>
      <c r="F1643" s="81">
        <f t="shared" ref="F1643" si="858">((E1643*M1643)/35)/4</f>
        <v>0</v>
      </c>
      <c r="G1643" s="153">
        <v>10</v>
      </c>
      <c r="H1643" s="7">
        <v>2.5</v>
      </c>
      <c r="I1643" s="3">
        <f>E1643/G1643+H1643</f>
        <v>2.5</v>
      </c>
      <c r="J1643" s="3">
        <f>ROUND(I1643/7.5,0)</f>
        <v>0</v>
      </c>
      <c r="K1643" s="81" t="s">
        <v>1025</v>
      </c>
      <c r="L1643" s="81" t="s">
        <v>47</v>
      </c>
      <c r="M1643" s="81">
        <v>2.2799999999999998</v>
      </c>
      <c r="N1643" s="114"/>
      <c r="O1643" s="104">
        <f>IF(L1643="NA", E1643, E1643*L1643)</f>
        <v>0</v>
      </c>
      <c r="P1643" s="90"/>
      <c r="Q1643" s="50"/>
      <c r="R1643" s="55"/>
      <c r="S1643" s="50"/>
      <c r="T1643" s="55"/>
      <c r="U1643" s="212"/>
      <c r="V1643" s="180"/>
      <c r="W1643" s="180"/>
      <c r="X1643" s="81"/>
      <c r="Y1643" s="160"/>
    </row>
    <row r="1644" spans="1:25" s="120" customFormat="1">
      <c r="A1644" s="81" t="s">
        <v>4233</v>
      </c>
      <c r="B1644" s="49" t="s">
        <v>4229</v>
      </c>
      <c r="C1644" s="47"/>
      <c r="D1644" s="81">
        <v>0</v>
      </c>
      <c r="E1644" s="81">
        <v>0</v>
      </c>
      <c r="F1644" s="81"/>
      <c r="G1644" s="153">
        <v>10</v>
      </c>
      <c r="H1644" s="7">
        <v>2.5</v>
      </c>
      <c r="I1644" s="3">
        <f t="shared" ref="I1644:I1645" si="859">E1644/G1644+H1644</f>
        <v>2.5</v>
      </c>
      <c r="J1644" s="3">
        <f t="shared" ref="J1644:J1648" si="860">ROUND(I1644/7.5,0)</f>
        <v>0</v>
      </c>
      <c r="K1644" s="208" t="s">
        <v>4231</v>
      </c>
      <c r="L1644" s="81" t="s">
        <v>47</v>
      </c>
      <c r="M1644" s="81"/>
      <c r="N1644" s="114"/>
      <c r="O1644" s="104">
        <f t="shared" ref="O1644:O1645" si="861">IF(L1644="NA", E1644, E1644*L1644)</f>
        <v>0</v>
      </c>
      <c r="R1644" s="288"/>
      <c r="S1644" s="291"/>
      <c r="T1644" s="288"/>
      <c r="U1644" s="239"/>
      <c r="V1644" s="180"/>
      <c r="W1644" s="180"/>
      <c r="X1644" s="81"/>
      <c r="Y1644" s="160"/>
    </row>
    <row r="1645" spans="1:25" s="120" customFormat="1">
      <c r="A1645" s="81" t="s">
        <v>4217</v>
      </c>
      <c r="B1645" s="49" t="s">
        <v>4230</v>
      </c>
      <c r="C1645" s="47"/>
      <c r="D1645" s="81">
        <v>0</v>
      </c>
      <c r="E1645" s="81">
        <v>0</v>
      </c>
      <c r="F1645" s="81"/>
      <c r="G1645" s="153">
        <v>10</v>
      </c>
      <c r="H1645" s="7">
        <v>2.5</v>
      </c>
      <c r="I1645" s="3">
        <f t="shared" si="859"/>
        <v>2.5</v>
      </c>
      <c r="J1645" s="3">
        <f t="shared" si="860"/>
        <v>0</v>
      </c>
      <c r="K1645" s="208" t="s">
        <v>4232</v>
      </c>
      <c r="L1645" s="81" t="s">
        <v>47</v>
      </c>
      <c r="M1645" s="81"/>
      <c r="N1645" s="114"/>
      <c r="O1645" s="104">
        <f t="shared" si="861"/>
        <v>0</v>
      </c>
      <c r="R1645" s="288"/>
      <c r="S1645" s="291"/>
      <c r="T1645" s="288"/>
      <c r="U1645" s="239"/>
      <c r="V1645" s="180"/>
      <c r="W1645" s="180"/>
      <c r="X1645" s="81"/>
      <c r="Y1645" s="160"/>
    </row>
    <row r="1646" spans="1:25" s="120" customFormat="1">
      <c r="A1646" s="81" t="s">
        <v>4233</v>
      </c>
      <c r="B1646" s="49" t="s">
        <v>4234</v>
      </c>
      <c r="C1646" s="47"/>
      <c r="D1646" s="81">
        <v>0</v>
      </c>
      <c r="E1646" s="81">
        <v>0</v>
      </c>
      <c r="F1646" s="81">
        <f t="shared" ref="F1646" si="862">((E1646*M1646)/35)/4</f>
        <v>0</v>
      </c>
      <c r="G1646" s="153">
        <v>10</v>
      </c>
      <c r="H1646" s="7">
        <v>2.5</v>
      </c>
      <c r="I1646" s="3">
        <f>E1646/G1646+H1646</f>
        <v>2.5</v>
      </c>
      <c r="J1646" s="3">
        <f>ROUND(I1646/7.5,0)</f>
        <v>0</v>
      </c>
      <c r="K1646" s="81" t="s">
        <v>1084</v>
      </c>
      <c r="L1646" s="81" t="s">
        <v>47</v>
      </c>
      <c r="M1646" s="81">
        <v>2.2799999999999998</v>
      </c>
      <c r="N1646" s="114"/>
      <c r="O1646" s="104">
        <f>IF(L1646="NA", E1646, E1646*L1646)</f>
        <v>0</v>
      </c>
      <c r="R1646" s="288"/>
      <c r="S1646" s="291"/>
      <c r="T1646" s="288"/>
      <c r="U1646" s="239"/>
      <c r="V1646" s="180"/>
      <c r="W1646" s="180"/>
      <c r="X1646" s="81"/>
      <c r="Y1646" s="160"/>
    </row>
    <row r="1647" spans="1:25" s="120" customFormat="1">
      <c r="A1647" s="81" t="s">
        <v>4233</v>
      </c>
      <c r="B1647" s="49" t="s">
        <v>4235</v>
      </c>
      <c r="C1647" s="47"/>
      <c r="D1647" s="81">
        <v>0</v>
      </c>
      <c r="E1647" s="81">
        <v>0</v>
      </c>
      <c r="F1647" s="81"/>
      <c r="G1647" s="153">
        <v>10</v>
      </c>
      <c r="H1647" s="7">
        <v>2.5</v>
      </c>
      <c r="I1647" s="3">
        <f t="shared" ref="I1647:I1648" si="863">E1647/G1647+H1647</f>
        <v>2.5</v>
      </c>
      <c r="J1647" s="3">
        <f t="shared" si="860"/>
        <v>0</v>
      </c>
      <c r="K1647" s="208" t="s">
        <v>4237</v>
      </c>
      <c r="L1647" s="81" t="s">
        <v>47</v>
      </c>
      <c r="M1647" s="81"/>
      <c r="N1647" s="114"/>
      <c r="O1647" s="104">
        <f t="shared" ref="O1647:O1648" si="864">IF(L1647="NA", E1647, E1647*L1647)</f>
        <v>0</v>
      </c>
      <c r="R1647" s="288"/>
      <c r="S1647" s="291"/>
      <c r="T1647" s="288"/>
      <c r="U1647" s="239"/>
      <c r="V1647" s="180"/>
      <c r="W1647" s="180"/>
      <c r="X1647" s="81"/>
      <c r="Y1647" s="160"/>
    </row>
    <row r="1648" spans="1:25" s="120" customFormat="1">
      <c r="A1648" s="81" t="s">
        <v>4217</v>
      </c>
      <c r="B1648" s="49" t="s">
        <v>4236</v>
      </c>
      <c r="C1648" s="47"/>
      <c r="D1648" s="81">
        <v>0</v>
      </c>
      <c r="E1648" s="81">
        <v>0</v>
      </c>
      <c r="F1648" s="81"/>
      <c r="G1648" s="153">
        <v>10</v>
      </c>
      <c r="H1648" s="7">
        <v>2.5</v>
      </c>
      <c r="I1648" s="3">
        <f t="shared" si="863"/>
        <v>2.5</v>
      </c>
      <c r="J1648" s="3">
        <f t="shared" si="860"/>
        <v>0</v>
      </c>
      <c r="K1648" s="208" t="s">
        <v>4238</v>
      </c>
      <c r="L1648" s="81" t="s">
        <v>47</v>
      </c>
      <c r="M1648" s="81"/>
      <c r="N1648" s="114"/>
      <c r="O1648" s="104">
        <f t="shared" si="864"/>
        <v>0</v>
      </c>
      <c r="R1648" s="288"/>
      <c r="S1648" s="291"/>
      <c r="T1648" s="288"/>
      <c r="U1648" s="239"/>
      <c r="V1648" s="180"/>
      <c r="W1648" s="180"/>
      <c r="X1648" s="81"/>
      <c r="Y1648" s="160"/>
    </row>
    <row r="1649" spans="1:33" s="120" customFormat="1">
      <c r="A1649" s="50" t="s">
        <v>814</v>
      </c>
      <c r="B1649" s="49" t="s">
        <v>4239</v>
      </c>
      <c r="C1649" s="47"/>
      <c r="D1649" s="81">
        <v>0</v>
      </c>
      <c r="E1649" s="81">
        <v>0</v>
      </c>
      <c r="F1649" s="81">
        <f t="shared" ref="F1649" si="865">((E1649*M1649)/35)/4</f>
        <v>0</v>
      </c>
      <c r="G1649" s="81">
        <v>10</v>
      </c>
      <c r="H1649" s="81">
        <v>3</v>
      </c>
      <c r="I1649" s="40">
        <f t="shared" ref="I1649:I1667" si="866">E1649/G1649+H1649</f>
        <v>3</v>
      </c>
      <c r="J1649" s="40">
        <f t="shared" ref="J1649:J1667" si="867">ROUND(I1649/7.5,0)</f>
        <v>0</v>
      </c>
      <c r="K1649" s="81" t="s">
        <v>684</v>
      </c>
      <c r="L1649" s="50">
        <v>2.1617000000000002</v>
      </c>
      <c r="M1649" s="81">
        <v>0.59499999999999997</v>
      </c>
      <c r="N1649" s="114">
        <f>VLOOKUP(K1649,'Material Bar Weights'!A:C,3,0)</f>
        <v>138.88</v>
      </c>
      <c r="O1649" s="115">
        <f t="shared" ref="O1649:O1667" si="868">IF(L1649="NA", E1649, E1649*L1649)</f>
        <v>0</v>
      </c>
      <c r="P1649" s="105">
        <f>O1649/N1649</f>
        <v>0</v>
      </c>
      <c r="R1649" s="288"/>
      <c r="S1649" s="291"/>
      <c r="T1649" s="288"/>
      <c r="U1649" s="239"/>
      <c r="V1649" s="180"/>
      <c r="W1649" s="180"/>
      <c r="X1649" s="81"/>
      <c r="Y1649" s="160"/>
    </row>
    <row r="1650" spans="1:33">
      <c r="A1650" s="50" t="s">
        <v>893</v>
      </c>
      <c r="B1650" s="49" t="s">
        <v>4240</v>
      </c>
      <c r="D1650" s="81">
        <v>0</v>
      </c>
      <c r="E1650" s="81">
        <v>0</v>
      </c>
      <c r="F1650" s="81"/>
      <c r="G1650" s="81">
        <v>10</v>
      </c>
      <c r="H1650" s="81">
        <v>3</v>
      </c>
      <c r="I1650" s="40">
        <f t="shared" si="866"/>
        <v>3</v>
      </c>
      <c r="J1650" s="40">
        <f t="shared" si="867"/>
        <v>0</v>
      </c>
      <c r="K1650" s="208" t="s">
        <v>4241</v>
      </c>
      <c r="L1650" s="50" t="s">
        <v>47</v>
      </c>
      <c r="M1650" s="81"/>
      <c r="N1650" s="114"/>
      <c r="O1650" s="115">
        <f t="shared" si="868"/>
        <v>0</v>
      </c>
      <c r="P1650" s="114"/>
    </row>
    <row r="1651" spans="1:33">
      <c r="A1651" s="50" t="s">
        <v>814</v>
      </c>
      <c r="B1651" s="49" t="s">
        <v>4242</v>
      </c>
      <c r="D1651" s="81">
        <v>0</v>
      </c>
      <c r="E1651" s="81">
        <v>0</v>
      </c>
      <c r="F1651" s="81"/>
      <c r="G1651" s="81">
        <v>10</v>
      </c>
      <c r="H1651" s="81">
        <v>3</v>
      </c>
      <c r="I1651" s="40">
        <f t="shared" si="866"/>
        <v>3</v>
      </c>
      <c r="J1651" s="40">
        <f t="shared" si="867"/>
        <v>0</v>
      </c>
      <c r="K1651" s="50" t="s">
        <v>684</v>
      </c>
      <c r="L1651" s="50">
        <v>2.7437</v>
      </c>
      <c r="M1651" s="81">
        <v>0.33</v>
      </c>
      <c r="N1651" s="114">
        <f>VLOOKUP(K1651,'Material Bar Weights'!A:C,3,0)</f>
        <v>138.88</v>
      </c>
      <c r="O1651" s="115">
        <f t="shared" si="868"/>
        <v>0</v>
      </c>
      <c r="P1651" s="105">
        <f>O1651/N1651</f>
        <v>0</v>
      </c>
      <c r="R1651" s="48"/>
      <c r="S1651" s="48"/>
      <c r="T1651" s="48"/>
      <c r="U1651" s="48"/>
    </row>
    <row r="1652" spans="1:33">
      <c r="A1652" s="50" t="s">
        <v>893</v>
      </c>
      <c r="B1652" s="49" t="s">
        <v>4243</v>
      </c>
      <c r="D1652" s="81">
        <v>0</v>
      </c>
      <c r="E1652" s="81">
        <v>0</v>
      </c>
      <c r="F1652" s="81"/>
      <c r="G1652" s="81">
        <v>10</v>
      </c>
      <c r="H1652" s="81">
        <v>3</v>
      </c>
      <c r="I1652" s="40">
        <f t="shared" si="866"/>
        <v>3</v>
      </c>
      <c r="J1652" s="40">
        <f t="shared" si="867"/>
        <v>0</v>
      </c>
      <c r="K1652" s="208" t="s">
        <v>4244</v>
      </c>
      <c r="L1652" s="50" t="s">
        <v>47</v>
      </c>
      <c r="M1652" s="81"/>
      <c r="N1652" s="114"/>
      <c r="O1652" s="115">
        <f t="shared" si="868"/>
        <v>0</v>
      </c>
      <c r="P1652" s="114"/>
      <c r="U1652" s="212"/>
    </row>
    <row r="1653" spans="1:33">
      <c r="A1653" s="50" t="s">
        <v>814</v>
      </c>
      <c r="B1653" s="49" t="s">
        <v>2553</v>
      </c>
      <c r="D1653" s="81">
        <v>0</v>
      </c>
      <c r="E1653" s="81">
        <v>0</v>
      </c>
      <c r="F1653" s="33">
        <f t="shared" ref="F1653:F1657" si="869">((E1653*M1653)/35)/4</f>
        <v>0</v>
      </c>
      <c r="G1653" s="81">
        <v>10</v>
      </c>
      <c r="H1653" s="81">
        <v>3</v>
      </c>
      <c r="I1653" s="40">
        <f t="shared" si="866"/>
        <v>3</v>
      </c>
      <c r="J1653" s="40">
        <f t="shared" si="867"/>
        <v>0</v>
      </c>
      <c r="K1653" s="50" t="s">
        <v>621</v>
      </c>
      <c r="L1653" s="50">
        <v>2.7501000000000002</v>
      </c>
      <c r="M1653" s="81">
        <v>0.54200000000000004</v>
      </c>
      <c r="N1653" s="114">
        <f>VLOOKUP(K1653,'Material Bar Weights'!A:C,3,0)</f>
        <v>128.19999999999999</v>
      </c>
      <c r="O1653" s="115">
        <f t="shared" si="868"/>
        <v>0</v>
      </c>
      <c r="P1653" s="105">
        <f>O1653/N1653</f>
        <v>0</v>
      </c>
      <c r="U1653" s="212"/>
    </row>
    <row r="1654" spans="1:33">
      <c r="A1654" s="50" t="s">
        <v>695</v>
      </c>
      <c r="B1654" s="107" t="s">
        <v>2554</v>
      </c>
      <c r="D1654" s="81">
        <v>0</v>
      </c>
      <c r="E1654" s="81">
        <v>0</v>
      </c>
      <c r="F1654" s="81"/>
      <c r="G1654" s="81">
        <v>10</v>
      </c>
      <c r="H1654" s="81">
        <v>3</v>
      </c>
      <c r="I1654" s="40">
        <f t="shared" si="866"/>
        <v>3</v>
      </c>
      <c r="J1654" s="40">
        <f t="shared" si="867"/>
        <v>0</v>
      </c>
      <c r="K1654" s="208" t="s">
        <v>2555</v>
      </c>
      <c r="L1654" s="50" t="s">
        <v>47</v>
      </c>
      <c r="M1654" s="81"/>
      <c r="N1654" s="114"/>
      <c r="O1654" s="115">
        <f t="shared" si="868"/>
        <v>0</v>
      </c>
      <c r="P1654" s="114"/>
      <c r="U1654" s="212"/>
    </row>
    <row r="1655" spans="1:33">
      <c r="A1655" s="50" t="s">
        <v>814</v>
      </c>
      <c r="B1655" s="107" t="s">
        <v>4245</v>
      </c>
      <c r="D1655" s="81">
        <v>0</v>
      </c>
      <c r="E1655" s="81">
        <v>0</v>
      </c>
      <c r="F1655" s="33">
        <f t="shared" si="869"/>
        <v>0</v>
      </c>
      <c r="G1655" s="146">
        <v>1</v>
      </c>
      <c r="H1655" s="81">
        <v>3</v>
      </c>
      <c r="I1655" s="40">
        <f t="shared" si="866"/>
        <v>3</v>
      </c>
      <c r="J1655" s="40">
        <f t="shared" si="867"/>
        <v>0</v>
      </c>
      <c r="K1655" s="50" t="s">
        <v>684</v>
      </c>
      <c r="L1655" s="81">
        <v>2.7437</v>
      </c>
      <c r="M1655" s="81">
        <v>0.51600000000000001</v>
      </c>
      <c r="N1655" s="114">
        <f>VLOOKUP(K1655,'Material Bar Weights'!A:C,3,0)</f>
        <v>138.88</v>
      </c>
      <c r="O1655" s="115">
        <f t="shared" si="868"/>
        <v>0</v>
      </c>
      <c r="P1655" s="105">
        <f>O1655/N1655</f>
        <v>0</v>
      </c>
      <c r="U1655" s="212"/>
    </row>
    <row r="1656" spans="1:33">
      <c r="A1656" s="50" t="s">
        <v>695</v>
      </c>
      <c r="B1656" s="107" t="s">
        <v>4246</v>
      </c>
      <c r="D1656" s="81">
        <v>0</v>
      </c>
      <c r="E1656" s="81">
        <v>0</v>
      </c>
      <c r="F1656" s="81"/>
      <c r="G1656" s="146">
        <v>7</v>
      </c>
      <c r="H1656" s="81">
        <v>3</v>
      </c>
      <c r="I1656" s="40">
        <f t="shared" si="866"/>
        <v>3</v>
      </c>
      <c r="J1656" s="40">
        <f t="shared" si="867"/>
        <v>0</v>
      </c>
      <c r="K1656" s="81" t="s">
        <v>4247</v>
      </c>
      <c r="L1656" s="50" t="s">
        <v>47</v>
      </c>
      <c r="M1656" s="81"/>
      <c r="N1656" s="114"/>
      <c r="O1656" s="115">
        <f t="shared" si="868"/>
        <v>0</v>
      </c>
      <c r="P1656" s="114"/>
      <c r="U1656" s="212"/>
    </row>
    <row r="1657" spans="1:33">
      <c r="A1657" s="50" t="s">
        <v>814</v>
      </c>
      <c r="B1657" s="49" t="s">
        <v>4248</v>
      </c>
      <c r="C1657" s="47" t="s">
        <v>736</v>
      </c>
      <c r="D1657" s="81">
        <v>0</v>
      </c>
      <c r="E1657" s="81">
        <v>0</v>
      </c>
      <c r="F1657" s="33">
        <f t="shared" si="869"/>
        <v>0</v>
      </c>
      <c r="G1657" s="146">
        <v>1</v>
      </c>
      <c r="H1657" s="81">
        <v>3</v>
      </c>
      <c r="I1657" s="40">
        <f t="shared" si="866"/>
        <v>3</v>
      </c>
      <c r="J1657" s="40">
        <f t="shared" si="867"/>
        <v>0</v>
      </c>
      <c r="K1657" s="50" t="s">
        <v>621</v>
      </c>
      <c r="L1657" s="152">
        <v>2.1545000000000001</v>
      </c>
      <c r="M1657" s="81">
        <v>0.51600000000000001</v>
      </c>
      <c r="N1657" s="114">
        <f>VLOOKUP(K1657,'Material Bar Weights'!A:C,3,0)</f>
        <v>128.19999999999999</v>
      </c>
      <c r="O1657" s="115">
        <f t="shared" si="868"/>
        <v>0</v>
      </c>
      <c r="P1657" s="105">
        <f>O1657/N1657</f>
        <v>0</v>
      </c>
      <c r="U1657" s="212"/>
    </row>
    <row r="1658" spans="1:33">
      <c r="A1658" s="50" t="s">
        <v>695</v>
      </c>
      <c r="B1658" s="49" t="s">
        <v>4249</v>
      </c>
      <c r="D1658" s="81">
        <v>0</v>
      </c>
      <c r="E1658" s="81">
        <v>0</v>
      </c>
      <c r="F1658" s="81"/>
      <c r="G1658" s="146">
        <v>7</v>
      </c>
      <c r="H1658" s="81">
        <v>3</v>
      </c>
      <c r="I1658" s="40">
        <f t="shared" si="866"/>
        <v>3</v>
      </c>
      <c r="J1658" s="40">
        <f t="shared" si="867"/>
        <v>0</v>
      </c>
      <c r="K1658" s="208" t="s">
        <v>4250</v>
      </c>
      <c r="L1658" s="50" t="s">
        <v>47</v>
      </c>
      <c r="M1658" s="81"/>
      <c r="N1658" s="114"/>
      <c r="O1658" s="115">
        <f t="shared" si="868"/>
        <v>0</v>
      </c>
      <c r="P1658" s="114"/>
      <c r="U1658" s="212"/>
    </row>
    <row r="1659" spans="1:33">
      <c r="A1659" s="50" t="s">
        <v>694</v>
      </c>
      <c r="B1659" s="49" t="s">
        <v>994</v>
      </c>
      <c r="C1659" s="274" t="s">
        <v>1045</v>
      </c>
      <c r="D1659" s="81">
        <v>0</v>
      </c>
      <c r="E1659" s="81">
        <v>0</v>
      </c>
      <c r="F1659" s="81"/>
      <c r="G1659" s="81">
        <v>10</v>
      </c>
      <c r="H1659" s="81">
        <v>3</v>
      </c>
      <c r="I1659" s="40">
        <f t="shared" si="866"/>
        <v>3</v>
      </c>
      <c r="J1659" s="40">
        <f t="shared" si="867"/>
        <v>0</v>
      </c>
      <c r="K1659" s="50" t="s">
        <v>995</v>
      </c>
      <c r="L1659" s="50">
        <v>1.0143599999999999</v>
      </c>
      <c r="M1659" s="81"/>
      <c r="N1659" s="114">
        <f>VLOOKUP(K1659,'Material Bar Weights'!A:C,3,0)</f>
        <v>60.59</v>
      </c>
      <c r="O1659" s="115">
        <f t="shared" si="868"/>
        <v>0</v>
      </c>
      <c r="P1659" s="105">
        <f t="shared" ref="P1659:P1666" si="870">O1659/N1659</f>
        <v>0</v>
      </c>
      <c r="U1659" s="212"/>
    </row>
    <row r="1660" spans="1:33">
      <c r="A1660" s="50" t="s">
        <v>631</v>
      </c>
      <c r="B1660" s="49" t="s">
        <v>632</v>
      </c>
      <c r="C1660" s="47" t="s">
        <v>1665</v>
      </c>
      <c r="D1660" s="81">
        <v>0</v>
      </c>
      <c r="E1660" s="81">
        <v>0</v>
      </c>
      <c r="F1660" s="33">
        <f t="shared" ref="F1660:F1663" si="871">((E1660*M1660)/35)/4</f>
        <v>0</v>
      </c>
      <c r="G1660" s="146">
        <v>36</v>
      </c>
      <c r="H1660" s="81">
        <v>3.5</v>
      </c>
      <c r="I1660" s="40">
        <f t="shared" si="866"/>
        <v>3.5</v>
      </c>
      <c r="J1660" s="40">
        <f t="shared" si="867"/>
        <v>0</v>
      </c>
      <c r="K1660" s="50" t="s">
        <v>232</v>
      </c>
      <c r="L1660" s="50">
        <v>8.6699999999999999E-2</v>
      </c>
      <c r="M1660" s="81">
        <v>4.4499999999999998E-2</v>
      </c>
      <c r="N1660" s="114">
        <f>VLOOKUP(K1660,'Material Bar Weights'!A:C,3,0)</f>
        <v>34.72</v>
      </c>
      <c r="O1660" s="115">
        <f t="shared" si="868"/>
        <v>0</v>
      </c>
      <c r="P1660" s="105">
        <f t="shared" si="870"/>
        <v>0</v>
      </c>
      <c r="U1660" s="212"/>
    </row>
    <row r="1661" spans="1:33">
      <c r="A1661" s="81" t="s">
        <v>695</v>
      </c>
      <c r="B1661" s="107" t="s">
        <v>2191</v>
      </c>
      <c r="D1661" s="81">
        <v>0</v>
      </c>
      <c r="E1661" s="81">
        <v>0</v>
      </c>
      <c r="F1661" s="33">
        <f t="shared" si="871"/>
        <v>0</v>
      </c>
      <c r="G1661" s="81">
        <v>36</v>
      </c>
      <c r="H1661" s="81">
        <v>3.5</v>
      </c>
      <c r="I1661" s="40">
        <f t="shared" si="866"/>
        <v>3.5</v>
      </c>
      <c r="J1661" s="40">
        <f t="shared" si="867"/>
        <v>0</v>
      </c>
      <c r="K1661" s="81" t="s">
        <v>57</v>
      </c>
      <c r="L1661" s="81">
        <v>6.9000000000000006E-2</v>
      </c>
      <c r="M1661" s="81">
        <v>0.34799999999999998</v>
      </c>
      <c r="N1661" s="114">
        <f>VLOOKUP(K1661,'Material Bar Weights'!A:C,3,0)</f>
        <v>26.58</v>
      </c>
      <c r="O1661" s="115">
        <f t="shared" si="868"/>
        <v>0</v>
      </c>
      <c r="P1661" s="114">
        <f t="shared" si="870"/>
        <v>0</v>
      </c>
      <c r="U1661" s="212"/>
    </row>
    <row r="1662" spans="1:33">
      <c r="A1662" s="50" t="s">
        <v>631</v>
      </c>
      <c r="B1662" s="107" t="s">
        <v>1704</v>
      </c>
      <c r="D1662" s="81">
        <v>0</v>
      </c>
      <c r="E1662" s="81">
        <v>0</v>
      </c>
      <c r="F1662" s="33">
        <f t="shared" si="871"/>
        <v>0</v>
      </c>
      <c r="G1662" s="81">
        <v>36</v>
      </c>
      <c r="H1662" s="81">
        <v>3.5</v>
      </c>
      <c r="I1662" s="40">
        <f t="shared" si="866"/>
        <v>3.5</v>
      </c>
      <c r="J1662" s="40">
        <f t="shared" si="867"/>
        <v>0</v>
      </c>
      <c r="K1662" s="50" t="s">
        <v>541</v>
      </c>
      <c r="L1662" s="152">
        <v>0.14319999999999999</v>
      </c>
      <c r="M1662" s="81">
        <v>4.8000000000000001E-2</v>
      </c>
      <c r="N1662" s="114">
        <f>VLOOKUP(K1662,'Material Bar Weights'!A:C,3,0)</f>
        <v>32.04</v>
      </c>
      <c r="O1662" s="115">
        <f t="shared" si="868"/>
        <v>0</v>
      </c>
      <c r="P1662" s="105">
        <f t="shared" si="870"/>
        <v>0</v>
      </c>
      <c r="T1662" s="187"/>
      <c r="U1662" s="212"/>
      <c r="V1662" s="103"/>
      <c r="W1662" s="103"/>
      <c r="X1662" s="103"/>
      <c r="Y1662" s="103"/>
      <c r="Z1662" s="450"/>
      <c r="AA1662" s="450"/>
      <c r="AB1662" s="103"/>
      <c r="AC1662" s="103"/>
      <c r="AD1662" s="90"/>
      <c r="AE1662" s="104"/>
      <c r="AF1662" s="90"/>
      <c r="AG1662" s="120"/>
    </row>
    <row r="1663" spans="1:33">
      <c r="A1663" s="50" t="s">
        <v>631</v>
      </c>
      <c r="B1663" s="49" t="s">
        <v>1235</v>
      </c>
      <c r="D1663" s="81">
        <v>0</v>
      </c>
      <c r="E1663" s="81">
        <v>0</v>
      </c>
      <c r="F1663" s="33">
        <f t="shared" si="871"/>
        <v>0</v>
      </c>
      <c r="G1663" s="81">
        <v>36</v>
      </c>
      <c r="H1663" s="81">
        <v>3.5</v>
      </c>
      <c r="I1663" s="40">
        <f t="shared" si="866"/>
        <v>3.5</v>
      </c>
      <c r="J1663" s="40">
        <f t="shared" si="867"/>
        <v>0</v>
      </c>
      <c r="K1663" s="50" t="s">
        <v>541</v>
      </c>
      <c r="L1663" s="50">
        <v>8.1699999999999995E-2</v>
      </c>
      <c r="M1663" s="81"/>
      <c r="N1663" s="114">
        <f>VLOOKUP(K1663,'Material Bar Weights'!A:C,3,0)</f>
        <v>32.04</v>
      </c>
      <c r="O1663" s="115">
        <f t="shared" si="868"/>
        <v>0</v>
      </c>
      <c r="P1663" s="105">
        <f t="shared" si="870"/>
        <v>0</v>
      </c>
      <c r="T1663" s="187"/>
      <c r="U1663" s="212"/>
      <c r="V1663" s="103"/>
      <c r="W1663" s="103"/>
      <c r="X1663" s="103"/>
      <c r="Y1663" s="103"/>
      <c r="Z1663" s="450"/>
      <c r="AA1663" s="450"/>
      <c r="AB1663" s="103"/>
      <c r="AC1663" s="103"/>
      <c r="AD1663" s="90"/>
      <c r="AE1663" s="104"/>
      <c r="AF1663" s="90"/>
      <c r="AG1663" s="120"/>
    </row>
    <row r="1664" spans="1:33">
      <c r="A1664" s="50" t="s">
        <v>814</v>
      </c>
      <c r="B1664" s="49" t="s">
        <v>1142</v>
      </c>
      <c r="D1664" s="81">
        <v>0</v>
      </c>
      <c r="E1664" s="81">
        <v>0</v>
      </c>
      <c r="F1664" s="81"/>
      <c r="G1664" s="81">
        <v>10</v>
      </c>
      <c r="H1664" s="81">
        <v>3</v>
      </c>
      <c r="I1664" s="40">
        <f t="shared" si="866"/>
        <v>3</v>
      </c>
      <c r="J1664" s="40">
        <f t="shared" si="867"/>
        <v>0</v>
      </c>
      <c r="K1664" s="50" t="s">
        <v>36</v>
      </c>
      <c r="L1664" s="50">
        <v>6.9900000000000004E-2</v>
      </c>
      <c r="M1664" s="81">
        <v>2.1000000000000001E-2</v>
      </c>
      <c r="N1664" s="114">
        <f>VLOOKUP(K1664,'Material Bar Weights'!A:C,3,0)</f>
        <v>25.29</v>
      </c>
      <c r="O1664" s="115">
        <f t="shared" si="868"/>
        <v>0</v>
      </c>
      <c r="P1664" s="105">
        <f t="shared" si="870"/>
        <v>0</v>
      </c>
      <c r="T1664" s="187"/>
      <c r="U1664" s="212"/>
      <c r="V1664" s="103"/>
      <c r="W1664" s="103"/>
      <c r="X1664" s="103"/>
      <c r="Y1664" s="103"/>
      <c r="Z1664" s="450"/>
      <c r="AA1664" s="450"/>
      <c r="AB1664" s="103"/>
      <c r="AC1664" s="103"/>
      <c r="AD1664" s="90"/>
      <c r="AE1664" s="104"/>
      <c r="AF1664" s="90"/>
      <c r="AG1664" s="120"/>
    </row>
    <row r="1665" spans="1:33">
      <c r="A1665" s="50" t="s">
        <v>4251</v>
      </c>
      <c r="B1665" s="107" t="s">
        <v>2241</v>
      </c>
      <c r="D1665" s="81">
        <v>0</v>
      </c>
      <c r="E1665" s="81">
        <v>0</v>
      </c>
      <c r="F1665" s="33">
        <f t="shared" ref="F1665" si="872">((E1665*M1665)/35)/4</f>
        <v>0</v>
      </c>
      <c r="G1665" s="50">
        <v>10</v>
      </c>
      <c r="H1665" s="81">
        <v>4</v>
      </c>
      <c r="I1665" s="6">
        <f t="shared" si="866"/>
        <v>4</v>
      </c>
      <c r="J1665" s="6">
        <f t="shared" si="867"/>
        <v>1</v>
      </c>
      <c r="K1665" s="81" t="s">
        <v>117</v>
      </c>
      <c r="L1665" s="50">
        <v>7.0300000000000001E-2</v>
      </c>
      <c r="M1665" s="81">
        <v>5.5E-2</v>
      </c>
      <c r="N1665" s="114">
        <f>VLOOKUP(K1665,'Material Bar Weights'!A:C,3,0)</f>
        <v>3.23</v>
      </c>
      <c r="O1665" s="115">
        <f t="shared" si="868"/>
        <v>0</v>
      </c>
      <c r="P1665" s="105">
        <f t="shared" si="870"/>
        <v>0</v>
      </c>
      <c r="T1665" s="187"/>
      <c r="U1665" s="212"/>
      <c r="V1665" s="103"/>
      <c r="W1665" s="103"/>
      <c r="X1665" s="103"/>
      <c r="Y1665" s="103"/>
      <c r="Z1665" s="450"/>
      <c r="AA1665" s="450"/>
      <c r="AB1665" s="103"/>
      <c r="AC1665" s="103"/>
      <c r="AD1665" s="90"/>
      <c r="AE1665" s="104"/>
      <c r="AF1665" s="90"/>
      <c r="AG1665" s="120"/>
    </row>
    <row r="1666" spans="1:33">
      <c r="A1666" s="81" t="s">
        <v>240</v>
      </c>
      <c r="B1666" s="107" t="s">
        <v>3900</v>
      </c>
      <c r="D1666" s="1505">
        <v>0</v>
      </c>
      <c r="E1666" s="1505">
        <v>0</v>
      </c>
      <c r="F1666" s="1253">
        <f>((E1666*M1666)/35)/4</f>
        <v>0</v>
      </c>
      <c r="G1666" s="81">
        <v>45</v>
      </c>
      <c r="H1666" s="81">
        <v>4</v>
      </c>
      <c r="I1666" s="40">
        <f t="shared" si="866"/>
        <v>4</v>
      </c>
      <c r="J1666" s="40">
        <f t="shared" si="867"/>
        <v>1</v>
      </c>
      <c r="K1666" s="81" t="s">
        <v>117</v>
      </c>
      <c r="L1666" s="81">
        <v>7.0300000000000001E-2</v>
      </c>
      <c r="M1666" s="81">
        <v>5.5E-2</v>
      </c>
      <c r="N1666" s="114">
        <f>VLOOKUP(K1666,'Material Bar Weights'!A:C,3,0)</f>
        <v>3.23</v>
      </c>
      <c r="O1666" s="115">
        <f t="shared" si="868"/>
        <v>0</v>
      </c>
      <c r="P1666" s="105">
        <f t="shared" si="870"/>
        <v>0</v>
      </c>
      <c r="T1666" s="288"/>
      <c r="U1666" s="212"/>
      <c r="V1666" s="120"/>
      <c r="W1666" s="81"/>
      <c r="X1666" s="120"/>
      <c r="Y1666" s="120"/>
      <c r="Z1666" s="120"/>
      <c r="AA1666" s="120"/>
      <c r="AB1666" s="120"/>
      <c r="AC1666" s="120"/>
      <c r="AD1666" s="120"/>
      <c r="AE1666" s="120"/>
      <c r="AF1666" s="120"/>
      <c r="AG1666" s="120"/>
    </row>
    <row r="1667" spans="1:33">
      <c r="A1667" s="81" t="s">
        <v>241</v>
      </c>
      <c r="B1667" s="107" t="s">
        <v>3901</v>
      </c>
      <c r="D1667" s="81">
        <v>0</v>
      </c>
      <c r="E1667" s="81">
        <v>0</v>
      </c>
      <c r="F1667" s="81"/>
      <c r="G1667" s="81">
        <v>45</v>
      </c>
      <c r="H1667" s="81">
        <v>4</v>
      </c>
      <c r="I1667" s="40">
        <f t="shared" si="866"/>
        <v>4</v>
      </c>
      <c r="J1667" s="40">
        <f t="shared" si="867"/>
        <v>1</v>
      </c>
      <c r="K1667" s="1259" t="s">
        <v>3902</v>
      </c>
      <c r="L1667" s="81" t="s">
        <v>47</v>
      </c>
      <c r="M1667" s="81"/>
      <c r="N1667" s="114"/>
      <c r="O1667" s="115">
        <f t="shared" si="868"/>
        <v>0</v>
      </c>
      <c r="P1667" s="114"/>
      <c r="U1667" s="212"/>
    </row>
    <row r="1668" spans="1:33">
      <c r="A1668" s="50" t="s">
        <v>1404</v>
      </c>
      <c r="B1668" s="107" t="s">
        <v>2187</v>
      </c>
      <c r="C1668" s="47" t="s">
        <v>2331</v>
      </c>
      <c r="D1668" s="81">
        <v>0</v>
      </c>
      <c r="E1668" s="81">
        <v>0</v>
      </c>
      <c r="F1668" s="465">
        <f>((E1668*M1668)/35)/4</f>
        <v>0</v>
      </c>
      <c r="G1668" s="81">
        <v>35</v>
      </c>
      <c r="H1668" s="157">
        <v>4</v>
      </c>
      <c r="I1668" s="40">
        <f t="shared" ref="I1668" si="873">E1668/G1668+H1668</f>
        <v>4</v>
      </c>
      <c r="J1668" s="40">
        <f t="shared" ref="J1668" si="874">ROUND(I1668/7.5,0)</f>
        <v>1</v>
      </c>
      <c r="K1668" s="81" t="s">
        <v>59</v>
      </c>
      <c r="L1668" s="81">
        <v>0.13569999999999999</v>
      </c>
      <c r="M1668" s="81">
        <v>4.0800000000000003E-2</v>
      </c>
      <c r="N1668" s="114">
        <f>VLOOKUP(K1668,'Material Bar Weights'!A:C,3,0)</f>
        <v>13.56</v>
      </c>
      <c r="O1668" s="115">
        <f t="shared" ref="O1668" si="875">IF(L1668="NA", E1668, E1668*L1668)</f>
        <v>0</v>
      </c>
      <c r="P1668" s="105">
        <f>O1668/N1668</f>
        <v>0</v>
      </c>
      <c r="U1668" s="212"/>
    </row>
    <row r="1669" spans="1:33">
      <c r="A1669" s="50" t="s">
        <v>1450</v>
      </c>
      <c r="B1669" s="107" t="s">
        <v>4252</v>
      </c>
      <c r="C1669" s="47" t="s">
        <v>2377</v>
      </c>
      <c r="D1669" s="81">
        <v>0</v>
      </c>
      <c r="E1669" s="50">
        <v>0</v>
      </c>
      <c r="F1669" s="465">
        <f>((E1669*M1669)/35)/4</f>
        <v>0</v>
      </c>
      <c r="G1669" s="146">
        <v>35</v>
      </c>
      <c r="H1669" s="157">
        <v>4</v>
      </c>
      <c r="I1669" s="6">
        <f>E1669/G1669+H1669</f>
        <v>4</v>
      </c>
      <c r="J1669" s="6">
        <f>ROUND(I1669/7.5,0)</f>
        <v>1</v>
      </c>
      <c r="K1669" s="50" t="s">
        <v>59</v>
      </c>
      <c r="L1669" s="152">
        <v>0.13569999999999999</v>
      </c>
      <c r="M1669" s="81">
        <v>0.08</v>
      </c>
      <c r="N1669" s="114">
        <f>VLOOKUP(K1669,'Material Bar Weights'!A:C,3,0)</f>
        <v>13.56</v>
      </c>
      <c r="O1669" s="115">
        <f>IF(L1669="NA", E1669, E1669*L1669)</f>
        <v>0</v>
      </c>
      <c r="P1669" s="105">
        <f>O1669/N1669</f>
        <v>0</v>
      </c>
      <c r="U1669" s="212"/>
    </row>
    <row r="1670" spans="1:33">
      <c r="A1670" s="50" t="s">
        <v>1479</v>
      </c>
      <c r="B1670" s="107" t="s">
        <v>4253</v>
      </c>
      <c r="C1670" s="47" t="s">
        <v>2377</v>
      </c>
      <c r="D1670" s="81">
        <v>0</v>
      </c>
      <c r="E1670" s="50">
        <v>0</v>
      </c>
      <c r="G1670" s="146">
        <v>6</v>
      </c>
      <c r="H1670" s="157">
        <v>1.5</v>
      </c>
      <c r="I1670" s="6">
        <f>E1670/G1670+H1670</f>
        <v>1.5</v>
      </c>
      <c r="J1670" s="6">
        <f>ROUND(I1670/7.5,0)</f>
        <v>0</v>
      </c>
      <c r="K1670" s="81" t="s">
        <v>4254</v>
      </c>
      <c r="L1670" s="50" t="s">
        <v>47</v>
      </c>
      <c r="M1670" s="81"/>
      <c r="N1670" s="114"/>
      <c r="O1670" s="115">
        <f>IF(L1670="NA", E1670, E1670*L1670)</f>
        <v>0</v>
      </c>
      <c r="P1670" s="114"/>
      <c r="U1670" s="212"/>
    </row>
    <row r="1671" spans="1:33">
      <c r="A1671" s="50" t="s">
        <v>1404</v>
      </c>
      <c r="B1671" s="107" t="s">
        <v>4258</v>
      </c>
      <c r="C1671" s="47" t="s">
        <v>2331</v>
      </c>
      <c r="D1671" s="81">
        <v>0</v>
      </c>
      <c r="E1671" s="81">
        <v>0</v>
      </c>
      <c r="F1671" s="465">
        <f>((E1671*M1671)/35)/4</f>
        <v>0</v>
      </c>
      <c r="G1671" s="81">
        <v>35</v>
      </c>
      <c r="H1671" s="157">
        <v>4</v>
      </c>
      <c r="I1671" s="40">
        <f t="shared" ref="I1671" si="876">E1671/G1671+H1671</f>
        <v>4</v>
      </c>
      <c r="J1671" s="40">
        <f t="shared" ref="J1671" si="877">ROUND(I1671/7.5,0)</f>
        <v>1</v>
      </c>
      <c r="K1671" s="81" t="s">
        <v>185</v>
      </c>
      <c r="L1671" s="81">
        <v>0.12740000000000001</v>
      </c>
      <c r="M1671" s="81">
        <v>4.0800000000000003E-2</v>
      </c>
      <c r="N1671" s="114">
        <f>VLOOKUP(K1671,'Material Bar Weights'!A:C,3,0)</f>
        <v>12.9</v>
      </c>
      <c r="O1671" s="115">
        <f t="shared" ref="O1671" si="878">IF(L1671="NA", E1671, E1671*L1671)</f>
        <v>0</v>
      </c>
      <c r="P1671" s="105">
        <f>O1671/N1671</f>
        <v>0</v>
      </c>
      <c r="U1671" s="212"/>
    </row>
    <row r="1672" spans="1:33">
      <c r="A1672" s="50" t="s">
        <v>1450</v>
      </c>
      <c r="B1672" s="107" t="s">
        <v>4255</v>
      </c>
      <c r="C1672" s="47" t="s">
        <v>2377</v>
      </c>
      <c r="D1672" s="81">
        <v>0</v>
      </c>
      <c r="E1672" s="50">
        <v>0</v>
      </c>
      <c r="G1672" s="81">
        <v>15</v>
      </c>
      <c r="H1672" s="157">
        <v>4</v>
      </c>
      <c r="I1672" s="6">
        <f>E1672/G1672+H1672</f>
        <v>4</v>
      </c>
      <c r="J1672" s="6">
        <f>ROUND(I1672/7.5,0)</f>
        <v>1</v>
      </c>
      <c r="K1672" s="50" t="s">
        <v>185</v>
      </c>
      <c r="L1672" s="50">
        <v>0.12740000000000001</v>
      </c>
      <c r="M1672" s="81">
        <v>0.08</v>
      </c>
      <c r="N1672" s="114">
        <f>VLOOKUP(K1672,'Material Bar Weights'!A:C,3,0)</f>
        <v>12.9</v>
      </c>
      <c r="O1672" s="115">
        <f>IF(L1672="NA", E1672, E1672*L1672)</f>
        <v>0</v>
      </c>
      <c r="P1672" s="105">
        <f>O1672/N1672</f>
        <v>0</v>
      </c>
      <c r="U1672" s="212"/>
    </row>
    <row r="1673" spans="1:33">
      <c r="A1673" s="50" t="s">
        <v>1479</v>
      </c>
      <c r="B1673" s="107" t="s">
        <v>4256</v>
      </c>
      <c r="C1673" s="47" t="s">
        <v>2377</v>
      </c>
      <c r="D1673" s="81">
        <v>0</v>
      </c>
      <c r="E1673" s="50">
        <v>0</v>
      </c>
      <c r="G1673" s="81">
        <v>15</v>
      </c>
      <c r="H1673" s="157">
        <v>4</v>
      </c>
      <c r="I1673" s="6">
        <f>E1673/G1673+H1673</f>
        <v>4</v>
      </c>
      <c r="J1673" s="6">
        <f>ROUND(I1673/7.5,0)</f>
        <v>1</v>
      </c>
      <c r="K1673" s="81" t="s">
        <v>4257</v>
      </c>
      <c r="L1673" s="50" t="s">
        <v>47</v>
      </c>
      <c r="M1673" s="81"/>
      <c r="N1673" s="114"/>
      <c r="O1673" s="115">
        <f>IF(L1673="NA", E1673, E1673*L1673)</f>
        <v>0</v>
      </c>
      <c r="P1673" s="114"/>
      <c r="U1673" s="212"/>
    </row>
    <row r="1674" spans="1:33">
      <c r="A1674" s="81" t="s">
        <v>4264</v>
      </c>
      <c r="B1674" s="49" t="s">
        <v>4266</v>
      </c>
      <c r="D1674" s="81">
        <v>0</v>
      </c>
      <c r="E1674" s="81">
        <v>0</v>
      </c>
      <c r="F1674" s="465">
        <f>((E1674*M1674)/35)/4</f>
        <v>0</v>
      </c>
      <c r="G1674" s="77">
        <v>10</v>
      </c>
      <c r="H1674" s="7">
        <v>2.5</v>
      </c>
      <c r="I1674" s="3">
        <f>E1674/G1674+H1674</f>
        <v>2.5</v>
      </c>
      <c r="J1674" s="3">
        <f>ROUND(I1674/7.5,0)</f>
        <v>0</v>
      </c>
      <c r="K1674" s="81" t="s">
        <v>1136</v>
      </c>
      <c r="L1674" s="81" t="s">
        <v>47</v>
      </c>
      <c r="M1674" s="81">
        <v>2.2999999999999998</v>
      </c>
      <c r="N1674" s="114"/>
      <c r="O1674" s="104">
        <f>IF(L1674="NA", E1674, E1674*L1674)</f>
        <v>0</v>
      </c>
      <c r="P1674" s="90"/>
      <c r="U1674" s="212"/>
    </row>
    <row r="1675" spans="1:33">
      <c r="A1675" s="81" t="s">
        <v>4265</v>
      </c>
      <c r="B1675" s="49" t="s">
        <v>4267</v>
      </c>
      <c r="D1675" s="81">
        <v>0</v>
      </c>
      <c r="E1675" s="81">
        <v>0</v>
      </c>
      <c r="F1675" s="81"/>
      <c r="G1675" s="77">
        <v>10</v>
      </c>
      <c r="H1675" s="7">
        <v>2.5</v>
      </c>
      <c r="I1675" s="3">
        <f t="shared" ref="I1675:I1676" si="879">E1675/G1675+H1675</f>
        <v>2.5</v>
      </c>
      <c r="J1675" s="3">
        <f t="shared" ref="J1675:J1676" si="880">ROUND(I1675/7.5,0)</f>
        <v>0</v>
      </c>
      <c r="K1675" s="208" t="s">
        <v>4269</v>
      </c>
      <c r="L1675" s="81" t="s">
        <v>47</v>
      </c>
      <c r="M1675" s="81"/>
      <c r="N1675" s="114"/>
      <c r="O1675" s="104">
        <f t="shared" ref="O1675:O1676" si="881">IF(L1675="NA", E1675, E1675*L1675)</f>
        <v>0</v>
      </c>
      <c r="P1675" s="48"/>
      <c r="R1675" s="286"/>
      <c r="U1675" s="212"/>
    </row>
    <row r="1676" spans="1:33">
      <c r="A1676" s="81" t="s">
        <v>4265</v>
      </c>
      <c r="B1676" s="49" t="s">
        <v>4268</v>
      </c>
      <c r="D1676" s="81">
        <v>0</v>
      </c>
      <c r="E1676" s="81">
        <v>0</v>
      </c>
      <c r="F1676" s="81"/>
      <c r="G1676" s="77">
        <v>10</v>
      </c>
      <c r="H1676" s="7">
        <v>2.5</v>
      </c>
      <c r="I1676" s="3">
        <f t="shared" si="879"/>
        <v>2.5</v>
      </c>
      <c r="J1676" s="3">
        <f t="shared" si="880"/>
        <v>0</v>
      </c>
      <c r="K1676" s="208" t="s">
        <v>4270</v>
      </c>
      <c r="L1676" s="81" t="s">
        <v>47</v>
      </c>
      <c r="M1676" s="81"/>
      <c r="N1676" s="114"/>
      <c r="O1676" s="104">
        <f t="shared" si="881"/>
        <v>0</v>
      </c>
      <c r="P1676" s="48"/>
      <c r="U1676" s="212"/>
    </row>
    <row r="1677" spans="1:33">
      <c r="A1677" s="50" t="s">
        <v>2306</v>
      </c>
      <c r="B1677" s="49" t="s">
        <v>4271</v>
      </c>
      <c r="D1677" s="81">
        <v>0</v>
      </c>
      <c r="E1677" s="81">
        <v>0</v>
      </c>
      <c r="F1677" s="465">
        <f>((E1677*M1677)/35)/4</f>
        <v>0</v>
      </c>
      <c r="G1677" s="77">
        <v>5</v>
      </c>
      <c r="H1677" s="7">
        <v>2.5</v>
      </c>
      <c r="I1677" s="3">
        <f>E1677/G1677+H1677</f>
        <v>2.5</v>
      </c>
      <c r="J1677" s="3">
        <f>ROUND(I1677/7.5,0)</f>
        <v>0</v>
      </c>
      <c r="K1677" s="81" t="s">
        <v>1176</v>
      </c>
      <c r="L1677" s="81" t="s">
        <v>47</v>
      </c>
      <c r="M1677" s="81">
        <v>2.67</v>
      </c>
      <c r="N1677" s="114"/>
      <c r="O1677" s="104">
        <f>IF(L1677="NA", E1677, E1677*L1677)</f>
        <v>0</v>
      </c>
      <c r="U1677" s="212"/>
    </row>
    <row r="1678" spans="1:33">
      <c r="A1678" s="50" t="s">
        <v>1707</v>
      </c>
      <c r="B1678" s="49" t="s">
        <v>4272</v>
      </c>
      <c r="D1678" s="81">
        <v>0</v>
      </c>
      <c r="E1678" s="81">
        <v>0</v>
      </c>
      <c r="F1678" s="81"/>
      <c r="G1678" s="77">
        <v>5</v>
      </c>
      <c r="H1678" s="7">
        <v>2.5</v>
      </c>
      <c r="I1678" s="3">
        <f t="shared" ref="I1678:I1679" si="882">E1678/G1678+H1678</f>
        <v>2.5</v>
      </c>
      <c r="J1678" s="3">
        <f t="shared" ref="J1678:J1679" si="883">ROUND(I1678/7.5,0)</f>
        <v>0</v>
      </c>
      <c r="K1678" s="208" t="s">
        <v>4274</v>
      </c>
      <c r="L1678" s="81" t="s">
        <v>47</v>
      </c>
      <c r="M1678" s="81"/>
      <c r="N1678" s="114"/>
      <c r="O1678" s="104">
        <f t="shared" ref="O1678:O1679" si="884">IF(L1678="NA", E1678, E1678*L1678)</f>
        <v>0</v>
      </c>
      <c r="U1678" s="212"/>
    </row>
    <row r="1679" spans="1:33">
      <c r="A1679" s="50" t="s">
        <v>1707</v>
      </c>
      <c r="B1679" s="49" t="s">
        <v>4273</v>
      </c>
      <c r="D1679" s="81">
        <v>0</v>
      </c>
      <c r="E1679" s="81">
        <v>0</v>
      </c>
      <c r="F1679" s="81"/>
      <c r="G1679" s="77">
        <v>5</v>
      </c>
      <c r="H1679" s="7">
        <v>2.5</v>
      </c>
      <c r="I1679" s="3">
        <f t="shared" si="882"/>
        <v>2.5</v>
      </c>
      <c r="J1679" s="3">
        <f t="shared" si="883"/>
        <v>0</v>
      </c>
      <c r="K1679" s="208" t="s">
        <v>4275</v>
      </c>
      <c r="L1679" s="81" t="s">
        <v>47</v>
      </c>
      <c r="M1679" s="81"/>
      <c r="N1679" s="114"/>
      <c r="O1679" s="104">
        <f t="shared" si="884"/>
        <v>0</v>
      </c>
      <c r="U1679" s="212"/>
    </row>
    <row r="1680" spans="1:33">
      <c r="A1680" s="50" t="s">
        <v>703</v>
      </c>
      <c r="B1680" s="49" t="s">
        <v>4276</v>
      </c>
      <c r="D1680" s="81">
        <v>0</v>
      </c>
      <c r="E1680" s="81">
        <v>0</v>
      </c>
      <c r="F1680" s="465">
        <f>((E1680*M1680)/35)/4</f>
        <v>0</v>
      </c>
      <c r="G1680" s="146">
        <v>44</v>
      </c>
      <c r="H1680" s="81">
        <v>3</v>
      </c>
      <c r="I1680" s="40">
        <f t="shared" ref="I1680:I1690" si="885">E1680/G1680+H1680</f>
        <v>3</v>
      </c>
      <c r="J1680" s="40">
        <f t="shared" ref="J1680:J1690" si="886">ROUND(I1680/7.5,0)</f>
        <v>0</v>
      </c>
      <c r="K1680" s="50" t="s">
        <v>1150</v>
      </c>
      <c r="L1680" s="50">
        <v>3.0727000000000002</v>
      </c>
      <c r="M1680" s="81">
        <v>7.4999999999999997E-2</v>
      </c>
      <c r="N1680" s="114">
        <f>VLOOKUP(K1680,'Material Bar Weights'!A:C,3,0)</f>
        <v>175.8</v>
      </c>
      <c r="O1680" s="115">
        <f t="shared" ref="O1680:O1690" si="887">IF(L1680="NA", E1680, E1680*L1680)</f>
        <v>0</v>
      </c>
      <c r="P1680" s="105">
        <f>O1680/N1680</f>
        <v>0</v>
      </c>
      <c r="U1680" s="212"/>
    </row>
    <row r="1681" spans="1:25">
      <c r="A1681" s="50" t="s">
        <v>695</v>
      </c>
      <c r="B1681" s="49" t="s">
        <v>4277</v>
      </c>
      <c r="D1681" s="81">
        <v>0</v>
      </c>
      <c r="E1681" s="81">
        <v>0</v>
      </c>
      <c r="F1681" s="81"/>
      <c r="G1681" s="81">
        <v>10</v>
      </c>
      <c r="H1681" s="81">
        <v>3</v>
      </c>
      <c r="I1681" s="40">
        <f t="shared" si="885"/>
        <v>3</v>
      </c>
      <c r="J1681" s="40">
        <f t="shared" si="886"/>
        <v>0</v>
      </c>
      <c r="K1681" s="208" t="s">
        <v>4278</v>
      </c>
      <c r="L1681" s="50" t="s">
        <v>47</v>
      </c>
      <c r="M1681" s="81"/>
      <c r="N1681" s="114"/>
      <c r="O1681" s="115">
        <f t="shared" si="887"/>
        <v>0</v>
      </c>
      <c r="P1681" s="114"/>
      <c r="U1681" s="212"/>
    </row>
    <row r="1682" spans="1:25">
      <c r="A1682" s="50" t="s">
        <v>703</v>
      </c>
      <c r="B1682" s="107" t="s">
        <v>4279</v>
      </c>
      <c r="D1682" s="81">
        <v>0</v>
      </c>
      <c r="E1682" s="81">
        <v>0</v>
      </c>
      <c r="F1682" s="465">
        <f>((E1682*M1682)/35)/4</f>
        <v>0</v>
      </c>
      <c r="G1682" s="81">
        <v>10</v>
      </c>
      <c r="H1682" s="81">
        <v>3</v>
      </c>
      <c r="I1682" s="40">
        <f t="shared" si="885"/>
        <v>3</v>
      </c>
      <c r="J1682" s="40">
        <f t="shared" si="886"/>
        <v>0</v>
      </c>
      <c r="K1682" s="50" t="s">
        <v>1150</v>
      </c>
      <c r="L1682" s="50">
        <v>3.7181000000000002</v>
      </c>
      <c r="M1682" s="81">
        <v>0.745</v>
      </c>
      <c r="N1682" s="114">
        <f>VLOOKUP(K1682,'Material Bar Weights'!A:C,3,0)</f>
        <v>175.8</v>
      </c>
      <c r="O1682" s="115">
        <f t="shared" si="887"/>
        <v>0</v>
      </c>
      <c r="P1682" s="105">
        <f>O1682/N1682</f>
        <v>0</v>
      </c>
      <c r="U1682" s="212"/>
    </row>
    <row r="1683" spans="1:25">
      <c r="A1683" s="50" t="s">
        <v>695</v>
      </c>
      <c r="B1683" s="107" t="s">
        <v>4280</v>
      </c>
      <c r="D1683" s="81">
        <v>0</v>
      </c>
      <c r="E1683" s="81">
        <v>0</v>
      </c>
      <c r="F1683" s="81"/>
      <c r="G1683" s="81">
        <v>10</v>
      </c>
      <c r="H1683" s="81">
        <v>3</v>
      </c>
      <c r="I1683" s="40">
        <f t="shared" si="885"/>
        <v>3</v>
      </c>
      <c r="J1683" s="40">
        <f t="shared" si="886"/>
        <v>0</v>
      </c>
      <c r="K1683" s="81" t="s">
        <v>4281</v>
      </c>
      <c r="L1683" s="50" t="s">
        <v>47</v>
      </c>
      <c r="M1683" s="81"/>
      <c r="N1683" s="114"/>
      <c r="O1683" s="115">
        <f t="shared" si="887"/>
        <v>0</v>
      </c>
      <c r="P1683" s="114"/>
      <c r="U1683" s="212"/>
    </row>
    <row r="1684" spans="1:25">
      <c r="A1684" s="50" t="s">
        <v>814</v>
      </c>
      <c r="B1684" s="107" t="s">
        <v>612</v>
      </c>
      <c r="D1684" s="81">
        <v>0</v>
      </c>
      <c r="E1684" s="81">
        <v>0</v>
      </c>
      <c r="F1684" s="465">
        <f>((E1684*M1684)/35)/4</f>
        <v>0</v>
      </c>
      <c r="G1684" s="81">
        <v>10</v>
      </c>
      <c r="H1684" s="81">
        <v>3</v>
      </c>
      <c r="I1684" s="40">
        <f t="shared" si="885"/>
        <v>3</v>
      </c>
      <c r="J1684" s="40">
        <f t="shared" si="886"/>
        <v>0</v>
      </c>
      <c r="K1684" s="50" t="s">
        <v>542</v>
      </c>
      <c r="L1684" s="50">
        <v>7.9899999999999999E-2</v>
      </c>
      <c r="M1684" s="81">
        <v>3.4000000000000002E-2</v>
      </c>
      <c r="N1684" s="114">
        <f>VLOOKUP(K1684,'Material Bar Weights'!A:C,3,0)</f>
        <v>18.579999999999998</v>
      </c>
      <c r="O1684" s="115">
        <f t="shared" si="887"/>
        <v>0</v>
      </c>
      <c r="P1684" s="105">
        <f>O1684/N1684</f>
        <v>0</v>
      </c>
      <c r="Q1684" s="48"/>
      <c r="R1684" s="48"/>
      <c r="U1684" s="212"/>
    </row>
    <row r="1685" spans="1:25">
      <c r="A1685" s="50" t="s">
        <v>1450</v>
      </c>
      <c r="B1685" s="187" t="s">
        <v>1000</v>
      </c>
      <c r="C1685" s="274" t="s">
        <v>1045</v>
      </c>
      <c r="D1685" s="81">
        <v>0</v>
      </c>
      <c r="E1685" s="163">
        <v>0</v>
      </c>
      <c r="F1685" s="163"/>
      <c r="G1685" s="50">
        <v>15</v>
      </c>
      <c r="H1685" s="164">
        <v>4</v>
      </c>
      <c r="I1685" s="3">
        <f t="shared" si="885"/>
        <v>4</v>
      </c>
      <c r="J1685" s="3">
        <f t="shared" si="886"/>
        <v>1</v>
      </c>
      <c r="K1685" s="50" t="s">
        <v>999</v>
      </c>
      <c r="L1685" s="163">
        <v>0.93179999999999996</v>
      </c>
      <c r="M1685" s="171"/>
      <c r="N1685" s="114">
        <f>VLOOKUP(K1685,'Material Bar Weights'!A:C,3,0)</f>
        <v>16.41</v>
      </c>
      <c r="O1685" s="165">
        <f t="shared" si="887"/>
        <v>0</v>
      </c>
      <c r="P1685" s="105">
        <f>O1685/N1685</f>
        <v>0</v>
      </c>
      <c r="Q1685" s="48"/>
      <c r="R1685" s="48"/>
      <c r="U1685" s="212"/>
    </row>
    <row r="1686" spans="1:25">
      <c r="A1686" s="50" t="s">
        <v>695</v>
      </c>
      <c r="B1686" s="49" t="s">
        <v>1447</v>
      </c>
      <c r="D1686" s="81">
        <v>0</v>
      </c>
      <c r="E1686" s="81">
        <v>0</v>
      </c>
      <c r="F1686" s="465">
        <f t="shared" ref="F1686:F1687" si="888">((E1686*M1686)/35)/4</f>
        <v>0</v>
      </c>
      <c r="G1686" s="146">
        <v>13</v>
      </c>
      <c r="H1686" s="81">
        <v>3</v>
      </c>
      <c r="I1686" s="40">
        <f t="shared" si="885"/>
        <v>3</v>
      </c>
      <c r="J1686" s="40">
        <f t="shared" si="886"/>
        <v>0</v>
      </c>
      <c r="K1686" s="50" t="s">
        <v>64</v>
      </c>
      <c r="L1686" s="50">
        <v>0.19139999999999999</v>
      </c>
      <c r="M1686" s="81">
        <v>4.1000000000000002E-2</v>
      </c>
      <c r="N1686" s="114">
        <f>VLOOKUP(K1686,'Material Bar Weights'!A:C,3,0)</f>
        <v>43.94</v>
      </c>
      <c r="O1686" s="115">
        <f t="shared" si="887"/>
        <v>0</v>
      </c>
      <c r="P1686" s="105">
        <f>O1686/N1686</f>
        <v>0</v>
      </c>
      <c r="Q1686" s="48"/>
      <c r="R1686" s="48"/>
      <c r="S1686" s="48"/>
      <c r="T1686" s="48"/>
      <c r="U1686" s="48"/>
    </row>
    <row r="1687" spans="1:25">
      <c r="A1687" s="50" t="s">
        <v>695</v>
      </c>
      <c r="B1687" s="49" t="s">
        <v>1159</v>
      </c>
      <c r="D1687" s="81">
        <v>0</v>
      </c>
      <c r="E1687" s="81">
        <v>0</v>
      </c>
      <c r="F1687" s="465">
        <f t="shared" si="888"/>
        <v>0</v>
      </c>
      <c r="G1687" s="81">
        <v>10</v>
      </c>
      <c r="H1687" s="81">
        <v>3</v>
      </c>
      <c r="I1687" s="40">
        <f t="shared" si="885"/>
        <v>3</v>
      </c>
      <c r="J1687" s="40">
        <f t="shared" si="886"/>
        <v>0</v>
      </c>
      <c r="K1687" s="50" t="s">
        <v>64</v>
      </c>
      <c r="L1687" s="50">
        <v>0.19139999999999999</v>
      </c>
      <c r="M1687" s="81">
        <v>4.1000000000000002E-2</v>
      </c>
      <c r="N1687" s="114">
        <f>VLOOKUP(K1687,'Material Bar Weights'!A:C,3,0)</f>
        <v>43.94</v>
      </c>
      <c r="O1687" s="115">
        <f t="shared" si="887"/>
        <v>0</v>
      </c>
      <c r="P1687" s="105">
        <f>O1687/N1687</f>
        <v>0</v>
      </c>
      <c r="R1687" s="290"/>
      <c r="S1687" s="287"/>
      <c r="U1687" s="212"/>
      <c r="V1687" s="180"/>
      <c r="W1687" s="180"/>
      <c r="X1687" s="50"/>
      <c r="Y1687" s="82"/>
    </row>
    <row r="1688" spans="1:25" s="120" customFormat="1">
      <c r="A1688" s="50" t="s">
        <v>1450</v>
      </c>
      <c r="B1688" s="107" t="s">
        <v>719</v>
      </c>
      <c r="C1688" s="47"/>
      <c r="D1688" s="81">
        <v>0</v>
      </c>
      <c r="E1688" s="81">
        <v>0</v>
      </c>
      <c r="F1688" s="465">
        <f>((E1688*M1688)/35)/4</f>
        <v>0</v>
      </c>
      <c r="G1688" s="146">
        <v>20</v>
      </c>
      <c r="H1688" s="81">
        <v>2</v>
      </c>
      <c r="I1688" s="40">
        <f t="shared" si="885"/>
        <v>2</v>
      </c>
      <c r="J1688" s="40">
        <f t="shared" si="886"/>
        <v>0</v>
      </c>
      <c r="K1688" s="81" t="s">
        <v>630</v>
      </c>
      <c r="L1688" s="152">
        <v>0.30099999999999999</v>
      </c>
      <c r="M1688" s="81">
        <v>6.3950000000000007E-2</v>
      </c>
      <c r="N1688" s="114">
        <f>VLOOKUP(K1688,'Material Bar Weights'!A:C,3,0)</f>
        <v>65.64</v>
      </c>
      <c r="O1688" s="115">
        <f t="shared" si="887"/>
        <v>0</v>
      </c>
      <c r="P1688" s="105">
        <f>O1688/N1688</f>
        <v>0</v>
      </c>
      <c r="Q1688" s="50"/>
      <c r="R1688" s="290"/>
      <c r="S1688" s="291"/>
      <c r="T1688" s="288"/>
      <c r="U1688" s="212"/>
      <c r="V1688" s="180"/>
      <c r="W1688" s="180"/>
      <c r="X1688" s="81"/>
      <c r="Y1688" s="160"/>
    </row>
    <row r="1689" spans="1:25" s="120" customFormat="1">
      <c r="A1689" s="81" t="s">
        <v>240</v>
      </c>
      <c r="B1689" s="49" t="s">
        <v>4282</v>
      </c>
      <c r="C1689" s="47"/>
      <c r="D1689" s="81">
        <v>0</v>
      </c>
      <c r="E1689" s="81">
        <v>0</v>
      </c>
      <c r="F1689" s="465">
        <f>((E1689*M1689)/35)/4</f>
        <v>0</v>
      </c>
      <c r="G1689" s="81">
        <v>45</v>
      </c>
      <c r="H1689" s="81">
        <v>4</v>
      </c>
      <c r="I1689" s="40">
        <f t="shared" si="885"/>
        <v>4</v>
      </c>
      <c r="J1689" s="40">
        <f t="shared" si="886"/>
        <v>1</v>
      </c>
      <c r="K1689" s="81" t="s">
        <v>107</v>
      </c>
      <c r="L1689" s="81">
        <v>0.1154</v>
      </c>
      <c r="M1689" s="81">
        <v>9.1399999999999995E-2</v>
      </c>
      <c r="N1689" s="114">
        <f>VLOOKUP(K1689,'Material Bar Weights'!A:C,3,0)</f>
        <v>4.88</v>
      </c>
      <c r="O1689" s="115">
        <f t="shared" si="887"/>
        <v>0</v>
      </c>
      <c r="P1689" s="105">
        <f t="shared" ref="P1689" si="889">O1689/N1689</f>
        <v>0</v>
      </c>
      <c r="Q1689" s="50"/>
      <c r="R1689" s="290"/>
      <c r="S1689" s="291"/>
      <c r="T1689" s="288"/>
      <c r="U1689" s="212"/>
      <c r="V1689" s="180"/>
      <c r="W1689" s="180"/>
      <c r="X1689" s="81"/>
      <c r="Y1689" s="160"/>
    </row>
    <row r="1690" spans="1:25" s="120" customFormat="1">
      <c r="A1690" s="81" t="s">
        <v>241</v>
      </c>
      <c r="B1690" s="49" t="s">
        <v>4283</v>
      </c>
      <c r="C1690" s="47"/>
      <c r="D1690" s="81">
        <v>0</v>
      </c>
      <c r="E1690" s="81">
        <v>0</v>
      </c>
      <c r="F1690" s="81"/>
      <c r="G1690" s="81">
        <v>45</v>
      </c>
      <c r="H1690" s="81">
        <v>4</v>
      </c>
      <c r="I1690" s="40">
        <f t="shared" si="885"/>
        <v>4</v>
      </c>
      <c r="J1690" s="40">
        <f t="shared" si="886"/>
        <v>1</v>
      </c>
      <c r="K1690" s="208" t="s">
        <v>4284</v>
      </c>
      <c r="L1690" s="81" t="s">
        <v>47</v>
      </c>
      <c r="M1690" s="81"/>
      <c r="N1690" s="114"/>
      <c r="O1690" s="115">
        <f t="shared" si="887"/>
        <v>0</v>
      </c>
      <c r="P1690" s="114"/>
      <c r="Q1690" s="50"/>
      <c r="R1690" s="290"/>
      <c r="S1690" s="291"/>
      <c r="T1690" s="288"/>
      <c r="U1690" s="212"/>
      <c r="V1690" s="180"/>
      <c r="W1690" s="180"/>
      <c r="X1690" s="81"/>
      <c r="Y1690" s="160"/>
    </row>
    <row r="1691" spans="1:25" s="120" customFormat="1">
      <c r="A1691" s="81" t="s">
        <v>4264</v>
      </c>
      <c r="B1691" s="49" t="s">
        <v>4285</v>
      </c>
      <c r="C1691" s="47"/>
      <c r="D1691" s="81">
        <v>0</v>
      </c>
      <c r="E1691" s="81">
        <v>0</v>
      </c>
      <c r="F1691" s="465">
        <f>((E1691*M1691)/35)/4</f>
        <v>0</v>
      </c>
      <c r="G1691" s="153">
        <v>34</v>
      </c>
      <c r="H1691" s="7">
        <v>2</v>
      </c>
      <c r="I1691" s="3">
        <f t="shared" ref="I1691" si="890">E1691/G1691+H1691</f>
        <v>2</v>
      </c>
      <c r="J1691" s="3">
        <f t="shared" ref="J1691" si="891">ROUND(I1691/7.5,0)</f>
        <v>0</v>
      </c>
      <c r="K1691" s="81" t="s">
        <v>988</v>
      </c>
      <c r="L1691" s="81" t="s">
        <v>47</v>
      </c>
      <c r="M1691" s="81">
        <v>2.79</v>
      </c>
      <c r="N1691" s="114"/>
      <c r="O1691" s="104">
        <f t="shared" ref="O1691" si="892">IF(L1691="NA", E1691, E1691*L1691)</f>
        <v>0</v>
      </c>
      <c r="Q1691" s="50"/>
      <c r="R1691" s="290"/>
      <c r="S1691" s="291"/>
      <c r="T1691" s="288"/>
      <c r="U1691" s="212"/>
      <c r="V1691" s="180"/>
      <c r="W1691" s="180"/>
      <c r="X1691" s="81"/>
      <c r="Y1691" s="160"/>
    </row>
    <row r="1692" spans="1:25" s="120" customFormat="1">
      <c r="A1692" s="81" t="s">
        <v>4265</v>
      </c>
      <c r="B1692" s="49" t="s">
        <v>4286</v>
      </c>
      <c r="C1692" s="47"/>
      <c r="D1692" s="81">
        <v>0</v>
      </c>
      <c r="E1692" s="81">
        <v>0</v>
      </c>
      <c r="F1692" s="81"/>
      <c r="G1692" s="153">
        <v>34</v>
      </c>
      <c r="H1692" s="7">
        <v>2</v>
      </c>
      <c r="I1692" s="3">
        <f t="shared" ref="I1692:I1693" si="893">E1692/G1692+H1692</f>
        <v>2</v>
      </c>
      <c r="J1692" s="3">
        <f t="shared" ref="J1692:J1693" si="894">ROUND(I1692/7.5,0)</f>
        <v>0</v>
      </c>
      <c r="K1692" s="208" t="s">
        <v>4288</v>
      </c>
      <c r="L1692" s="81" t="s">
        <v>47</v>
      </c>
      <c r="M1692" s="81"/>
      <c r="N1692" s="114"/>
      <c r="O1692" s="104">
        <f t="shared" ref="O1692:O1693" si="895">IF(L1692="NA", E1692, E1692*L1692)</f>
        <v>0</v>
      </c>
      <c r="Q1692" s="50"/>
      <c r="R1692" s="290"/>
      <c r="S1692" s="291"/>
      <c r="T1692" s="288"/>
      <c r="U1692" s="212"/>
      <c r="V1692" s="180"/>
      <c r="W1692" s="180"/>
      <c r="X1692" s="81"/>
      <c r="Y1692" s="160"/>
    </row>
    <row r="1693" spans="1:25" s="120" customFormat="1">
      <c r="A1693" s="81" t="s">
        <v>4265</v>
      </c>
      <c r="B1693" s="49" t="s">
        <v>4287</v>
      </c>
      <c r="C1693" s="47"/>
      <c r="D1693" s="81">
        <v>0</v>
      </c>
      <c r="E1693" s="81">
        <v>0</v>
      </c>
      <c r="F1693" s="81"/>
      <c r="G1693" s="153">
        <v>34</v>
      </c>
      <c r="H1693" s="7">
        <v>2</v>
      </c>
      <c r="I1693" s="3">
        <f t="shared" si="893"/>
        <v>2</v>
      </c>
      <c r="J1693" s="3">
        <f t="shared" si="894"/>
        <v>0</v>
      </c>
      <c r="K1693" s="208" t="s">
        <v>4289</v>
      </c>
      <c r="L1693" s="81" t="s">
        <v>47</v>
      </c>
      <c r="M1693" s="81"/>
      <c r="N1693" s="114"/>
      <c r="O1693" s="104">
        <f t="shared" si="895"/>
        <v>0</v>
      </c>
      <c r="P1693" s="90"/>
      <c r="Q1693" s="50"/>
      <c r="R1693" s="286"/>
      <c r="S1693" s="287"/>
      <c r="T1693" s="55"/>
      <c r="U1693" s="212"/>
      <c r="V1693" s="180"/>
      <c r="W1693" s="180"/>
      <c r="X1693" s="81"/>
      <c r="Y1693" s="160"/>
    </row>
    <row r="1694" spans="1:25">
      <c r="A1694" s="81" t="s">
        <v>4264</v>
      </c>
      <c r="B1694" s="49" t="s">
        <v>4290</v>
      </c>
      <c r="D1694" s="81">
        <v>0</v>
      </c>
      <c r="E1694" s="50">
        <v>0</v>
      </c>
      <c r="F1694" s="465">
        <f>((E1694*M1694)/35)/4</f>
        <v>0</v>
      </c>
      <c r="G1694" s="153">
        <v>14</v>
      </c>
      <c r="H1694" s="7">
        <v>4</v>
      </c>
      <c r="I1694" s="3">
        <f>E1694/G1694+H1694</f>
        <v>4</v>
      </c>
      <c r="J1694" s="3">
        <f>ROUND(I1694/7.5,0)</f>
        <v>1</v>
      </c>
      <c r="K1694" s="81" t="s">
        <v>678</v>
      </c>
      <c r="L1694" s="81" t="s">
        <v>47</v>
      </c>
      <c r="M1694" s="81">
        <v>3.53</v>
      </c>
      <c r="N1694" s="114"/>
      <c r="O1694" s="91">
        <f>IF(L1694="NA", E1694, E1694*L1694)</f>
        <v>0</v>
      </c>
      <c r="P1694" s="48"/>
      <c r="R1694" s="286"/>
      <c r="S1694" s="287"/>
      <c r="U1694" s="212"/>
      <c r="V1694" s="180"/>
      <c r="W1694" s="180"/>
      <c r="X1694" s="50"/>
      <c r="Y1694" s="82"/>
    </row>
    <row r="1695" spans="1:25">
      <c r="A1695" s="81" t="s">
        <v>4265</v>
      </c>
      <c r="B1695" s="49" t="s">
        <v>4291</v>
      </c>
      <c r="D1695" s="81">
        <v>0</v>
      </c>
      <c r="E1695" s="81">
        <v>0</v>
      </c>
      <c r="F1695" s="81"/>
      <c r="G1695" s="153">
        <v>34</v>
      </c>
      <c r="H1695" s="7">
        <v>2</v>
      </c>
      <c r="I1695" s="3">
        <f t="shared" ref="I1695:I1696" si="896">E1695/G1695+H1695</f>
        <v>2</v>
      </c>
      <c r="J1695" s="3">
        <f t="shared" ref="J1695:J1696" si="897">ROUND(I1695/7.5,0)</f>
        <v>0</v>
      </c>
      <c r="K1695" s="208" t="s">
        <v>4293</v>
      </c>
      <c r="L1695" s="81" t="s">
        <v>47</v>
      </c>
      <c r="M1695" s="81"/>
      <c r="N1695" s="114"/>
      <c r="O1695" s="104">
        <f t="shared" ref="O1695:O1696" si="898">IF(L1695="NA", E1695, E1695*L1695)</f>
        <v>0</v>
      </c>
      <c r="P1695" s="120"/>
      <c r="Q1695" s="48"/>
      <c r="R1695" s="286"/>
      <c r="S1695" s="287"/>
      <c r="U1695" s="212"/>
      <c r="V1695" s="180"/>
      <c r="W1695" s="180"/>
      <c r="X1695" s="50"/>
      <c r="Y1695" s="82"/>
    </row>
    <row r="1696" spans="1:25">
      <c r="A1696" s="81" t="s">
        <v>4265</v>
      </c>
      <c r="B1696" s="49" t="s">
        <v>4292</v>
      </c>
      <c r="D1696" s="81">
        <v>0</v>
      </c>
      <c r="E1696" s="81">
        <v>0</v>
      </c>
      <c r="F1696" s="81"/>
      <c r="G1696" s="153">
        <v>34</v>
      </c>
      <c r="H1696" s="7">
        <v>2</v>
      </c>
      <c r="I1696" s="3">
        <f t="shared" si="896"/>
        <v>2</v>
      </c>
      <c r="J1696" s="3">
        <f t="shared" si="897"/>
        <v>0</v>
      </c>
      <c r="K1696" s="208" t="s">
        <v>4294</v>
      </c>
      <c r="L1696" s="81" t="s">
        <v>47</v>
      </c>
      <c r="M1696" s="81"/>
      <c r="N1696" s="114"/>
      <c r="O1696" s="104">
        <f t="shared" si="898"/>
        <v>0</v>
      </c>
      <c r="P1696" s="90"/>
      <c r="R1696" s="286"/>
      <c r="S1696" s="287"/>
      <c r="U1696" s="212"/>
      <c r="V1696" s="180"/>
      <c r="W1696" s="180"/>
      <c r="X1696" s="50"/>
      <c r="Y1696" s="82"/>
    </row>
    <row r="1697" spans="1:25">
      <c r="A1697" s="50" t="s">
        <v>2306</v>
      </c>
      <c r="B1697" s="107" t="s">
        <v>2307</v>
      </c>
      <c r="D1697" s="81">
        <v>0</v>
      </c>
      <c r="E1697" s="50">
        <v>0</v>
      </c>
      <c r="F1697" s="33">
        <f t="shared" ref="F1697" si="899">((E1697*M1697)/35)/4</f>
        <v>0</v>
      </c>
      <c r="G1697" s="153">
        <v>34</v>
      </c>
      <c r="H1697" s="7">
        <v>2</v>
      </c>
      <c r="I1697" s="3">
        <f>E1697/G1697+H1697</f>
        <v>2</v>
      </c>
      <c r="J1697" s="3">
        <f>ROUND(I1697/7.5,0)</f>
        <v>0</v>
      </c>
      <c r="K1697" s="81" t="s">
        <v>1570</v>
      </c>
      <c r="L1697" s="81" t="s">
        <v>47</v>
      </c>
      <c r="M1697" s="81">
        <v>3.53</v>
      </c>
      <c r="N1697" s="114"/>
      <c r="O1697" s="91">
        <f>IF(L1697="NA", E1697, E1697*L1697)</f>
        <v>0</v>
      </c>
      <c r="P1697" s="98"/>
      <c r="R1697" s="286"/>
      <c r="S1697" s="287"/>
      <c r="U1697" s="212"/>
      <c r="V1697" s="180"/>
      <c r="W1697" s="180"/>
      <c r="X1697" s="50"/>
      <c r="Y1697" s="82"/>
    </row>
    <row r="1698" spans="1:25">
      <c r="A1698" s="50" t="s">
        <v>1707</v>
      </c>
      <c r="B1698" s="107" t="s">
        <v>2308</v>
      </c>
      <c r="D1698" s="81">
        <v>0</v>
      </c>
      <c r="E1698" s="50">
        <v>0</v>
      </c>
      <c r="G1698" s="153">
        <v>34</v>
      </c>
      <c r="H1698" s="7">
        <v>2</v>
      </c>
      <c r="I1698" s="3">
        <f t="shared" ref="I1698:I1699" si="900">E1698/G1698+H1698</f>
        <v>2</v>
      </c>
      <c r="J1698" s="3">
        <f t="shared" ref="J1698:J1699" si="901">ROUND(I1698/7.5,0)</f>
        <v>0</v>
      </c>
      <c r="K1698" s="81" t="s">
        <v>2560</v>
      </c>
      <c r="L1698" s="81" t="s">
        <v>47</v>
      </c>
      <c r="M1698" s="81"/>
      <c r="N1698" s="114"/>
      <c r="O1698" s="91">
        <f t="shared" ref="O1698:O1699" si="902">IF(L1698="NA", E1698, E1698*L1698)</f>
        <v>0</v>
      </c>
      <c r="P1698" s="98"/>
      <c r="R1698" s="286"/>
      <c r="S1698" s="287"/>
      <c r="U1698" s="212"/>
      <c r="V1698" s="180"/>
      <c r="W1698" s="180"/>
      <c r="X1698" s="50"/>
      <c r="Y1698" s="82"/>
    </row>
    <row r="1699" spans="1:25">
      <c r="A1699" s="50" t="s">
        <v>1707</v>
      </c>
      <c r="B1699" s="107" t="s">
        <v>2309</v>
      </c>
      <c r="D1699" s="81">
        <v>0</v>
      </c>
      <c r="E1699" s="50">
        <v>0</v>
      </c>
      <c r="G1699" s="153">
        <v>34</v>
      </c>
      <c r="H1699" s="7">
        <v>2</v>
      </c>
      <c r="I1699" s="3">
        <f t="shared" si="900"/>
        <v>2</v>
      </c>
      <c r="J1699" s="3">
        <f t="shared" si="901"/>
        <v>0</v>
      </c>
      <c r="K1699" s="81" t="s">
        <v>2561</v>
      </c>
      <c r="L1699" s="81" t="s">
        <v>47</v>
      </c>
      <c r="M1699" s="81"/>
      <c r="N1699" s="114"/>
      <c r="O1699" s="91">
        <f t="shared" si="902"/>
        <v>0</v>
      </c>
      <c r="P1699" s="98"/>
      <c r="R1699" s="286"/>
      <c r="S1699" s="287"/>
      <c r="U1699" s="212"/>
      <c r="V1699" s="180"/>
      <c r="W1699" s="180"/>
      <c r="X1699" s="50"/>
      <c r="Y1699" s="82"/>
    </row>
    <row r="1700" spans="1:25">
      <c r="A1700" s="50" t="s">
        <v>703</v>
      </c>
      <c r="B1700" s="107" t="s">
        <v>2556</v>
      </c>
      <c r="C1700" s="102"/>
      <c r="D1700" s="81">
        <v>0</v>
      </c>
      <c r="E1700" s="77">
        <v>0</v>
      </c>
      <c r="F1700" s="33">
        <f t="shared" ref="F1700" si="903">((E1700*M1700)/35)/4</f>
        <v>0</v>
      </c>
      <c r="G1700" s="153">
        <v>10</v>
      </c>
      <c r="H1700" s="7">
        <v>6</v>
      </c>
      <c r="I1700" s="3">
        <f t="shared" ref="I1700:I1718" si="904">E1700/G1700+H1700</f>
        <v>6</v>
      </c>
      <c r="J1700" s="3">
        <f t="shared" ref="J1700:J1718" si="905">ROUND(I1700/7.5,0)</f>
        <v>1</v>
      </c>
      <c r="K1700" s="81" t="s">
        <v>989</v>
      </c>
      <c r="L1700" s="152">
        <v>4.3411</v>
      </c>
      <c r="M1700" s="81">
        <v>0.745</v>
      </c>
      <c r="N1700" s="114">
        <f>VLOOKUP(K1700,'Material Bar Weights'!A:C,3,0)</f>
        <v>217.01</v>
      </c>
      <c r="O1700" s="91">
        <f t="shared" ref="O1700:O1718" si="906">IF(L1700="NA", E1700, E1700*L1700)</f>
        <v>0</v>
      </c>
      <c r="P1700" s="92">
        <f>O1700/N1700</f>
        <v>0</v>
      </c>
      <c r="R1700" s="286"/>
      <c r="S1700" s="287"/>
      <c r="U1700" s="212"/>
      <c r="V1700" s="180"/>
      <c r="W1700" s="180"/>
      <c r="X1700" s="50"/>
      <c r="Y1700" s="82"/>
    </row>
    <row r="1701" spans="1:25">
      <c r="A1701" s="50" t="s">
        <v>1426</v>
      </c>
      <c r="B1701" s="107" t="s">
        <v>2557</v>
      </c>
      <c r="C1701" s="162"/>
      <c r="D1701" s="81">
        <v>0</v>
      </c>
      <c r="E1701" s="163">
        <v>0</v>
      </c>
      <c r="F1701" s="163"/>
      <c r="G1701" s="50">
        <v>15</v>
      </c>
      <c r="H1701" s="164">
        <v>4</v>
      </c>
      <c r="I1701" s="3">
        <f t="shared" si="904"/>
        <v>4</v>
      </c>
      <c r="J1701" s="3">
        <f t="shared" si="905"/>
        <v>1</v>
      </c>
      <c r="K1701" s="81" t="s">
        <v>2562</v>
      </c>
      <c r="L1701" s="163" t="s">
        <v>47</v>
      </c>
      <c r="M1701" s="171"/>
      <c r="N1701" s="114"/>
      <c r="O1701" s="165">
        <f t="shared" si="906"/>
        <v>0</v>
      </c>
      <c r="P1701" s="133"/>
      <c r="R1701" s="286"/>
      <c r="S1701" s="287"/>
      <c r="U1701" s="212"/>
      <c r="V1701" s="180"/>
      <c r="W1701" s="180"/>
      <c r="X1701" s="50"/>
      <c r="Y1701" s="82"/>
    </row>
    <row r="1702" spans="1:25">
      <c r="A1702" s="50" t="s">
        <v>703</v>
      </c>
      <c r="B1702" s="107" t="s">
        <v>2558</v>
      </c>
      <c r="C1702" s="102"/>
      <c r="D1702" s="81">
        <v>0</v>
      </c>
      <c r="E1702" s="77">
        <v>0</v>
      </c>
      <c r="F1702" s="33">
        <f t="shared" ref="F1702:F1704" si="907">((E1702*M1702)/35)/4</f>
        <v>0</v>
      </c>
      <c r="G1702" s="153">
        <v>10</v>
      </c>
      <c r="H1702" s="7">
        <v>6</v>
      </c>
      <c r="I1702" s="3">
        <f t="shared" si="904"/>
        <v>6</v>
      </c>
      <c r="J1702" s="3">
        <f t="shared" si="905"/>
        <v>1</v>
      </c>
      <c r="K1702" s="81" t="s">
        <v>1064</v>
      </c>
      <c r="L1702" s="152">
        <v>4.1303999999999998</v>
      </c>
      <c r="M1702" s="81">
        <v>0.95</v>
      </c>
      <c r="N1702" s="114">
        <f>VLOOKUP(K1702,'Material Bar Weights'!A:C,3,0)</f>
        <v>200.3</v>
      </c>
      <c r="O1702" s="91">
        <f t="shared" si="906"/>
        <v>0</v>
      </c>
      <c r="P1702" s="92">
        <f>O1702/N1702</f>
        <v>0</v>
      </c>
      <c r="R1702" s="286"/>
      <c r="S1702" s="287"/>
      <c r="U1702" s="212"/>
      <c r="V1702" s="180"/>
      <c r="W1702" s="180"/>
      <c r="X1702" s="50"/>
      <c r="Y1702" s="82"/>
    </row>
    <row r="1703" spans="1:25">
      <c r="A1703" s="50" t="s">
        <v>233</v>
      </c>
      <c r="B1703" s="107" t="s">
        <v>2559</v>
      </c>
      <c r="C1703" s="162"/>
      <c r="D1703" s="81">
        <v>0</v>
      </c>
      <c r="E1703" s="163">
        <v>0</v>
      </c>
      <c r="F1703" s="163"/>
      <c r="G1703" s="50">
        <v>15</v>
      </c>
      <c r="H1703" s="164">
        <v>4</v>
      </c>
      <c r="I1703" s="3">
        <f t="shared" si="904"/>
        <v>4</v>
      </c>
      <c r="J1703" s="3">
        <f t="shared" si="905"/>
        <v>1</v>
      </c>
      <c r="K1703" s="81" t="s">
        <v>2563</v>
      </c>
      <c r="L1703" s="163" t="s">
        <v>47</v>
      </c>
      <c r="M1703" s="171"/>
      <c r="N1703" s="114"/>
      <c r="O1703" s="165">
        <f t="shared" si="906"/>
        <v>0</v>
      </c>
      <c r="P1703" s="133"/>
      <c r="R1703" s="286"/>
      <c r="S1703" s="287"/>
      <c r="U1703" s="212"/>
      <c r="V1703" s="180"/>
      <c r="W1703" s="180"/>
      <c r="X1703" s="50"/>
      <c r="Y1703" s="82"/>
    </row>
    <row r="1704" spans="1:25">
      <c r="A1704" s="50" t="s">
        <v>703</v>
      </c>
      <c r="B1704" s="107" t="s">
        <v>3847</v>
      </c>
      <c r="C1704" s="102"/>
      <c r="D1704" s="81">
        <v>0</v>
      </c>
      <c r="E1704" s="77">
        <v>0</v>
      </c>
      <c r="F1704" s="33">
        <f t="shared" si="907"/>
        <v>0</v>
      </c>
      <c r="G1704" s="77">
        <v>10</v>
      </c>
      <c r="H1704" s="7">
        <v>6</v>
      </c>
      <c r="I1704" s="3">
        <f t="shared" si="904"/>
        <v>6</v>
      </c>
      <c r="J1704" s="3">
        <f t="shared" si="905"/>
        <v>1</v>
      </c>
      <c r="K1704" s="81" t="s">
        <v>989</v>
      </c>
      <c r="L1704" s="152">
        <v>5.1756000000000002</v>
      </c>
      <c r="M1704" s="81">
        <v>0.97</v>
      </c>
      <c r="N1704" s="114">
        <f>VLOOKUP(K1704,'Material Bar Weights'!A:C,3,0)</f>
        <v>217.01</v>
      </c>
      <c r="O1704" s="104">
        <f t="shared" si="906"/>
        <v>0</v>
      </c>
      <c r="P1704" s="92">
        <f>O1704/N1704</f>
        <v>0</v>
      </c>
      <c r="Q1704" s="98"/>
      <c r="R1704" s="286"/>
      <c r="S1704" s="287"/>
      <c r="U1704" s="212"/>
      <c r="V1704" s="180"/>
      <c r="W1704" s="180"/>
      <c r="X1704" s="50"/>
      <c r="Y1704" s="82"/>
    </row>
    <row r="1705" spans="1:25">
      <c r="A1705" s="50" t="s">
        <v>1426</v>
      </c>
      <c r="B1705" s="107" t="s">
        <v>3848</v>
      </c>
      <c r="C1705" s="162"/>
      <c r="D1705" s="81">
        <v>0</v>
      </c>
      <c r="E1705" s="171">
        <v>0</v>
      </c>
      <c r="F1705" s="171"/>
      <c r="G1705" s="81">
        <v>15</v>
      </c>
      <c r="H1705" s="164">
        <v>4</v>
      </c>
      <c r="I1705" s="3">
        <f t="shared" si="904"/>
        <v>4</v>
      </c>
      <c r="J1705" s="3">
        <f t="shared" si="905"/>
        <v>1</v>
      </c>
      <c r="K1705" s="208" t="s">
        <v>3849</v>
      </c>
      <c r="L1705" s="171" t="s">
        <v>47</v>
      </c>
      <c r="M1705" s="171"/>
      <c r="N1705" s="114"/>
      <c r="O1705" s="115">
        <f t="shared" si="906"/>
        <v>0</v>
      </c>
      <c r="P1705" s="114"/>
      <c r="Q1705" s="98"/>
      <c r="R1705" s="286"/>
      <c r="S1705" s="287"/>
      <c r="U1705" s="212"/>
      <c r="V1705" s="180"/>
      <c r="W1705" s="180"/>
      <c r="X1705" s="50"/>
      <c r="Y1705" s="82"/>
    </row>
    <row r="1706" spans="1:25" ht="13.5" customHeight="1">
      <c r="A1706" s="50" t="s">
        <v>703</v>
      </c>
      <c r="B1706" s="107" t="s">
        <v>4295</v>
      </c>
      <c r="C1706" s="102"/>
      <c r="D1706" s="81">
        <v>0</v>
      </c>
      <c r="E1706" s="77">
        <v>0</v>
      </c>
      <c r="F1706" s="33">
        <f t="shared" ref="F1706" si="908">((E1706*M1706)/35)/4</f>
        <v>0</v>
      </c>
      <c r="G1706" s="77">
        <v>10</v>
      </c>
      <c r="H1706" s="7">
        <v>6</v>
      </c>
      <c r="I1706" s="3">
        <f t="shared" si="904"/>
        <v>6</v>
      </c>
      <c r="J1706" s="3">
        <f t="shared" si="905"/>
        <v>1</v>
      </c>
      <c r="K1706" s="81" t="s">
        <v>1064</v>
      </c>
      <c r="L1706" s="81">
        <v>4.6471999999999998</v>
      </c>
      <c r="M1706" s="81">
        <v>0.89</v>
      </c>
      <c r="N1706" s="114">
        <f>VLOOKUP(K1706,'Material Bar Weights'!A:C,3,0)</f>
        <v>200.3</v>
      </c>
      <c r="O1706" s="104">
        <f t="shared" si="906"/>
        <v>0</v>
      </c>
      <c r="P1706" s="92">
        <f>O1706/N1706</f>
        <v>0</v>
      </c>
      <c r="Q1706" s="98"/>
      <c r="R1706" s="286"/>
      <c r="S1706" s="287"/>
      <c r="U1706" s="212"/>
      <c r="V1706" s="180"/>
      <c r="W1706" s="180"/>
      <c r="X1706" s="50"/>
      <c r="Y1706" s="82"/>
    </row>
    <row r="1707" spans="1:25" ht="13.5" customHeight="1">
      <c r="A1707" s="50" t="s">
        <v>233</v>
      </c>
      <c r="B1707" s="107" t="s">
        <v>4297</v>
      </c>
      <c r="C1707" s="162"/>
      <c r="D1707" s="81">
        <v>0</v>
      </c>
      <c r="E1707" s="171">
        <v>0</v>
      </c>
      <c r="F1707" s="171"/>
      <c r="G1707" s="81">
        <v>15</v>
      </c>
      <c r="H1707" s="164">
        <v>4</v>
      </c>
      <c r="I1707" s="3">
        <f t="shared" si="904"/>
        <v>4</v>
      </c>
      <c r="J1707" s="3">
        <f t="shared" si="905"/>
        <v>1</v>
      </c>
      <c r="K1707" s="81" t="s">
        <v>4296</v>
      </c>
      <c r="L1707" s="171" t="s">
        <v>47</v>
      </c>
      <c r="M1707" s="171"/>
      <c r="N1707" s="114"/>
      <c r="O1707" s="115">
        <f t="shared" si="906"/>
        <v>0</v>
      </c>
      <c r="P1707" s="48"/>
      <c r="Q1707" s="98"/>
      <c r="R1707" s="286"/>
      <c r="S1707" s="287"/>
      <c r="U1707" s="212"/>
      <c r="V1707" s="180"/>
      <c r="W1707" s="180"/>
      <c r="X1707" s="50"/>
      <c r="Y1707" s="82"/>
    </row>
    <row r="1708" spans="1:25" ht="13.5" customHeight="1">
      <c r="A1708" s="50" t="s">
        <v>703</v>
      </c>
      <c r="B1708" s="107" t="s">
        <v>2558</v>
      </c>
      <c r="C1708" s="102"/>
      <c r="D1708" s="81">
        <v>0</v>
      </c>
      <c r="E1708" s="77">
        <v>0</v>
      </c>
      <c r="F1708" s="33">
        <f t="shared" ref="F1708" si="909">((E1708*M1708)/35)/4</f>
        <v>0</v>
      </c>
      <c r="G1708" s="77">
        <v>10</v>
      </c>
      <c r="H1708" s="7">
        <v>6</v>
      </c>
      <c r="I1708" s="3">
        <f t="shared" si="904"/>
        <v>6</v>
      </c>
      <c r="J1708" s="3">
        <f t="shared" si="905"/>
        <v>1</v>
      </c>
      <c r="K1708" s="81" t="s">
        <v>1064</v>
      </c>
      <c r="L1708" s="81">
        <v>4.1303999999999998</v>
      </c>
      <c r="M1708" s="81">
        <v>0.94</v>
      </c>
      <c r="N1708" s="114">
        <f>VLOOKUP(K1708,'Material Bar Weights'!A:C,3,0)</f>
        <v>200.3</v>
      </c>
      <c r="O1708" s="104">
        <f t="shared" si="906"/>
        <v>0</v>
      </c>
      <c r="P1708" s="92">
        <f>O1708/N1708</f>
        <v>0</v>
      </c>
      <c r="Q1708" s="98"/>
      <c r="R1708" s="286"/>
      <c r="S1708" s="287"/>
      <c r="U1708" s="212"/>
      <c r="V1708" s="180"/>
      <c r="W1708" s="180"/>
      <c r="X1708" s="50"/>
      <c r="Y1708" s="82"/>
    </row>
    <row r="1709" spans="1:25">
      <c r="A1709" s="50" t="s">
        <v>233</v>
      </c>
      <c r="B1709" s="107" t="s">
        <v>2559</v>
      </c>
      <c r="C1709" s="162"/>
      <c r="D1709" s="81">
        <v>0</v>
      </c>
      <c r="E1709" s="171">
        <v>0</v>
      </c>
      <c r="F1709" s="171"/>
      <c r="G1709" s="81">
        <v>15</v>
      </c>
      <c r="H1709" s="164">
        <v>4</v>
      </c>
      <c r="I1709" s="3">
        <f t="shared" si="904"/>
        <v>4</v>
      </c>
      <c r="J1709" s="3">
        <f t="shared" si="905"/>
        <v>1</v>
      </c>
      <c r="K1709" s="81" t="s">
        <v>2563</v>
      </c>
      <c r="L1709" s="171" t="s">
        <v>47</v>
      </c>
      <c r="M1709" s="171"/>
      <c r="N1709" s="114"/>
      <c r="O1709" s="115">
        <f t="shared" si="906"/>
        <v>0</v>
      </c>
      <c r="P1709" s="48"/>
      <c r="Q1709" s="98"/>
      <c r="R1709" s="286"/>
      <c r="S1709" s="287"/>
      <c r="U1709" s="212"/>
      <c r="V1709" s="180"/>
      <c r="W1709" s="180"/>
      <c r="X1709" s="50"/>
      <c r="Y1709" s="82"/>
    </row>
    <row r="1710" spans="1:25">
      <c r="A1710" s="50" t="s">
        <v>695</v>
      </c>
      <c r="B1710" s="187" t="s">
        <v>1380</v>
      </c>
      <c r="C1710" s="162"/>
      <c r="D1710" s="81">
        <v>0</v>
      </c>
      <c r="E1710" s="163">
        <v>0</v>
      </c>
      <c r="F1710" s="401">
        <f t="shared" ref="F1710:F1717" si="910">((E1710*M1710)/35)/4</f>
        <v>0</v>
      </c>
      <c r="G1710" s="146">
        <v>14</v>
      </c>
      <c r="H1710" s="164">
        <v>4</v>
      </c>
      <c r="I1710" s="3">
        <f t="shared" si="904"/>
        <v>4</v>
      </c>
      <c r="J1710" s="3">
        <f t="shared" si="905"/>
        <v>1</v>
      </c>
      <c r="K1710" s="50" t="s">
        <v>995</v>
      </c>
      <c r="L1710" s="163">
        <v>0.21859999999999999</v>
      </c>
      <c r="M1710" s="171">
        <v>9.8000000000000004E-2</v>
      </c>
      <c r="N1710" s="114">
        <f>VLOOKUP(K1710,'Material Bar Weights'!A:C,3,0)</f>
        <v>60.59</v>
      </c>
      <c r="O1710" s="165">
        <f t="shared" si="906"/>
        <v>0</v>
      </c>
      <c r="P1710" s="105">
        <f t="shared" ref="P1710:P1717" si="911">O1710/N1710</f>
        <v>0</v>
      </c>
      <c r="Q1710" s="98"/>
      <c r="R1710" s="286"/>
      <c r="S1710" s="287"/>
      <c r="U1710" s="212"/>
      <c r="V1710" s="180"/>
      <c r="W1710" s="180"/>
      <c r="X1710" s="50"/>
      <c r="Y1710" s="82"/>
    </row>
    <row r="1711" spans="1:25">
      <c r="A1711" s="50" t="s">
        <v>695</v>
      </c>
      <c r="B1711" s="107" t="s">
        <v>716</v>
      </c>
      <c r="D1711" s="81">
        <v>0</v>
      </c>
      <c r="E1711" s="50">
        <v>0</v>
      </c>
      <c r="F1711" s="401">
        <f t="shared" si="910"/>
        <v>0</v>
      </c>
      <c r="G1711" s="153">
        <v>10</v>
      </c>
      <c r="H1711" s="7">
        <v>5</v>
      </c>
      <c r="I1711" s="3">
        <f t="shared" si="904"/>
        <v>5</v>
      </c>
      <c r="J1711" s="3">
        <f t="shared" si="905"/>
        <v>1</v>
      </c>
      <c r="K1711" s="81" t="s">
        <v>717</v>
      </c>
      <c r="L1711" s="81">
        <v>0.25829999999999997</v>
      </c>
      <c r="M1711" s="81">
        <v>0.106</v>
      </c>
      <c r="N1711" s="114">
        <f>VLOOKUP(K1711,'Material Bar Weights'!A:C,3,0)</f>
        <v>72.099999999999994</v>
      </c>
      <c r="O1711" s="91">
        <f t="shared" si="906"/>
        <v>0</v>
      </c>
      <c r="P1711" s="92">
        <f t="shared" si="911"/>
        <v>0</v>
      </c>
      <c r="Q1711" s="98"/>
      <c r="R1711" s="286"/>
      <c r="S1711" s="287"/>
      <c r="U1711" s="212"/>
      <c r="V1711" s="180"/>
      <c r="W1711" s="180"/>
      <c r="X1711" s="50"/>
      <c r="Y1711" s="82"/>
    </row>
    <row r="1712" spans="1:25">
      <c r="A1712" s="81" t="s">
        <v>695</v>
      </c>
      <c r="B1712" s="107" t="s">
        <v>1236</v>
      </c>
      <c r="D1712" s="81">
        <v>0</v>
      </c>
      <c r="E1712" s="81">
        <v>0</v>
      </c>
      <c r="F1712" s="33">
        <f t="shared" si="910"/>
        <v>0</v>
      </c>
      <c r="G1712" s="77">
        <v>10</v>
      </c>
      <c r="H1712" s="7">
        <v>5</v>
      </c>
      <c r="I1712" s="3">
        <f t="shared" si="904"/>
        <v>5</v>
      </c>
      <c r="J1712" s="3">
        <f t="shared" si="905"/>
        <v>1</v>
      </c>
      <c r="K1712" s="81" t="s">
        <v>717</v>
      </c>
      <c r="L1712" s="152">
        <v>0.113</v>
      </c>
      <c r="M1712" s="81">
        <v>0.11</v>
      </c>
      <c r="N1712" s="114">
        <f>VLOOKUP(K1712,'Material Bar Weights'!A:C,3,0)</f>
        <v>72.099999999999994</v>
      </c>
      <c r="O1712" s="104">
        <f t="shared" si="906"/>
        <v>0</v>
      </c>
      <c r="P1712" s="92">
        <f t="shared" si="911"/>
        <v>0</v>
      </c>
      <c r="Q1712" s="98"/>
      <c r="R1712" s="286"/>
      <c r="S1712" s="287"/>
      <c r="U1712" s="212"/>
      <c r="V1712" s="180"/>
      <c r="W1712" s="180"/>
      <c r="X1712" s="50"/>
      <c r="Y1712" s="82"/>
    </row>
    <row r="1713" spans="1:25">
      <c r="A1713" s="81" t="s">
        <v>695</v>
      </c>
      <c r="B1713" s="107" t="s">
        <v>1187</v>
      </c>
      <c r="D1713" s="1376">
        <v>0</v>
      </c>
      <c r="E1713" s="1376">
        <v>0</v>
      </c>
      <c r="F1713" s="33">
        <f t="shared" si="910"/>
        <v>0</v>
      </c>
      <c r="G1713" s="153">
        <v>7</v>
      </c>
      <c r="H1713" s="7">
        <v>5</v>
      </c>
      <c r="I1713" s="3">
        <f t="shared" si="904"/>
        <v>5</v>
      </c>
      <c r="J1713" s="3">
        <f t="shared" si="905"/>
        <v>1</v>
      </c>
      <c r="K1713" s="81" t="s">
        <v>717</v>
      </c>
      <c r="L1713" s="152">
        <v>0.3584</v>
      </c>
      <c r="M1713" s="81">
        <v>0.108</v>
      </c>
      <c r="N1713" s="114">
        <f>VLOOKUP(K1713,'Material Bar Weights'!A:C,3,0)</f>
        <v>72.099999999999994</v>
      </c>
      <c r="O1713" s="104">
        <f t="shared" si="906"/>
        <v>0</v>
      </c>
      <c r="P1713" s="92">
        <f t="shared" si="911"/>
        <v>0</v>
      </c>
      <c r="Q1713" s="48"/>
      <c r="R1713" s="286"/>
      <c r="S1713" s="287"/>
      <c r="U1713" s="212"/>
      <c r="V1713" s="180"/>
      <c r="W1713" s="180"/>
      <c r="X1713" s="50"/>
      <c r="Y1713" s="82"/>
    </row>
    <row r="1714" spans="1:25">
      <c r="A1714" s="50" t="s">
        <v>643</v>
      </c>
      <c r="B1714" s="49" t="s">
        <v>629</v>
      </c>
      <c r="C1714" s="366" t="s">
        <v>1666</v>
      </c>
      <c r="D1714" s="81">
        <v>0</v>
      </c>
      <c r="E1714" s="81">
        <v>0</v>
      </c>
      <c r="F1714" s="33">
        <f t="shared" si="910"/>
        <v>0</v>
      </c>
      <c r="G1714" s="146">
        <v>45</v>
      </c>
      <c r="H1714" s="81">
        <v>3.5</v>
      </c>
      <c r="I1714" s="40">
        <f t="shared" si="904"/>
        <v>3.5</v>
      </c>
      <c r="J1714" s="40">
        <f t="shared" si="905"/>
        <v>0</v>
      </c>
      <c r="K1714" s="50" t="s">
        <v>630</v>
      </c>
      <c r="L1714" s="50">
        <v>0.23050000000000001</v>
      </c>
      <c r="M1714" s="81">
        <v>0.104</v>
      </c>
      <c r="N1714" s="114">
        <f>VLOOKUP(K1714,'Material Bar Weights'!A:C,3,0)</f>
        <v>65.64</v>
      </c>
      <c r="O1714" s="115">
        <f t="shared" si="906"/>
        <v>0</v>
      </c>
      <c r="P1714" s="105">
        <f t="shared" si="911"/>
        <v>0</v>
      </c>
      <c r="R1714" s="286"/>
      <c r="S1714" s="287"/>
      <c r="U1714" s="212"/>
      <c r="V1714" s="180"/>
      <c r="W1714" s="180"/>
      <c r="X1714" s="50"/>
      <c r="Y1714" s="82"/>
    </row>
    <row r="1715" spans="1:25">
      <c r="A1715" s="81" t="s">
        <v>643</v>
      </c>
      <c r="B1715" s="107" t="s">
        <v>1026</v>
      </c>
      <c r="D1715" s="1376">
        <v>0</v>
      </c>
      <c r="E1715" s="1376">
        <v>0</v>
      </c>
      <c r="F1715" s="33">
        <f t="shared" si="910"/>
        <v>0</v>
      </c>
      <c r="G1715" s="81">
        <v>11</v>
      </c>
      <c r="H1715" s="81">
        <v>4</v>
      </c>
      <c r="I1715" s="40">
        <f t="shared" si="904"/>
        <v>4</v>
      </c>
      <c r="J1715" s="40">
        <f t="shared" si="905"/>
        <v>1</v>
      </c>
      <c r="K1715" s="81" t="s">
        <v>995</v>
      </c>
      <c r="L1715" s="152">
        <v>0.28939999999999999</v>
      </c>
      <c r="M1715" s="81">
        <v>0.1</v>
      </c>
      <c r="N1715" s="114">
        <f>VLOOKUP(K1715,'Material Bar Weights'!A:C,3,0)</f>
        <v>60.59</v>
      </c>
      <c r="O1715" s="115">
        <f t="shared" si="906"/>
        <v>0</v>
      </c>
      <c r="P1715" s="105">
        <f t="shared" si="911"/>
        <v>0</v>
      </c>
      <c r="R1715" s="286"/>
      <c r="S1715" s="287"/>
      <c r="U1715" s="212"/>
      <c r="V1715" s="180"/>
      <c r="W1715" s="180"/>
      <c r="X1715" s="50"/>
      <c r="Y1715" s="82"/>
    </row>
    <row r="1716" spans="1:25">
      <c r="A1716" s="81" t="s">
        <v>2202</v>
      </c>
      <c r="B1716" s="107" t="s">
        <v>1440</v>
      </c>
      <c r="D1716" s="81">
        <v>0</v>
      </c>
      <c r="E1716" s="81">
        <v>0</v>
      </c>
      <c r="F1716" s="33">
        <f t="shared" si="910"/>
        <v>0</v>
      </c>
      <c r="G1716" s="81">
        <v>10</v>
      </c>
      <c r="H1716" s="81">
        <v>4</v>
      </c>
      <c r="I1716" s="40">
        <f t="shared" si="904"/>
        <v>4</v>
      </c>
      <c r="J1716" s="40">
        <f t="shared" si="905"/>
        <v>1</v>
      </c>
      <c r="K1716" s="81" t="s">
        <v>652</v>
      </c>
      <c r="L1716" s="81">
        <v>0.1192</v>
      </c>
      <c r="M1716" s="81">
        <v>9.5000000000000001E-2</v>
      </c>
      <c r="N1716" s="114">
        <f>VLOOKUP(K1716,'Material Bar Weights'!A:C,3,0)</f>
        <v>4.6500000000000004</v>
      </c>
      <c r="O1716" s="115">
        <f t="shared" si="906"/>
        <v>0</v>
      </c>
      <c r="P1716" s="105">
        <f t="shared" si="911"/>
        <v>0</v>
      </c>
      <c r="Q1716" s="98"/>
      <c r="R1716" s="286"/>
      <c r="S1716" s="287"/>
      <c r="U1716" s="212"/>
      <c r="V1716" s="180"/>
      <c r="W1716" s="180"/>
      <c r="X1716" s="50"/>
      <c r="Y1716" s="82"/>
    </row>
    <row r="1717" spans="1:25">
      <c r="A1717" s="81" t="s">
        <v>240</v>
      </c>
      <c r="B1717" s="107" t="s">
        <v>2526</v>
      </c>
      <c r="D1717" s="1505">
        <v>0</v>
      </c>
      <c r="E1717" s="1505">
        <v>0</v>
      </c>
      <c r="F1717" s="33">
        <f t="shared" si="910"/>
        <v>0</v>
      </c>
      <c r="G1717" s="81">
        <v>45</v>
      </c>
      <c r="H1717" s="81">
        <v>4</v>
      </c>
      <c r="I1717" s="40">
        <f t="shared" si="904"/>
        <v>4</v>
      </c>
      <c r="J1717" s="40">
        <f t="shared" si="905"/>
        <v>1</v>
      </c>
      <c r="K1717" s="81" t="s">
        <v>652</v>
      </c>
      <c r="L1717" s="166">
        <v>0.1166</v>
      </c>
      <c r="M1717" s="103">
        <v>9.4E-2</v>
      </c>
      <c r="N1717" s="114">
        <f>VLOOKUP(K1717,'Material Bar Weights'!A:C,3,0)</f>
        <v>4.6500000000000004</v>
      </c>
      <c r="O1717" s="115">
        <f t="shared" si="906"/>
        <v>0</v>
      </c>
      <c r="P1717" s="105">
        <f t="shared" si="911"/>
        <v>0</v>
      </c>
      <c r="R1717" s="286"/>
      <c r="S1717" s="287"/>
      <c r="U1717" s="212"/>
      <c r="V1717" s="180"/>
      <c r="W1717" s="180"/>
      <c r="X1717" s="50"/>
      <c r="Y1717" s="82"/>
    </row>
    <row r="1718" spans="1:25">
      <c r="A1718" s="81" t="s">
        <v>241</v>
      </c>
      <c r="B1718" s="107" t="s">
        <v>2528</v>
      </c>
      <c r="D1718" s="81">
        <v>0</v>
      </c>
      <c r="E1718" s="81">
        <v>0</v>
      </c>
      <c r="F1718" s="81"/>
      <c r="G1718" s="81">
        <v>45</v>
      </c>
      <c r="H1718" s="81">
        <v>4</v>
      </c>
      <c r="I1718" s="40">
        <f t="shared" si="904"/>
        <v>4</v>
      </c>
      <c r="J1718" s="40">
        <f t="shared" si="905"/>
        <v>1</v>
      </c>
      <c r="K1718" s="81" t="s">
        <v>2527</v>
      </c>
      <c r="L1718" s="81" t="s">
        <v>47</v>
      </c>
      <c r="M1718" s="81"/>
      <c r="N1718" s="114"/>
      <c r="O1718" s="115">
        <f t="shared" si="906"/>
        <v>0</v>
      </c>
      <c r="P1718" s="114"/>
      <c r="R1718" s="286"/>
      <c r="S1718" s="287"/>
      <c r="U1718" s="212"/>
      <c r="V1718" s="180"/>
      <c r="W1718" s="180"/>
      <c r="X1718" s="50"/>
      <c r="Y1718" s="82"/>
    </row>
    <row r="1719" spans="1:25">
      <c r="A1719" s="165" t="s">
        <v>2263</v>
      </c>
      <c r="B1719" s="107" t="s">
        <v>4298</v>
      </c>
      <c r="D1719" s="81">
        <v>0</v>
      </c>
      <c r="E1719" s="81">
        <v>0</v>
      </c>
      <c r="F1719" s="33">
        <f>((E1719*M1719)/35)/4</f>
        <v>0</v>
      </c>
      <c r="G1719" s="81">
        <v>12</v>
      </c>
      <c r="H1719" s="81">
        <v>1</v>
      </c>
      <c r="I1719" s="40">
        <f t="shared" ref="I1719" si="912">E1719/G1719+H1719</f>
        <v>1</v>
      </c>
      <c r="J1719" s="40">
        <f t="shared" ref="J1719" si="913">ROUND(I1719/7.5,0)</f>
        <v>0</v>
      </c>
      <c r="K1719" s="81" t="s">
        <v>2363</v>
      </c>
      <c r="L1719" s="152">
        <v>0.51</v>
      </c>
      <c r="M1719" s="81">
        <v>0.443</v>
      </c>
      <c r="N1719" s="114">
        <f>VLOOKUP(K1719,'Material Bar Weights'!A:C,3,0)</f>
        <v>5.0999999999999996</v>
      </c>
      <c r="O1719" s="115">
        <f t="shared" ref="O1719" si="914">IF(L1719="NA", E1719, E1719*L1719)</f>
        <v>0</v>
      </c>
      <c r="P1719" s="105">
        <f>O1719/N1719</f>
        <v>0</v>
      </c>
      <c r="R1719" s="286"/>
      <c r="S1719" s="287"/>
      <c r="U1719" s="212"/>
      <c r="V1719" s="180"/>
      <c r="W1719" s="180"/>
      <c r="X1719" s="50"/>
      <c r="Y1719" s="82"/>
    </row>
    <row r="1720" spans="1:25">
      <c r="A1720" s="165" t="s">
        <v>1425</v>
      </c>
      <c r="B1720" s="107" t="s">
        <v>4299</v>
      </c>
      <c r="D1720" s="81">
        <v>0</v>
      </c>
      <c r="E1720" s="81">
        <v>0</v>
      </c>
      <c r="F1720" s="33">
        <f>((E1720*M1720)/35)/4</f>
        <v>0</v>
      </c>
      <c r="G1720" s="81">
        <v>12</v>
      </c>
      <c r="H1720" s="81">
        <v>1</v>
      </c>
      <c r="I1720" s="40">
        <f t="shared" ref="I1720" si="915">E1720/G1720+H1720</f>
        <v>1</v>
      </c>
      <c r="J1720" s="40">
        <f t="shared" ref="J1720" si="916">ROUND(I1720/7.5,0)</f>
        <v>0</v>
      </c>
      <c r="K1720" s="81" t="s">
        <v>4300</v>
      </c>
      <c r="L1720" s="81" t="s">
        <v>47</v>
      </c>
      <c r="M1720" s="81"/>
      <c r="N1720" s="114"/>
      <c r="O1720" s="115">
        <f t="shared" ref="O1720" si="917">IF(L1720="NA", E1720, E1720*L1720)</f>
        <v>0</v>
      </c>
      <c r="P1720" s="114"/>
      <c r="R1720" s="286"/>
      <c r="S1720" s="287"/>
      <c r="U1720" s="212"/>
      <c r="V1720" s="180"/>
      <c r="W1720" s="180"/>
      <c r="X1720" s="50"/>
      <c r="Y1720" s="82"/>
    </row>
    <row r="1721" spans="1:25">
      <c r="A1721" s="50" t="s">
        <v>4301</v>
      </c>
      <c r="B1721" s="107" t="s">
        <v>4302</v>
      </c>
      <c r="D1721" s="81">
        <v>0</v>
      </c>
      <c r="E1721" s="50">
        <v>0</v>
      </c>
      <c r="F1721" s="33">
        <f>((E1721*M1721)/35)/4</f>
        <v>0</v>
      </c>
      <c r="G1721" s="81">
        <v>15</v>
      </c>
      <c r="H1721" s="157">
        <v>4</v>
      </c>
      <c r="I1721" s="6">
        <f t="shared" ref="I1721:I1734" si="918">E1721/G1721+H1721</f>
        <v>4</v>
      </c>
      <c r="J1721" s="6">
        <f t="shared" ref="J1721:J1734" si="919">ROUND(I1721/7.5,0)</f>
        <v>1</v>
      </c>
      <c r="K1721" s="50" t="s">
        <v>161</v>
      </c>
      <c r="L1721" s="152">
        <v>0.2442</v>
      </c>
      <c r="M1721" s="81">
        <v>8.2290000000000002E-2</v>
      </c>
      <c r="N1721" s="114">
        <f>VLOOKUP(K1721,'Material Bar Weights'!A:C,3,0)</f>
        <v>19.53</v>
      </c>
      <c r="O1721" s="115">
        <f t="shared" ref="O1721:O1733" si="920">IF(L1721="NA", E1721, E1721*L1721)</f>
        <v>0</v>
      </c>
      <c r="P1721" s="105">
        <f>O1721/N1721</f>
        <v>0</v>
      </c>
      <c r="R1721" s="286"/>
      <c r="S1721" s="287"/>
      <c r="U1721" s="212"/>
      <c r="V1721" s="180"/>
      <c r="W1721" s="180"/>
      <c r="X1721" s="50"/>
      <c r="Y1721" s="82"/>
    </row>
    <row r="1722" spans="1:25">
      <c r="A1722" s="165" t="s">
        <v>1438</v>
      </c>
      <c r="B1722" s="107" t="s">
        <v>4303</v>
      </c>
      <c r="D1722" s="81">
        <v>0</v>
      </c>
      <c r="E1722" s="50">
        <v>0</v>
      </c>
      <c r="G1722" s="81">
        <v>15</v>
      </c>
      <c r="H1722" s="157">
        <v>4</v>
      </c>
      <c r="I1722" s="6">
        <f t="shared" si="918"/>
        <v>4</v>
      </c>
      <c r="J1722" s="6">
        <f t="shared" si="919"/>
        <v>1</v>
      </c>
      <c r="K1722" s="81" t="s">
        <v>4304</v>
      </c>
      <c r="L1722" s="50" t="s">
        <v>47</v>
      </c>
      <c r="M1722" s="81"/>
      <c r="N1722" s="114"/>
      <c r="O1722" s="115">
        <f t="shared" si="920"/>
        <v>0</v>
      </c>
      <c r="P1722" s="114"/>
      <c r="R1722" s="286"/>
      <c r="S1722" s="287"/>
      <c r="U1722" s="212"/>
      <c r="V1722" s="180"/>
      <c r="W1722" s="180"/>
      <c r="X1722" s="50"/>
      <c r="Y1722" s="82"/>
    </row>
    <row r="1723" spans="1:25">
      <c r="A1723" s="50" t="s">
        <v>4301</v>
      </c>
      <c r="B1723" s="107" t="s">
        <v>4305</v>
      </c>
      <c r="D1723" s="81">
        <v>0</v>
      </c>
      <c r="E1723" s="50">
        <v>0</v>
      </c>
      <c r="F1723" s="33">
        <f>((E1723*M1723)/35)/4</f>
        <v>0</v>
      </c>
      <c r="G1723" s="81">
        <v>15</v>
      </c>
      <c r="H1723" s="157">
        <v>4</v>
      </c>
      <c r="I1723" s="6">
        <f t="shared" si="918"/>
        <v>4</v>
      </c>
      <c r="J1723" s="6">
        <f t="shared" si="919"/>
        <v>1</v>
      </c>
      <c r="K1723" s="50" t="s">
        <v>542</v>
      </c>
      <c r="L1723" s="50">
        <v>0.22009999999999999</v>
      </c>
      <c r="M1723" s="81">
        <v>0.06</v>
      </c>
      <c r="N1723" s="114">
        <f>VLOOKUP(K1723,'Material Bar Weights'!A:C,3,0)</f>
        <v>18.579999999999998</v>
      </c>
      <c r="O1723" s="115">
        <f t="shared" si="920"/>
        <v>0</v>
      </c>
      <c r="P1723" s="105">
        <f>O1723/N1723</f>
        <v>0</v>
      </c>
      <c r="R1723" s="286"/>
      <c r="S1723" s="287"/>
      <c r="U1723" s="212"/>
      <c r="V1723" s="180"/>
      <c r="W1723" s="180"/>
      <c r="X1723" s="50"/>
      <c r="Y1723" s="82"/>
    </row>
    <row r="1724" spans="1:25">
      <c r="A1724" s="165" t="s">
        <v>1438</v>
      </c>
      <c r="B1724" s="107" t="s">
        <v>4306</v>
      </c>
      <c r="D1724" s="81">
        <v>0</v>
      </c>
      <c r="E1724" s="50">
        <v>0</v>
      </c>
      <c r="G1724" s="81">
        <v>15</v>
      </c>
      <c r="H1724" s="157">
        <v>4</v>
      </c>
      <c r="I1724" s="6">
        <f t="shared" si="918"/>
        <v>4</v>
      </c>
      <c r="J1724" s="6">
        <f t="shared" si="919"/>
        <v>1</v>
      </c>
      <c r="K1724" s="81" t="s">
        <v>4307</v>
      </c>
      <c r="L1724" s="50" t="s">
        <v>47</v>
      </c>
      <c r="M1724" s="81"/>
      <c r="N1724" s="114"/>
      <c r="O1724" s="115">
        <f t="shared" si="920"/>
        <v>0</v>
      </c>
      <c r="P1724" s="114"/>
      <c r="R1724" s="286"/>
      <c r="S1724" s="287"/>
      <c r="U1724" s="212"/>
      <c r="V1724" s="180"/>
      <c r="W1724" s="180"/>
      <c r="X1724" s="50"/>
      <c r="Y1724" s="82"/>
    </row>
    <row r="1725" spans="1:25">
      <c r="A1725" s="165" t="s">
        <v>1425</v>
      </c>
      <c r="B1725" s="107" t="s">
        <v>1128</v>
      </c>
      <c r="D1725" s="81">
        <v>0</v>
      </c>
      <c r="E1725" s="77">
        <v>0</v>
      </c>
      <c r="F1725" s="33">
        <f>((E1725*M1725)/35)/4</f>
        <v>0</v>
      </c>
      <c r="G1725" s="77">
        <v>15</v>
      </c>
      <c r="H1725" s="7">
        <v>4</v>
      </c>
      <c r="I1725" s="3">
        <f t="shared" si="918"/>
        <v>4</v>
      </c>
      <c r="J1725" s="3">
        <f t="shared" si="919"/>
        <v>1</v>
      </c>
      <c r="K1725" s="50" t="s">
        <v>1131</v>
      </c>
      <c r="L1725" s="81" t="s">
        <v>47</v>
      </c>
      <c r="M1725" s="81">
        <v>0.26650000000000001</v>
      </c>
      <c r="N1725" s="114"/>
      <c r="O1725" s="91">
        <f t="shared" si="920"/>
        <v>0</v>
      </c>
      <c r="P1725" s="98"/>
      <c r="R1725" s="286"/>
      <c r="S1725" s="287"/>
      <c r="U1725" s="212"/>
      <c r="V1725" s="180"/>
      <c r="W1725" s="180"/>
      <c r="X1725" s="50"/>
      <c r="Y1725" s="82"/>
    </row>
    <row r="1726" spans="1:25">
      <c r="A1726" s="50" t="s">
        <v>1450</v>
      </c>
      <c r="B1726" s="107" t="s">
        <v>722</v>
      </c>
      <c r="D1726" s="1376">
        <v>0</v>
      </c>
      <c r="E1726" s="1376">
        <v>0</v>
      </c>
      <c r="F1726" s="33">
        <f t="shared" ref="F1726:F1730" si="921">((E1726*M1726)/35)/4</f>
        <v>0</v>
      </c>
      <c r="G1726" s="153">
        <v>27</v>
      </c>
      <c r="H1726" s="7">
        <v>2</v>
      </c>
      <c r="I1726" s="3">
        <f t="shared" si="918"/>
        <v>2</v>
      </c>
      <c r="J1726" s="3">
        <f t="shared" si="919"/>
        <v>0</v>
      </c>
      <c r="K1726" s="81" t="s">
        <v>723</v>
      </c>
      <c r="L1726" s="81">
        <v>0.13420000000000001</v>
      </c>
      <c r="M1726" s="81">
        <v>3.7999999999999999E-2</v>
      </c>
      <c r="N1726" s="114">
        <f>VLOOKUP(K1726,'Material Bar Weights'!A:C,3,0)</f>
        <v>59.82</v>
      </c>
      <c r="O1726" s="91">
        <f t="shared" si="920"/>
        <v>0</v>
      </c>
      <c r="P1726" s="92">
        <f>O1726/N1726</f>
        <v>0</v>
      </c>
      <c r="R1726" s="286"/>
      <c r="S1726" s="287"/>
      <c r="U1726" s="212"/>
      <c r="V1726" s="180"/>
      <c r="W1726" s="180"/>
      <c r="X1726" s="50"/>
      <c r="Y1726" s="82"/>
    </row>
    <row r="1727" spans="1:25">
      <c r="A1727" s="50" t="s">
        <v>1450</v>
      </c>
      <c r="B1727" s="107" t="s">
        <v>982</v>
      </c>
      <c r="D1727" s="81">
        <v>0</v>
      </c>
      <c r="E1727" s="81">
        <v>0</v>
      </c>
      <c r="F1727" s="33">
        <f t="shared" si="921"/>
        <v>0</v>
      </c>
      <c r="G1727" s="153">
        <v>20</v>
      </c>
      <c r="H1727" s="7">
        <v>3</v>
      </c>
      <c r="I1727" s="3">
        <f t="shared" si="918"/>
        <v>3</v>
      </c>
      <c r="J1727" s="3">
        <f t="shared" si="919"/>
        <v>0</v>
      </c>
      <c r="K1727" s="81" t="s">
        <v>983</v>
      </c>
      <c r="L1727" s="81">
        <v>0.1394</v>
      </c>
      <c r="M1727" s="81">
        <v>3.6999999999999998E-2</v>
      </c>
      <c r="N1727" s="114">
        <f>VLOOKUP(K1727,'Material Bar Weights'!A:C,3,0)</f>
        <v>55.21</v>
      </c>
      <c r="O1727" s="104">
        <f t="shared" si="920"/>
        <v>0</v>
      </c>
      <c r="P1727" s="92">
        <f>O1727/N1727</f>
        <v>0</v>
      </c>
      <c r="R1727" s="286"/>
      <c r="S1727" s="287"/>
      <c r="U1727" s="212"/>
      <c r="V1727" s="180"/>
      <c r="W1727" s="180"/>
      <c r="X1727" s="50"/>
      <c r="Y1727" s="82"/>
    </row>
    <row r="1728" spans="1:25">
      <c r="A1728" s="50" t="s">
        <v>609</v>
      </c>
      <c r="B1728" s="107" t="s">
        <v>4012</v>
      </c>
      <c r="C1728" s="76"/>
      <c r="D1728" s="81">
        <v>0</v>
      </c>
      <c r="E1728" s="50">
        <v>0</v>
      </c>
      <c r="F1728" s="33">
        <f t="shared" si="921"/>
        <v>0</v>
      </c>
      <c r="G1728" s="81">
        <v>2</v>
      </c>
      <c r="H1728" s="81">
        <v>2</v>
      </c>
      <c r="I1728" s="6">
        <f t="shared" si="918"/>
        <v>2</v>
      </c>
      <c r="J1728" s="6">
        <f t="shared" si="919"/>
        <v>0</v>
      </c>
      <c r="K1728" s="50" t="s">
        <v>161</v>
      </c>
      <c r="L1728" s="50">
        <v>0.56510000000000005</v>
      </c>
      <c r="M1728" s="81">
        <v>0.36199999999999999</v>
      </c>
      <c r="N1728" s="114">
        <f>VLOOKUP(K1728,'Material Bar Weights'!A:C,3,0)</f>
        <v>19.53</v>
      </c>
      <c r="O1728" s="115">
        <f t="shared" si="920"/>
        <v>0</v>
      </c>
      <c r="P1728" s="105">
        <f>O1728/N1728</f>
        <v>0</v>
      </c>
      <c r="R1728" s="286"/>
      <c r="S1728" s="287"/>
      <c r="U1728" s="212"/>
      <c r="V1728" s="180"/>
      <c r="W1728" s="180"/>
      <c r="X1728" s="50"/>
      <c r="Y1728" s="82"/>
    </row>
    <row r="1729" spans="1:25">
      <c r="A1729" s="165" t="s">
        <v>1425</v>
      </c>
      <c r="B1729" s="107" t="s">
        <v>4013</v>
      </c>
      <c r="C1729" s="76"/>
      <c r="D1729" s="81">
        <v>0</v>
      </c>
      <c r="E1729" s="77">
        <v>0</v>
      </c>
      <c r="F1729" s="77"/>
      <c r="G1729" s="153">
        <v>11</v>
      </c>
      <c r="H1729" s="7">
        <v>2</v>
      </c>
      <c r="I1729" s="3">
        <f t="shared" si="918"/>
        <v>2</v>
      </c>
      <c r="J1729" s="3">
        <f t="shared" si="919"/>
        <v>0</v>
      </c>
      <c r="K1729" s="208" t="s">
        <v>4014</v>
      </c>
      <c r="L1729" s="81" t="s">
        <v>47</v>
      </c>
      <c r="M1729" s="81"/>
      <c r="N1729" s="114"/>
      <c r="O1729" s="91">
        <f t="shared" si="920"/>
        <v>0</v>
      </c>
      <c r="P1729" s="98"/>
      <c r="R1729" s="286"/>
      <c r="S1729" s="287"/>
      <c r="U1729" s="212"/>
      <c r="V1729" s="180"/>
      <c r="W1729" s="180"/>
      <c r="X1729" s="50"/>
      <c r="Y1729" s="82"/>
    </row>
    <row r="1730" spans="1:25">
      <c r="A1730" s="50" t="s">
        <v>609</v>
      </c>
      <c r="B1730" s="107" t="s">
        <v>4009</v>
      </c>
      <c r="C1730" s="76"/>
      <c r="D1730" s="81">
        <v>0</v>
      </c>
      <c r="E1730" s="50">
        <v>0</v>
      </c>
      <c r="F1730" s="33">
        <f t="shared" si="921"/>
        <v>0</v>
      </c>
      <c r="G1730" s="50">
        <v>20</v>
      </c>
      <c r="H1730" s="81">
        <v>2</v>
      </c>
      <c r="I1730" s="6">
        <f t="shared" si="918"/>
        <v>2</v>
      </c>
      <c r="J1730" s="6">
        <f t="shared" si="919"/>
        <v>0</v>
      </c>
      <c r="K1730" s="50" t="s">
        <v>542</v>
      </c>
      <c r="L1730" s="50">
        <v>0.53200000000000003</v>
      </c>
      <c r="M1730" s="81">
        <v>0.33800000000000002</v>
      </c>
      <c r="N1730" s="114">
        <f>VLOOKUP(K1730,'Material Bar Weights'!A:C,3,0)</f>
        <v>18.579999999999998</v>
      </c>
      <c r="O1730" s="115">
        <f t="shared" si="920"/>
        <v>0</v>
      </c>
      <c r="P1730" s="105">
        <f>O1730/N1730</f>
        <v>0</v>
      </c>
      <c r="Q1730" s="81"/>
      <c r="R1730" s="286"/>
      <c r="S1730" s="287"/>
      <c r="U1730" s="239"/>
      <c r="V1730" s="180"/>
      <c r="W1730" s="180"/>
      <c r="X1730" s="50"/>
      <c r="Y1730" s="82"/>
    </row>
    <row r="1731" spans="1:25">
      <c r="A1731" s="165" t="s">
        <v>1425</v>
      </c>
      <c r="B1731" s="107" t="s">
        <v>4010</v>
      </c>
      <c r="C1731" s="76"/>
      <c r="D1731" s="81">
        <v>0</v>
      </c>
      <c r="E1731" s="77">
        <v>0</v>
      </c>
      <c r="F1731" s="77"/>
      <c r="G1731" s="153">
        <v>2</v>
      </c>
      <c r="H1731" s="7">
        <v>2</v>
      </c>
      <c r="I1731" s="3">
        <f t="shared" si="918"/>
        <v>2</v>
      </c>
      <c r="J1731" s="3">
        <f t="shared" si="919"/>
        <v>0</v>
      </c>
      <c r="K1731" s="208" t="s">
        <v>4011</v>
      </c>
      <c r="L1731" s="81" t="s">
        <v>47</v>
      </c>
      <c r="M1731" s="81"/>
      <c r="N1731" s="114"/>
      <c r="O1731" s="91">
        <f t="shared" si="920"/>
        <v>0</v>
      </c>
      <c r="P1731" s="98"/>
      <c r="Q1731" s="81"/>
      <c r="R1731" s="286"/>
      <c r="S1731" s="287"/>
      <c r="U1731" s="239"/>
      <c r="V1731" s="180"/>
      <c r="W1731" s="180"/>
      <c r="X1731" s="50"/>
      <c r="Y1731" s="82"/>
    </row>
    <row r="1732" spans="1:25">
      <c r="A1732" s="50" t="s">
        <v>407</v>
      </c>
      <c r="B1732" s="49" t="s">
        <v>1151</v>
      </c>
      <c r="C1732" s="76"/>
      <c r="D1732" s="81">
        <v>0</v>
      </c>
      <c r="E1732" s="50">
        <v>0</v>
      </c>
      <c r="F1732" s="33">
        <f t="shared" ref="F1732:F1733" si="922">((E1732*M1732)/35)/4</f>
        <v>0</v>
      </c>
      <c r="G1732" s="50">
        <v>10</v>
      </c>
      <c r="H1732" s="81">
        <v>2</v>
      </c>
      <c r="I1732" s="6">
        <f t="shared" si="918"/>
        <v>2</v>
      </c>
      <c r="J1732" s="6">
        <f t="shared" si="919"/>
        <v>0</v>
      </c>
      <c r="K1732" s="50" t="s">
        <v>1152</v>
      </c>
      <c r="L1732" s="50" t="s">
        <v>47</v>
      </c>
      <c r="M1732" s="81">
        <v>0.112</v>
      </c>
      <c r="N1732" s="114"/>
      <c r="O1732" s="115">
        <f t="shared" si="920"/>
        <v>0</v>
      </c>
      <c r="P1732" s="114"/>
      <c r="Q1732" s="81"/>
      <c r="R1732" s="286"/>
      <c r="S1732" s="287"/>
      <c r="U1732" s="239"/>
      <c r="V1732" s="180"/>
      <c r="W1732" s="180"/>
      <c r="X1732" s="50"/>
      <c r="Y1732" s="82"/>
    </row>
    <row r="1733" spans="1:25">
      <c r="A1733" s="50" t="s">
        <v>383</v>
      </c>
      <c r="B1733" s="196" t="s">
        <v>1101</v>
      </c>
      <c r="C1733" s="162"/>
      <c r="D1733" s="81">
        <v>0</v>
      </c>
      <c r="E1733" s="163">
        <v>0</v>
      </c>
      <c r="F1733" s="33">
        <f t="shared" si="922"/>
        <v>0</v>
      </c>
      <c r="G1733" s="50">
        <v>15</v>
      </c>
      <c r="H1733" s="164">
        <v>4</v>
      </c>
      <c r="I1733" s="3">
        <f t="shared" si="918"/>
        <v>4</v>
      </c>
      <c r="J1733" s="3">
        <f t="shared" si="919"/>
        <v>1</v>
      </c>
      <c r="K1733" s="50" t="s">
        <v>1102</v>
      </c>
      <c r="L1733" s="163" t="s">
        <v>47</v>
      </c>
      <c r="M1733" s="171"/>
      <c r="N1733" s="114"/>
      <c r="O1733" s="165">
        <f t="shared" si="920"/>
        <v>0</v>
      </c>
      <c r="P1733" s="133"/>
      <c r="R1733" s="286"/>
      <c r="S1733" s="287"/>
      <c r="U1733" s="212"/>
      <c r="V1733" s="180"/>
      <c r="W1733" s="180"/>
      <c r="X1733" s="50"/>
      <c r="Y1733" s="82"/>
    </row>
    <row r="1734" spans="1:25">
      <c r="A1734" s="50" t="s">
        <v>654</v>
      </c>
      <c r="B1734" s="108" t="s">
        <v>1060</v>
      </c>
      <c r="C1734" s="182" t="s">
        <v>736</v>
      </c>
      <c r="D1734" s="81">
        <v>0</v>
      </c>
      <c r="E1734" s="367" t="s">
        <v>1945</v>
      </c>
      <c r="F1734" s="33">
        <f t="shared" ref="F1734:F1735" si="923">((E1734*M1734)/35)/4</f>
        <v>0</v>
      </c>
      <c r="G1734" s="110">
        <v>50</v>
      </c>
      <c r="H1734" s="110">
        <v>16</v>
      </c>
      <c r="I1734" s="3">
        <f t="shared" si="918"/>
        <v>16</v>
      </c>
      <c r="J1734" s="3">
        <f t="shared" si="919"/>
        <v>2</v>
      </c>
      <c r="K1734" s="110" t="s">
        <v>192</v>
      </c>
      <c r="L1734" s="113">
        <v>3.7999999999999999E-2</v>
      </c>
      <c r="M1734" s="168"/>
      <c r="N1734" s="114">
        <f>VLOOKUP(K1734,'Material Bar Weights'!A:C,3,0)</f>
        <v>3.39</v>
      </c>
      <c r="O1734" s="33">
        <f>E1734*L1734</f>
        <v>0</v>
      </c>
      <c r="P1734" s="132">
        <f>O1734/N1734</f>
        <v>0</v>
      </c>
      <c r="R1734" s="286"/>
      <c r="S1734" s="287"/>
      <c r="U1734" s="212"/>
      <c r="V1734" s="180"/>
      <c r="W1734" s="180"/>
      <c r="X1734" s="50"/>
      <c r="Y1734" s="82"/>
    </row>
    <row r="1735" spans="1:25">
      <c r="A1735" s="50" t="s">
        <v>654</v>
      </c>
      <c r="B1735" s="108" t="s">
        <v>2599</v>
      </c>
      <c r="C1735" s="182" t="s">
        <v>736</v>
      </c>
      <c r="D1735" s="81">
        <v>0</v>
      </c>
      <c r="E1735" s="367" t="s">
        <v>1945</v>
      </c>
      <c r="F1735" s="33">
        <f t="shared" si="923"/>
        <v>0</v>
      </c>
      <c r="G1735" s="110">
        <v>50</v>
      </c>
      <c r="H1735" s="110">
        <v>16</v>
      </c>
      <c r="I1735" s="3">
        <f t="shared" ref="I1735" si="924">E1735/G1735+H1735</f>
        <v>16</v>
      </c>
      <c r="J1735" s="3">
        <f t="shared" ref="J1735" si="925">ROUND(I1735/7.5,0)</f>
        <v>2</v>
      </c>
      <c r="K1735" s="110" t="s">
        <v>117</v>
      </c>
      <c r="L1735" s="168">
        <v>4.48E-2</v>
      </c>
      <c r="M1735" s="168">
        <v>2.5999999999999999E-2</v>
      </c>
      <c r="N1735" s="114">
        <f>VLOOKUP(K1735,'Material Bar Weights'!A:C,3,0)</f>
        <v>3.23</v>
      </c>
      <c r="O1735" s="33">
        <f>E1735*L1735</f>
        <v>0</v>
      </c>
      <c r="P1735" s="132">
        <f>O1735/N1735</f>
        <v>0</v>
      </c>
      <c r="Q1735" s="81"/>
      <c r="R1735" s="286"/>
      <c r="S1735" s="287"/>
      <c r="U1735" s="239"/>
      <c r="V1735" s="180"/>
      <c r="W1735" s="180"/>
      <c r="X1735" s="50"/>
      <c r="Y1735" s="82"/>
    </row>
    <row r="1736" spans="1:25">
      <c r="A1736" s="50" t="s">
        <v>4264</v>
      </c>
      <c r="B1736" s="49" t="s">
        <v>4309</v>
      </c>
      <c r="D1736" s="81">
        <v>0</v>
      </c>
      <c r="E1736" s="50">
        <v>0</v>
      </c>
      <c r="F1736" s="33">
        <f>((E1736*M1736)/35)/4</f>
        <v>0</v>
      </c>
      <c r="G1736" s="77">
        <v>5</v>
      </c>
      <c r="H1736" s="7">
        <v>4</v>
      </c>
      <c r="I1736" s="3">
        <f>E1736/G1736+H1736</f>
        <v>4</v>
      </c>
      <c r="J1736" s="3">
        <f>ROUND(I1736/7.5,0)</f>
        <v>1</v>
      </c>
      <c r="K1736" s="81" t="s">
        <v>724</v>
      </c>
      <c r="L1736" s="168" t="s">
        <v>47</v>
      </c>
      <c r="M1736" s="168">
        <v>6.1</v>
      </c>
      <c r="N1736" s="114"/>
      <c r="O1736" s="91">
        <f>IF(L1736="NA", E1736, E1736*L1736)</f>
        <v>0</v>
      </c>
      <c r="P1736" s="48"/>
      <c r="R1736" s="286"/>
      <c r="S1736" s="287"/>
      <c r="U1736" s="212"/>
      <c r="V1736" s="180"/>
      <c r="W1736" s="180"/>
      <c r="X1736" s="50"/>
      <c r="Y1736" s="82"/>
    </row>
    <row r="1737" spans="1:25">
      <c r="A1737" s="50" t="s">
        <v>4265</v>
      </c>
      <c r="B1737" s="49" t="s">
        <v>4310</v>
      </c>
      <c r="D1737" s="81">
        <v>0</v>
      </c>
      <c r="E1737" s="50">
        <v>0</v>
      </c>
      <c r="F1737" s="33"/>
      <c r="G1737" s="77">
        <v>5</v>
      </c>
      <c r="H1737" s="7">
        <v>4</v>
      </c>
      <c r="I1737" s="3">
        <f t="shared" ref="I1737:I1738" si="926">E1737/G1737+H1737</f>
        <v>4</v>
      </c>
      <c r="J1737" s="3">
        <f t="shared" ref="J1737:J1738" si="927">ROUND(I1737/7.5,0)</f>
        <v>1</v>
      </c>
      <c r="K1737" s="208" t="s">
        <v>4312</v>
      </c>
      <c r="L1737" s="168" t="s">
        <v>47</v>
      </c>
      <c r="M1737" s="168"/>
      <c r="N1737" s="114"/>
      <c r="O1737" s="91">
        <f t="shared" ref="O1737:O1738" si="928">IF(L1737="NA", E1737, E1737*L1737)</f>
        <v>0</v>
      </c>
      <c r="P1737" s="98"/>
      <c r="R1737" s="286"/>
      <c r="S1737" s="287"/>
      <c r="U1737" s="212"/>
      <c r="V1737" s="180"/>
      <c r="W1737" s="180"/>
      <c r="X1737" s="50"/>
      <c r="Y1737" s="82"/>
    </row>
    <row r="1738" spans="1:25">
      <c r="A1738" s="50" t="s">
        <v>4265</v>
      </c>
      <c r="B1738" s="49" t="s">
        <v>4311</v>
      </c>
      <c r="D1738" s="81">
        <v>0</v>
      </c>
      <c r="E1738" s="50">
        <v>0</v>
      </c>
      <c r="F1738" s="33"/>
      <c r="G1738" s="77">
        <v>5</v>
      </c>
      <c r="H1738" s="7">
        <v>4</v>
      </c>
      <c r="I1738" s="3">
        <f t="shared" si="926"/>
        <v>4</v>
      </c>
      <c r="J1738" s="3">
        <f t="shared" si="927"/>
        <v>1</v>
      </c>
      <c r="K1738" s="208" t="s">
        <v>4313</v>
      </c>
      <c r="L1738" s="168" t="s">
        <v>47</v>
      </c>
      <c r="M1738" s="168"/>
      <c r="N1738" s="114"/>
      <c r="O1738" s="91">
        <f t="shared" si="928"/>
        <v>0</v>
      </c>
      <c r="P1738" s="48"/>
      <c r="R1738" s="286"/>
      <c r="S1738" s="287"/>
      <c r="U1738" s="212"/>
      <c r="V1738" s="180"/>
      <c r="W1738" s="180"/>
      <c r="X1738" s="50"/>
      <c r="Y1738" s="82"/>
    </row>
    <row r="1739" spans="1:25">
      <c r="A1739" s="50" t="s">
        <v>4264</v>
      </c>
      <c r="B1739" s="49" t="s">
        <v>4314</v>
      </c>
      <c r="D1739" s="81">
        <v>0</v>
      </c>
      <c r="E1739" s="50">
        <v>0</v>
      </c>
      <c r="F1739" s="33">
        <f>((E1739*M1739)/35)/4</f>
        <v>0</v>
      </c>
      <c r="G1739" s="77">
        <v>5</v>
      </c>
      <c r="H1739" s="7">
        <v>4</v>
      </c>
      <c r="I1739" s="3">
        <f>E1739/G1739+H1739</f>
        <v>4</v>
      </c>
      <c r="J1739" s="3">
        <f>ROUND(I1739/7.5,0)</f>
        <v>1</v>
      </c>
      <c r="K1739" s="81" t="s">
        <v>679</v>
      </c>
      <c r="L1739" s="168" t="s">
        <v>47</v>
      </c>
      <c r="M1739" s="168">
        <v>6.33</v>
      </c>
      <c r="N1739" s="114"/>
      <c r="O1739" s="91">
        <f>IF(L1739="NA", E1739, E1739*L1739)</f>
        <v>0</v>
      </c>
      <c r="P1739" s="48"/>
      <c r="R1739" s="286"/>
      <c r="S1739" s="287"/>
      <c r="U1739" s="212"/>
      <c r="V1739" s="180"/>
      <c r="W1739" s="180"/>
      <c r="X1739" s="50"/>
      <c r="Y1739" s="82"/>
    </row>
    <row r="1740" spans="1:25">
      <c r="A1740" s="50" t="s">
        <v>4265</v>
      </c>
      <c r="B1740" s="49" t="s">
        <v>4315</v>
      </c>
      <c r="D1740" s="81">
        <v>0</v>
      </c>
      <c r="E1740" s="50">
        <v>0</v>
      </c>
      <c r="F1740" s="33"/>
      <c r="G1740" s="77">
        <v>5</v>
      </c>
      <c r="H1740" s="7">
        <v>4</v>
      </c>
      <c r="I1740" s="3">
        <f t="shared" ref="I1740:I1741" si="929">E1740/G1740+H1740</f>
        <v>4</v>
      </c>
      <c r="J1740" s="3">
        <f t="shared" ref="J1740:J1741" si="930">ROUND(I1740/7.5,0)</f>
        <v>1</v>
      </c>
      <c r="K1740" s="208" t="s">
        <v>4317</v>
      </c>
      <c r="L1740" s="168" t="s">
        <v>47</v>
      </c>
      <c r="M1740" s="168"/>
      <c r="N1740" s="114"/>
      <c r="O1740" s="91">
        <f t="shared" ref="O1740:O1741" si="931">IF(L1740="NA", E1740, E1740*L1740)</f>
        <v>0</v>
      </c>
      <c r="P1740" s="48"/>
      <c r="R1740" s="286"/>
      <c r="S1740" s="287"/>
      <c r="U1740" s="212"/>
      <c r="V1740" s="180"/>
      <c r="W1740" s="180"/>
      <c r="X1740" s="50"/>
      <c r="Y1740" s="82"/>
    </row>
    <row r="1741" spans="1:25">
      <c r="A1741" s="50" t="s">
        <v>4265</v>
      </c>
      <c r="B1741" s="49" t="s">
        <v>4316</v>
      </c>
      <c r="D1741" s="81">
        <v>0</v>
      </c>
      <c r="E1741" s="50">
        <v>0</v>
      </c>
      <c r="F1741" s="33"/>
      <c r="G1741" s="77">
        <v>5</v>
      </c>
      <c r="H1741" s="7">
        <v>4</v>
      </c>
      <c r="I1741" s="3">
        <f t="shared" si="929"/>
        <v>4</v>
      </c>
      <c r="J1741" s="3">
        <f t="shared" si="930"/>
        <v>1</v>
      </c>
      <c r="K1741" s="208" t="s">
        <v>4318</v>
      </c>
      <c r="L1741" s="168" t="s">
        <v>47</v>
      </c>
      <c r="M1741" s="168"/>
      <c r="N1741" s="114"/>
      <c r="O1741" s="91">
        <f t="shared" si="931"/>
        <v>0</v>
      </c>
      <c r="P1741" s="48"/>
      <c r="R1741" s="286"/>
      <c r="S1741" s="287"/>
      <c r="U1741" s="212"/>
      <c r="V1741" s="180"/>
      <c r="W1741" s="180"/>
      <c r="X1741" s="50"/>
      <c r="Y1741" s="82"/>
    </row>
    <row r="1742" spans="1:25">
      <c r="A1742" s="50" t="s">
        <v>4264</v>
      </c>
      <c r="B1742" s="49" t="s">
        <v>4319</v>
      </c>
      <c r="D1742" s="81">
        <v>0</v>
      </c>
      <c r="E1742" s="77">
        <v>0</v>
      </c>
      <c r="F1742" s="33">
        <f>((E1742*M1742)/35)/4</f>
        <v>0</v>
      </c>
      <c r="G1742" s="153">
        <v>27</v>
      </c>
      <c r="H1742" s="7">
        <v>3</v>
      </c>
      <c r="I1742" s="3">
        <f t="shared" ref="I1742" si="932">E1742/G1742+H1742</f>
        <v>3</v>
      </c>
      <c r="J1742" s="3">
        <f t="shared" ref="J1742" si="933">ROUND(I1742/7.5,0)</f>
        <v>0</v>
      </c>
      <c r="K1742" s="81" t="s">
        <v>677</v>
      </c>
      <c r="L1742" s="168" t="s">
        <v>47</v>
      </c>
      <c r="M1742" s="168">
        <v>7.35</v>
      </c>
      <c r="N1742" s="114"/>
      <c r="O1742" s="91">
        <f t="shared" ref="O1742" si="934">IF(L1742="NA", E1742, E1742*L1742)</f>
        <v>0</v>
      </c>
      <c r="P1742" s="48"/>
      <c r="R1742" s="286"/>
      <c r="S1742" s="287"/>
      <c r="U1742" s="212"/>
      <c r="V1742" s="180"/>
      <c r="W1742" s="180"/>
      <c r="X1742" s="50"/>
      <c r="Y1742" s="82"/>
    </row>
    <row r="1743" spans="1:25">
      <c r="A1743" s="50" t="s">
        <v>4264</v>
      </c>
      <c r="B1743" s="49" t="s">
        <v>4320</v>
      </c>
      <c r="D1743" s="81">
        <v>0</v>
      </c>
      <c r="E1743" s="77">
        <v>0</v>
      </c>
      <c r="F1743" s="77"/>
      <c r="G1743" s="153">
        <v>27</v>
      </c>
      <c r="H1743" s="7">
        <v>3</v>
      </c>
      <c r="I1743" s="3">
        <f t="shared" ref="I1743:I1745" si="935">E1743/G1743+H1743</f>
        <v>3</v>
      </c>
      <c r="J1743" s="3">
        <f t="shared" ref="J1743:J1745" si="936">ROUND(I1743/7.5,0)</f>
        <v>0</v>
      </c>
      <c r="K1743" s="208" t="s">
        <v>4322</v>
      </c>
      <c r="L1743" s="168" t="s">
        <v>47</v>
      </c>
      <c r="M1743" s="168"/>
      <c r="N1743" s="114"/>
      <c r="O1743" s="91">
        <f t="shared" ref="O1743:O1745" si="937">IF(L1743="NA", E1743, E1743*L1743)</f>
        <v>0</v>
      </c>
      <c r="P1743" s="48"/>
      <c r="R1743" s="286"/>
      <c r="S1743" s="287"/>
      <c r="U1743" s="212"/>
      <c r="V1743" s="180"/>
      <c r="W1743" s="180"/>
      <c r="X1743" s="50"/>
      <c r="Y1743" s="82"/>
    </row>
    <row r="1744" spans="1:25">
      <c r="A1744" s="50" t="s">
        <v>4264</v>
      </c>
      <c r="B1744" s="49" t="s">
        <v>4321</v>
      </c>
      <c r="D1744" s="81">
        <v>0</v>
      </c>
      <c r="E1744" s="77">
        <v>0</v>
      </c>
      <c r="F1744" s="77"/>
      <c r="G1744" s="153">
        <v>27</v>
      </c>
      <c r="H1744" s="7">
        <v>3</v>
      </c>
      <c r="I1744" s="3">
        <f t="shared" si="935"/>
        <v>3</v>
      </c>
      <c r="J1744" s="3">
        <f t="shared" si="936"/>
        <v>0</v>
      </c>
      <c r="K1744" s="208" t="s">
        <v>4323</v>
      </c>
      <c r="L1744" s="168" t="s">
        <v>47</v>
      </c>
      <c r="M1744" s="168"/>
      <c r="N1744" s="114"/>
      <c r="O1744" s="91">
        <f t="shared" si="937"/>
        <v>0</v>
      </c>
      <c r="P1744" s="48"/>
      <c r="R1744" s="286"/>
      <c r="S1744" s="287"/>
      <c r="U1744" s="212"/>
      <c r="V1744" s="180"/>
      <c r="W1744" s="180"/>
      <c r="X1744" s="50"/>
      <c r="Y1744" s="82"/>
    </row>
    <row r="1745" spans="1:25">
      <c r="A1745" s="50" t="s">
        <v>4264</v>
      </c>
      <c r="B1745" s="49" t="s">
        <v>4324</v>
      </c>
      <c r="D1745" s="81">
        <v>0</v>
      </c>
      <c r="E1745" s="77">
        <v>0</v>
      </c>
      <c r="F1745" s="33">
        <f>((E1745*M1745)/35)/4</f>
        <v>0</v>
      </c>
      <c r="G1745" s="77">
        <v>14</v>
      </c>
      <c r="H1745" s="7">
        <v>3</v>
      </c>
      <c r="I1745" s="3">
        <f t="shared" si="935"/>
        <v>3</v>
      </c>
      <c r="J1745" s="3">
        <f t="shared" si="936"/>
        <v>0</v>
      </c>
      <c r="K1745" s="81" t="s">
        <v>1083</v>
      </c>
      <c r="L1745" s="168" t="s">
        <v>47</v>
      </c>
      <c r="M1745" s="168">
        <v>6.62</v>
      </c>
      <c r="N1745" s="114"/>
      <c r="O1745" s="91">
        <f t="shared" si="937"/>
        <v>0</v>
      </c>
      <c r="P1745" s="48"/>
      <c r="R1745" s="286"/>
      <c r="S1745" s="287"/>
      <c r="U1745" s="212"/>
      <c r="V1745" s="180"/>
      <c r="W1745" s="180"/>
      <c r="X1745" s="50"/>
      <c r="Y1745" s="82"/>
    </row>
    <row r="1746" spans="1:25">
      <c r="A1746" s="50" t="s">
        <v>4264</v>
      </c>
      <c r="B1746" s="49" t="s">
        <v>4325</v>
      </c>
      <c r="D1746" s="81">
        <v>0</v>
      </c>
      <c r="E1746" s="77">
        <v>0</v>
      </c>
      <c r="F1746" s="77"/>
      <c r="G1746" s="77">
        <v>14</v>
      </c>
      <c r="H1746" s="7">
        <v>3</v>
      </c>
      <c r="I1746" s="3">
        <f t="shared" ref="I1746:I1747" si="938">E1746/G1746+H1746</f>
        <v>3</v>
      </c>
      <c r="J1746" s="3">
        <f t="shared" ref="J1746:J1747" si="939">ROUND(I1746/7.5,0)</f>
        <v>0</v>
      </c>
      <c r="K1746" s="208" t="s">
        <v>4327</v>
      </c>
      <c r="L1746" s="168" t="s">
        <v>47</v>
      </c>
      <c r="M1746" s="168"/>
      <c r="N1746" s="114"/>
      <c r="O1746" s="91">
        <f t="shared" ref="O1746:O1747" si="940">IF(L1746="NA", E1746, E1746*L1746)</f>
        <v>0</v>
      </c>
      <c r="P1746" s="48"/>
      <c r="R1746" s="286"/>
      <c r="S1746" s="287"/>
      <c r="U1746" s="212"/>
      <c r="V1746" s="180"/>
      <c r="W1746" s="180"/>
      <c r="X1746" s="50"/>
      <c r="Y1746" s="82"/>
    </row>
    <row r="1747" spans="1:25">
      <c r="A1747" s="50" t="s">
        <v>4264</v>
      </c>
      <c r="B1747" s="49" t="s">
        <v>4326</v>
      </c>
      <c r="D1747" s="81">
        <v>0</v>
      </c>
      <c r="E1747" s="77">
        <v>0</v>
      </c>
      <c r="F1747" s="77"/>
      <c r="G1747" s="77">
        <v>14</v>
      </c>
      <c r="H1747" s="7">
        <v>3</v>
      </c>
      <c r="I1747" s="3">
        <f t="shared" si="938"/>
        <v>3</v>
      </c>
      <c r="J1747" s="3">
        <f t="shared" si="939"/>
        <v>0</v>
      </c>
      <c r="K1747" s="208" t="s">
        <v>4328</v>
      </c>
      <c r="L1747" s="168" t="s">
        <v>47</v>
      </c>
      <c r="M1747" s="168"/>
      <c r="N1747" s="114"/>
      <c r="O1747" s="91">
        <f t="shared" si="940"/>
        <v>0</v>
      </c>
      <c r="V1747" s="180"/>
      <c r="W1747" s="180"/>
      <c r="X1747" s="50"/>
      <c r="Y1747" s="82"/>
    </row>
    <row r="1748" spans="1:25">
      <c r="A1748" s="50" t="s">
        <v>4264</v>
      </c>
      <c r="B1748" s="49" t="s">
        <v>713</v>
      </c>
      <c r="C1748" s="274" t="s">
        <v>1045</v>
      </c>
      <c r="D1748" s="81">
        <v>0</v>
      </c>
      <c r="E1748" s="77">
        <v>0</v>
      </c>
      <c r="F1748" s="33">
        <f>((E1748*M1748)/35)/4</f>
        <v>0</v>
      </c>
      <c r="G1748" s="153">
        <v>40</v>
      </c>
      <c r="H1748" s="7">
        <v>1.5</v>
      </c>
      <c r="I1748" s="3">
        <f t="shared" ref="I1748:I1756" si="941">E1748/G1748+H1748</f>
        <v>1.5</v>
      </c>
      <c r="J1748" s="3">
        <f t="shared" ref="J1748:J1756" si="942">ROUND(I1748/7.5,0)</f>
        <v>0</v>
      </c>
      <c r="K1748" s="81" t="s">
        <v>714</v>
      </c>
      <c r="L1748" s="81" t="s">
        <v>47</v>
      </c>
      <c r="M1748" s="81"/>
      <c r="N1748" s="114"/>
      <c r="O1748" s="91">
        <f t="shared" ref="O1748:O1756" si="943">IF(L1748="NA", E1748, E1748*L1748)</f>
        <v>0</v>
      </c>
      <c r="P1748" s="98"/>
      <c r="R1748" s="286"/>
      <c r="S1748" s="287"/>
      <c r="V1748" s="180"/>
      <c r="W1748" s="180"/>
      <c r="X1748" s="50"/>
      <c r="Y1748" s="82"/>
    </row>
    <row r="1749" spans="1:25">
      <c r="A1749" s="81" t="s">
        <v>1592</v>
      </c>
      <c r="B1749" s="107" t="s">
        <v>1196</v>
      </c>
      <c r="C1749" s="274" t="s">
        <v>1045</v>
      </c>
      <c r="D1749" s="81">
        <v>0</v>
      </c>
      <c r="E1749" s="81">
        <v>0</v>
      </c>
      <c r="F1749" s="33">
        <f t="shared" ref="F1749:F1751" si="944">((E1749*M1749)/35)/4</f>
        <v>0</v>
      </c>
      <c r="G1749" s="77">
        <v>15</v>
      </c>
      <c r="H1749" s="7">
        <v>2</v>
      </c>
      <c r="I1749" s="3">
        <f t="shared" si="941"/>
        <v>2</v>
      </c>
      <c r="J1749" s="3">
        <f t="shared" si="942"/>
        <v>0</v>
      </c>
      <c r="K1749" s="81" t="s">
        <v>723</v>
      </c>
      <c r="L1749" s="81">
        <v>0.35830000000000001</v>
      </c>
      <c r="M1749" s="81">
        <v>0.107</v>
      </c>
      <c r="N1749" s="114">
        <f>VLOOKUP(K1749,'Material Bar Weights'!A:C,3,0)</f>
        <v>59.82</v>
      </c>
      <c r="O1749" s="104">
        <f t="shared" si="943"/>
        <v>0</v>
      </c>
      <c r="P1749" s="92">
        <f>O1749/N1749</f>
        <v>0</v>
      </c>
      <c r="R1749" s="286"/>
      <c r="S1749" s="287"/>
      <c r="V1749" s="180"/>
      <c r="W1749" s="180"/>
      <c r="X1749" s="50"/>
      <c r="Y1749" s="82"/>
    </row>
    <row r="1750" spans="1:25">
      <c r="A1750" s="81" t="s">
        <v>1592</v>
      </c>
      <c r="B1750" s="107" t="s">
        <v>1197</v>
      </c>
      <c r="D1750" s="81">
        <v>0</v>
      </c>
      <c r="E1750" s="81">
        <v>0</v>
      </c>
      <c r="F1750" s="33">
        <f t="shared" si="944"/>
        <v>0</v>
      </c>
      <c r="G1750" s="77">
        <v>12</v>
      </c>
      <c r="H1750" s="7">
        <v>2</v>
      </c>
      <c r="I1750" s="3">
        <f t="shared" si="941"/>
        <v>2</v>
      </c>
      <c r="J1750" s="3">
        <f t="shared" si="942"/>
        <v>0</v>
      </c>
      <c r="K1750" s="81" t="s">
        <v>983</v>
      </c>
      <c r="L1750" s="152">
        <v>0.38200000000000001</v>
      </c>
      <c r="M1750" s="81">
        <v>0.107</v>
      </c>
      <c r="N1750" s="114">
        <f>VLOOKUP(K1750,'Material Bar Weights'!A:C,3,0)</f>
        <v>55.21</v>
      </c>
      <c r="O1750" s="104">
        <f t="shared" si="943"/>
        <v>0</v>
      </c>
      <c r="P1750" s="92">
        <f>O1750/N1750</f>
        <v>0</v>
      </c>
      <c r="R1750" s="286"/>
      <c r="S1750" s="287"/>
      <c r="V1750" s="180"/>
      <c r="W1750" s="180"/>
      <c r="X1750" s="50"/>
      <c r="Y1750" s="82"/>
    </row>
    <row r="1751" spans="1:25">
      <c r="A1751" s="50" t="s">
        <v>4264</v>
      </c>
      <c r="B1751" s="49" t="s">
        <v>4329</v>
      </c>
      <c r="D1751" s="81">
        <v>0</v>
      </c>
      <c r="E1751" s="50">
        <v>0</v>
      </c>
      <c r="F1751" s="33">
        <f t="shared" si="944"/>
        <v>0</v>
      </c>
      <c r="G1751" s="77">
        <v>5</v>
      </c>
      <c r="H1751" s="7">
        <v>4</v>
      </c>
      <c r="I1751" s="3">
        <f t="shared" si="941"/>
        <v>4</v>
      </c>
      <c r="J1751" s="3">
        <f t="shared" si="942"/>
        <v>1</v>
      </c>
      <c r="K1751" s="81" t="s">
        <v>1202</v>
      </c>
      <c r="L1751" s="168" t="s">
        <v>47</v>
      </c>
      <c r="M1751" s="168"/>
      <c r="N1751" s="114"/>
      <c r="O1751" s="91">
        <f t="shared" si="943"/>
        <v>0</v>
      </c>
      <c r="P1751" s="98"/>
      <c r="R1751" s="286"/>
      <c r="S1751" s="287"/>
      <c r="V1751" s="180"/>
      <c r="W1751" s="180"/>
      <c r="X1751" s="50"/>
      <c r="Y1751" s="82"/>
    </row>
    <row r="1752" spans="1:25">
      <c r="A1752" s="50" t="s">
        <v>4264</v>
      </c>
      <c r="B1752" s="49" t="s">
        <v>4330</v>
      </c>
      <c r="D1752" s="81">
        <v>0</v>
      </c>
      <c r="E1752" s="50">
        <v>0</v>
      </c>
      <c r="F1752" s="33"/>
      <c r="G1752" s="77">
        <v>5</v>
      </c>
      <c r="H1752" s="7">
        <v>4</v>
      </c>
      <c r="I1752" s="3">
        <f t="shared" si="941"/>
        <v>4</v>
      </c>
      <c r="J1752" s="3">
        <f t="shared" si="942"/>
        <v>1</v>
      </c>
      <c r="K1752" s="208" t="s">
        <v>4331</v>
      </c>
      <c r="L1752" s="168" t="s">
        <v>47</v>
      </c>
      <c r="M1752" s="168"/>
      <c r="N1752" s="114"/>
      <c r="O1752" s="91">
        <f t="shared" si="943"/>
        <v>0</v>
      </c>
      <c r="P1752" s="98"/>
      <c r="R1752" s="286"/>
      <c r="S1752" s="287"/>
      <c r="V1752" s="180"/>
      <c r="W1752" s="180"/>
      <c r="X1752" s="50"/>
      <c r="Y1752" s="82"/>
    </row>
    <row r="1753" spans="1:25">
      <c r="A1753" s="50" t="s">
        <v>4264</v>
      </c>
      <c r="B1753" s="49" t="s">
        <v>4332</v>
      </c>
      <c r="D1753" s="81">
        <v>0</v>
      </c>
      <c r="E1753" s="50">
        <v>0</v>
      </c>
      <c r="F1753" s="33">
        <f t="shared" ref="F1753" si="945">((E1753*M1753)/35)/4</f>
        <v>0</v>
      </c>
      <c r="G1753" s="77">
        <v>5</v>
      </c>
      <c r="H1753" s="7">
        <v>4</v>
      </c>
      <c r="I1753" s="3">
        <f t="shared" si="941"/>
        <v>4</v>
      </c>
      <c r="J1753" s="3">
        <f t="shared" si="942"/>
        <v>1</v>
      </c>
      <c r="K1753" s="81" t="s">
        <v>714</v>
      </c>
      <c r="L1753" s="168" t="s">
        <v>47</v>
      </c>
      <c r="M1753" s="168"/>
      <c r="N1753" s="114"/>
      <c r="O1753" s="91">
        <f t="shared" si="943"/>
        <v>0</v>
      </c>
      <c r="P1753" s="98"/>
      <c r="R1753" s="286"/>
      <c r="S1753" s="287"/>
      <c r="V1753" s="180"/>
      <c r="W1753" s="180"/>
      <c r="X1753" s="50"/>
      <c r="Y1753" s="82"/>
    </row>
    <row r="1754" spans="1:25">
      <c r="A1754" s="50" t="s">
        <v>4264</v>
      </c>
      <c r="B1754" s="49" t="s">
        <v>4333</v>
      </c>
      <c r="D1754" s="81">
        <v>0</v>
      </c>
      <c r="E1754" s="50">
        <v>0</v>
      </c>
      <c r="F1754" s="33"/>
      <c r="G1754" s="77">
        <v>5</v>
      </c>
      <c r="H1754" s="7">
        <v>4</v>
      </c>
      <c r="I1754" s="3">
        <f t="shared" si="941"/>
        <v>4</v>
      </c>
      <c r="J1754" s="3">
        <f t="shared" si="942"/>
        <v>1</v>
      </c>
      <c r="K1754" s="208" t="s">
        <v>4334</v>
      </c>
      <c r="L1754" s="168" t="s">
        <v>47</v>
      </c>
      <c r="M1754" s="168"/>
      <c r="N1754" s="114"/>
      <c r="O1754" s="91">
        <f t="shared" si="943"/>
        <v>0</v>
      </c>
      <c r="P1754" s="98"/>
      <c r="R1754" s="286"/>
      <c r="S1754" s="287"/>
      <c r="V1754" s="180"/>
      <c r="W1754" s="180"/>
      <c r="X1754" s="50"/>
      <c r="Y1754" s="82"/>
    </row>
    <row r="1755" spans="1:25">
      <c r="A1755" s="50" t="s">
        <v>4264</v>
      </c>
      <c r="B1755" s="49" t="s">
        <v>4335</v>
      </c>
      <c r="D1755" s="81">
        <v>0</v>
      </c>
      <c r="E1755" s="50">
        <v>0</v>
      </c>
      <c r="F1755" s="33">
        <f t="shared" ref="F1755:F1757" si="946">((E1755*M1755)/35)/4</f>
        <v>0</v>
      </c>
      <c r="G1755" s="77">
        <v>5</v>
      </c>
      <c r="H1755" s="7">
        <v>4</v>
      </c>
      <c r="I1755" s="3">
        <f t="shared" si="941"/>
        <v>4</v>
      </c>
      <c r="J1755" s="3">
        <f t="shared" si="942"/>
        <v>1</v>
      </c>
      <c r="K1755" s="81" t="s">
        <v>1213</v>
      </c>
      <c r="L1755" s="168" t="s">
        <v>47</v>
      </c>
      <c r="M1755" s="168"/>
      <c r="N1755" s="114"/>
      <c r="O1755" s="91">
        <f t="shared" si="943"/>
        <v>0</v>
      </c>
      <c r="P1755" s="98"/>
      <c r="R1755" s="286"/>
      <c r="S1755" s="287"/>
      <c r="V1755" s="180"/>
      <c r="W1755" s="180"/>
      <c r="X1755" s="50"/>
      <c r="Y1755" s="82"/>
    </row>
    <row r="1756" spans="1:25">
      <c r="A1756" s="50" t="s">
        <v>4264</v>
      </c>
      <c r="B1756" s="49" t="s">
        <v>4336</v>
      </c>
      <c r="D1756" s="81">
        <v>0</v>
      </c>
      <c r="E1756" s="50">
        <v>0</v>
      </c>
      <c r="F1756" s="33"/>
      <c r="G1756" s="77">
        <v>5</v>
      </c>
      <c r="H1756" s="7">
        <v>4</v>
      </c>
      <c r="I1756" s="3">
        <f t="shared" si="941"/>
        <v>4</v>
      </c>
      <c r="J1756" s="3">
        <f t="shared" si="942"/>
        <v>1</v>
      </c>
      <c r="K1756" s="208" t="s">
        <v>4337</v>
      </c>
      <c r="L1756" s="168" t="s">
        <v>47</v>
      </c>
      <c r="M1756" s="168"/>
      <c r="N1756" s="114"/>
      <c r="O1756" s="91">
        <f t="shared" si="943"/>
        <v>0</v>
      </c>
      <c r="P1756" s="98"/>
      <c r="R1756" s="286"/>
      <c r="S1756" s="287"/>
      <c r="V1756" s="180"/>
      <c r="W1756" s="180"/>
      <c r="X1756" s="50"/>
      <c r="Y1756" s="82"/>
    </row>
    <row r="1757" spans="1:25">
      <c r="A1757" s="50" t="s">
        <v>4264</v>
      </c>
      <c r="B1757" s="49" t="s">
        <v>4338</v>
      </c>
      <c r="C1757" s="274" t="s">
        <v>1045</v>
      </c>
      <c r="D1757" s="81">
        <v>0</v>
      </c>
      <c r="E1757" s="77">
        <v>0</v>
      </c>
      <c r="F1757" s="33">
        <f t="shared" si="946"/>
        <v>0</v>
      </c>
      <c r="G1757" s="153">
        <v>36</v>
      </c>
      <c r="H1757" s="7">
        <v>2</v>
      </c>
      <c r="I1757" s="3">
        <f t="shared" ref="I1757" si="947">E1757/G1757+H1757</f>
        <v>2</v>
      </c>
      <c r="J1757" s="3">
        <f t="shared" ref="J1757" si="948">ROUND(I1757/7.5,0)</f>
        <v>0</v>
      </c>
      <c r="K1757" s="81" t="s">
        <v>715</v>
      </c>
      <c r="L1757" s="81" t="s">
        <v>47</v>
      </c>
      <c r="M1757" s="81">
        <v>0.82199999999999995</v>
      </c>
      <c r="N1757" s="114"/>
      <c r="O1757" s="91">
        <f t="shared" ref="O1757" si="949">IF(L1757="NA", E1757, E1757*L1757)</f>
        <v>0</v>
      </c>
      <c r="P1757" s="98"/>
      <c r="R1757" s="286"/>
      <c r="S1757" s="287"/>
      <c r="V1757" s="180"/>
      <c r="W1757" s="180"/>
      <c r="X1757" s="50"/>
      <c r="Y1757" s="82"/>
    </row>
    <row r="1758" spans="1:25">
      <c r="A1758" s="50" t="s">
        <v>4264</v>
      </c>
      <c r="B1758" s="49" t="s">
        <v>4339</v>
      </c>
      <c r="C1758" s="274" t="s">
        <v>1045</v>
      </c>
      <c r="D1758" s="81">
        <v>0</v>
      </c>
      <c r="E1758" s="77">
        <v>0</v>
      </c>
      <c r="F1758" s="77"/>
      <c r="G1758" s="153">
        <v>36</v>
      </c>
      <c r="H1758" s="7">
        <v>2</v>
      </c>
      <c r="I1758" s="3">
        <f t="shared" ref="I1758" si="950">E1758/G1758+H1758</f>
        <v>2</v>
      </c>
      <c r="J1758" s="3">
        <f t="shared" ref="J1758" si="951">ROUND(I1758/7.5,0)</f>
        <v>0</v>
      </c>
      <c r="K1758" s="208" t="s">
        <v>4340</v>
      </c>
      <c r="L1758" s="81" t="s">
        <v>47</v>
      </c>
      <c r="M1758" s="81"/>
      <c r="N1758" s="114"/>
      <c r="O1758" s="91">
        <f t="shared" ref="O1758" si="952">IF(L1758="NA", E1758, E1758*L1758)</f>
        <v>0</v>
      </c>
      <c r="R1758" s="286"/>
      <c r="S1758" s="287"/>
      <c r="U1758" s="212"/>
      <c r="V1758" s="180"/>
      <c r="W1758" s="180"/>
      <c r="X1758" s="50"/>
      <c r="Y1758" s="82"/>
    </row>
    <row r="1759" spans="1:25">
      <c r="A1759" s="50" t="s">
        <v>4264</v>
      </c>
      <c r="B1759" s="49" t="s">
        <v>4341</v>
      </c>
      <c r="D1759" s="81">
        <v>0</v>
      </c>
      <c r="E1759" s="77">
        <v>0</v>
      </c>
      <c r="F1759" s="33">
        <f t="shared" ref="F1759:F1763" si="953">((E1759*M1759)/35)/4</f>
        <v>0</v>
      </c>
      <c r="G1759" s="77">
        <v>22</v>
      </c>
      <c r="H1759" s="7">
        <v>2</v>
      </c>
      <c r="I1759" s="3">
        <f t="shared" ref="I1759:I1760" si="954">E1759/G1759+H1759</f>
        <v>2</v>
      </c>
      <c r="J1759" s="3">
        <f t="shared" ref="J1759:J1760" si="955">ROUND(I1759/7.5,0)</f>
        <v>0</v>
      </c>
      <c r="K1759" s="81" t="s">
        <v>1184</v>
      </c>
      <c r="L1759" s="81" t="s">
        <v>47</v>
      </c>
      <c r="M1759" s="81">
        <v>0.82199999999999995</v>
      </c>
      <c r="N1759" s="114"/>
      <c r="O1759" s="104">
        <f t="shared" ref="O1759:O1760" si="956">IF(L1759="NA", E1759, E1759*L1759)</f>
        <v>0</v>
      </c>
      <c r="P1759" s="90"/>
      <c r="R1759" s="286"/>
      <c r="S1759" s="287"/>
      <c r="V1759" s="180"/>
      <c r="W1759" s="180"/>
      <c r="X1759" s="50"/>
      <c r="Y1759" s="82"/>
    </row>
    <row r="1760" spans="1:25">
      <c r="A1760" s="50" t="s">
        <v>4264</v>
      </c>
      <c r="B1760" s="49" t="s">
        <v>4342</v>
      </c>
      <c r="D1760" s="81">
        <v>0</v>
      </c>
      <c r="E1760" s="77">
        <v>0</v>
      </c>
      <c r="F1760" s="77"/>
      <c r="G1760" s="153">
        <v>22</v>
      </c>
      <c r="H1760" s="7">
        <v>2</v>
      </c>
      <c r="I1760" s="3">
        <f t="shared" si="954"/>
        <v>2</v>
      </c>
      <c r="J1760" s="3">
        <f t="shared" si="955"/>
        <v>0</v>
      </c>
      <c r="K1760" s="208" t="s">
        <v>4343</v>
      </c>
      <c r="L1760" s="81" t="s">
        <v>47</v>
      </c>
      <c r="M1760" s="81"/>
      <c r="N1760" s="114"/>
      <c r="O1760" s="91">
        <f t="shared" si="956"/>
        <v>0</v>
      </c>
      <c r="P1760" s="98"/>
      <c r="R1760" s="286"/>
      <c r="S1760" s="287"/>
      <c r="V1760" s="180"/>
      <c r="W1760" s="180"/>
      <c r="X1760" s="50"/>
      <c r="Y1760" s="82"/>
    </row>
    <row r="1761" spans="1:25">
      <c r="A1761" s="50" t="s">
        <v>617</v>
      </c>
      <c r="B1761" s="107" t="s">
        <v>4344</v>
      </c>
      <c r="C1761" s="76"/>
      <c r="D1761" s="81">
        <v>0</v>
      </c>
      <c r="E1761" s="77">
        <v>0</v>
      </c>
      <c r="F1761" s="33">
        <f t="shared" si="953"/>
        <v>0</v>
      </c>
      <c r="G1761" s="153">
        <v>2</v>
      </c>
      <c r="H1761" s="7">
        <v>2</v>
      </c>
      <c r="I1761" s="3">
        <f t="shared" ref="I1761:I1776" si="957">E1761/G1761+H1761</f>
        <v>2</v>
      </c>
      <c r="J1761" s="3">
        <f t="shared" ref="J1761:J1770" si="958">ROUND(I1761/7.5,0)</f>
        <v>0</v>
      </c>
      <c r="K1761" s="50" t="s">
        <v>621</v>
      </c>
      <c r="L1761" s="81">
        <v>0.58650000000000002</v>
      </c>
      <c r="M1761" s="81">
        <v>0.20100000000000001</v>
      </c>
      <c r="N1761" s="114">
        <f>VLOOKUP(K1761,'Material Bar Weights'!A:C,3,0)</f>
        <v>128.19999999999999</v>
      </c>
      <c r="O1761" s="91">
        <f t="shared" ref="O1761:O1776" si="959">IF(L1761="NA", E1761, E1761*L1761)</f>
        <v>0</v>
      </c>
      <c r="P1761" s="92">
        <f>O1761/N1761</f>
        <v>0</v>
      </c>
      <c r="R1761" s="286"/>
      <c r="S1761" s="287"/>
      <c r="V1761" s="180"/>
      <c r="W1761" s="180"/>
      <c r="X1761" s="50"/>
      <c r="Y1761" s="82"/>
    </row>
    <row r="1762" spans="1:25">
      <c r="A1762" s="165" t="s">
        <v>1425</v>
      </c>
      <c r="B1762" s="107" t="s">
        <v>4345</v>
      </c>
      <c r="C1762" s="76"/>
      <c r="D1762" s="81">
        <v>0</v>
      </c>
      <c r="E1762" s="77">
        <v>0</v>
      </c>
      <c r="F1762" s="77"/>
      <c r="G1762" s="77">
        <v>15</v>
      </c>
      <c r="H1762" s="7">
        <v>4</v>
      </c>
      <c r="I1762" s="3">
        <f t="shared" si="957"/>
        <v>4</v>
      </c>
      <c r="J1762" s="3">
        <f t="shared" si="958"/>
        <v>1</v>
      </c>
      <c r="K1762" s="81" t="s">
        <v>4346</v>
      </c>
      <c r="L1762" s="81" t="s">
        <v>47</v>
      </c>
      <c r="M1762" s="81"/>
      <c r="N1762" s="114"/>
      <c r="O1762" s="91">
        <f t="shared" si="959"/>
        <v>0</v>
      </c>
      <c r="P1762" s="98"/>
      <c r="R1762" s="286"/>
      <c r="S1762" s="287"/>
      <c r="V1762" s="180"/>
      <c r="W1762" s="180"/>
      <c r="X1762" s="50"/>
      <c r="Y1762" s="82"/>
    </row>
    <row r="1763" spans="1:25">
      <c r="A1763" s="50" t="s">
        <v>617</v>
      </c>
      <c r="B1763" s="49" t="s">
        <v>4347</v>
      </c>
      <c r="C1763" s="76"/>
      <c r="D1763" s="81">
        <v>0</v>
      </c>
      <c r="E1763" s="77">
        <v>0</v>
      </c>
      <c r="F1763" s="33">
        <f t="shared" si="953"/>
        <v>0</v>
      </c>
      <c r="G1763" s="153">
        <v>2</v>
      </c>
      <c r="H1763" s="7">
        <v>2</v>
      </c>
      <c r="I1763" s="3">
        <f t="shared" si="957"/>
        <v>2</v>
      </c>
      <c r="J1763" s="3">
        <f t="shared" si="958"/>
        <v>0</v>
      </c>
      <c r="K1763" s="50" t="s">
        <v>621</v>
      </c>
      <c r="L1763" s="81">
        <v>0.52280000000000004</v>
      </c>
      <c r="M1763" s="81">
        <v>0.21</v>
      </c>
      <c r="N1763" s="114">
        <f>VLOOKUP(K1763,'Material Bar Weights'!A:C,3,0)</f>
        <v>128.19999999999999</v>
      </c>
      <c r="O1763" s="91">
        <f t="shared" si="959"/>
        <v>0</v>
      </c>
      <c r="P1763" s="92">
        <f>O1763/N1763</f>
        <v>0</v>
      </c>
      <c r="R1763" s="286"/>
      <c r="S1763" s="287"/>
      <c r="V1763" s="180"/>
      <c r="W1763" s="180"/>
      <c r="X1763" s="50"/>
      <c r="Y1763" s="82"/>
    </row>
    <row r="1764" spans="1:25">
      <c r="A1764" s="165" t="s">
        <v>1425</v>
      </c>
      <c r="B1764" s="49" t="s">
        <v>4348</v>
      </c>
      <c r="C1764" s="76"/>
      <c r="D1764" s="81">
        <v>0</v>
      </c>
      <c r="E1764" s="77">
        <v>0</v>
      </c>
      <c r="F1764" s="77"/>
      <c r="G1764" s="77">
        <v>15</v>
      </c>
      <c r="H1764" s="7">
        <v>4</v>
      </c>
      <c r="I1764" s="3">
        <f t="shared" si="957"/>
        <v>4</v>
      </c>
      <c r="J1764" s="3">
        <f t="shared" si="958"/>
        <v>1</v>
      </c>
      <c r="K1764" s="208" t="s">
        <v>4349</v>
      </c>
      <c r="L1764" s="81" t="s">
        <v>47</v>
      </c>
      <c r="M1764" s="81"/>
      <c r="N1764" s="114"/>
      <c r="O1764" s="91">
        <f t="shared" si="959"/>
        <v>0</v>
      </c>
      <c r="P1764" s="98"/>
      <c r="R1764" s="286"/>
      <c r="S1764" s="287"/>
      <c r="V1764" s="180"/>
      <c r="W1764" s="180"/>
      <c r="X1764" s="50"/>
      <c r="Y1764" s="82"/>
    </row>
    <row r="1765" spans="1:25">
      <c r="A1765" s="50" t="s">
        <v>4100</v>
      </c>
      <c r="B1765" s="107" t="s">
        <v>2328</v>
      </c>
      <c r="C1765" s="102"/>
      <c r="D1765" s="81">
        <v>0</v>
      </c>
      <c r="E1765" s="77">
        <v>0</v>
      </c>
      <c r="F1765" s="464">
        <f>((E1765*M1765)/35)/4</f>
        <v>0</v>
      </c>
      <c r="G1765" s="153">
        <v>6</v>
      </c>
      <c r="H1765" s="7">
        <v>3</v>
      </c>
      <c r="I1765" s="3">
        <f t="shared" si="957"/>
        <v>3</v>
      </c>
      <c r="J1765" s="3">
        <f t="shared" si="958"/>
        <v>0</v>
      </c>
      <c r="K1765" s="81" t="s">
        <v>621</v>
      </c>
      <c r="L1765" s="152">
        <v>0.68320000000000003</v>
      </c>
      <c r="M1765" s="81">
        <v>0.20300000000000001</v>
      </c>
      <c r="N1765" s="114">
        <f>VLOOKUP(K1765,'Material Bar Weights'!A:C,3,0)</f>
        <v>128.19999999999999</v>
      </c>
      <c r="O1765" s="91">
        <f t="shared" si="959"/>
        <v>0</v>
      </c>
      <c r="P1765" s="92">
        <f>O1765/N1765</f>
        <v>0</v>
      </c>
      <c r="Q1765" s="48"/>
      <c r="R1765" s="286"/>
      <c r="S1765" s="287"/>
      <c r="V1765" s="180"/>
      <c r="W1765" s="180"/>
      <c r="X1765" s="50"/>
      <c r="Y1765" s="82"/>
    </row>
    <row r="1766" spans="1:25">
      <c r="A1766" s="165" t="s">
        <v>1425</v>
      </c>
      <c r="B1766" s="46" t="s">
        <v>2330</v>
      </c>
      <c r="C1766" s="162"/>
      <c r="D1766" s="81">
        <v>0</v>
      </c>
      <c r="E1766" s="163">
        <v>0</v>
      </c>
      <c r="F1766" s="163"/>
      <c r="G1766" s="146">
        <v>46</v>
      </c>
      <c r="H1766" s="164">
        <v>0.5</v>
      </c>
      <c r="I1766" s="3">
        <f t="shared" si="957"/>
        <v>0.5</v>
      </c>
      <c r="J1766" s="3">
        <f t="shared" si="958"/>
        <v>0</v>
      </c>
      <c r="K1766" s="473" t="s">
        <v>2329</v>
      </c>
      <c r="L1766" s="163" t="s">
        <v>47</v>
      </c>
      <c r="M1766" s="171"/>
      <c r="N1766" s="114"/>
      <c r="O1766" s="165">
        <f t="shared" si="959"/>
        <v>0</v>
      </c>
      <c r="P1766" s="133"/>
      <c r="Q1766" s="48"/>
      <c r="R1766" s="286"/>
      <c r="S1766" s="287"/>
      <c r="V1766" s="180"/>
      <c r="W1766" s="180"/>
      <c r="X1766" s="50"/>
      <c r="Y1766" s="82"/>
    </row>
    <row r="1767" spans="1:25">
      <c r="A1767" s="50" t="s">
        <v>1450</v>
      </c>
      <c r="B1767" s="107" t="s">
        <v>721</v>
      </c>
      <c r="D1767" s="81">
        <v>0</v>
      </c>
      <c r="E1767" s="77">
        <v>0</v>
      </c>
      <c r="F1767" s="464">
        <f>((E1767*M1767)/35)/4</f>
        <v>0</v>
      </c>
      <c r="G1767" s="153">
        <v>10</v>
      </c>
      <c r="H1767" s="7">
        <v>6</v>
      </c>
      <c r="I1767" s="3">
        <f t="shared" si="957"/>
        <v>6</v>
      </c>
      <c r="J1767" s="3">
        <f t="shared" si="958"/>
        <v>1</v>
      </c>
      <c r="K1767" s="81" t="s">
        <v>661</v>
      </c>
      <c r="L1767" s="152">
        <v>0.59719999999999995</v>
      </c>
      <c r="M1767" s="81">
        <v>0.28799999999999998</v>
      </c>
      <c r="N1767" s="114">
        <f>VLOOKUP(K1767,'Material Bar Weights'!A:C,3,0)</f>
        <v>112.7</v>
      </c>
      <c r="O1767" s="91">
        <f t="shared" si="959"/>
        <v>0</v>
      </c>
      <c r="P1767" s="92">
        <f>O1767/N1767</f>
        <v>0</v>
      </c>
      <c r="Q1767" s="48"/>
      <c r="R1767" s="286"/>
      <c r="S1767" s="287"/>
      <c r="V1767" s="180"/>
      <c r="W1767" s="180"/>
      <c r="X1767" s="50"/>
      <c r="Y1767" s="82"/>
    </row>
    <row r="1768" spans="1:25">
      <c r="A1768" s="50" t="s">
        <v>654</v>
      </c>
      <c r="B1768" s="107" t="s">
        <v>655</v>
      </c>
      <c r="C1768" s="47" t="s">
        <v>1989</v>
      </c>
      <c r="D1768" s="81">
        <v>0</v>
      </c>
      <c r="E1768" s="81">
        <v>0</v>
      </c>
      <c r="F1768" s="465">
        <f>((E1768*M1768)/35)/4</f>
        <v>0</v>
      </c>
      <c r="G1768" s="81">
        <v>10</v>
      </c>
      <c r="H1768" s="81">
        <v>3</v>
      </c>
      <c r="I1768" s="40">
        <f t="shared" si="957"/>
        <v>3</v>
      </c>
      <c r="J1768" s="40">
        <f t="shared" si="958"/>
        <v>0</v>
      </c>
      <c r="K1768" s="50" t="s">
        <v>652</v>
      </c>
      <c r="L1768" s="50">
        <v>0.14899999999999999</v>
      </c>
      <c r="M1768" s="81">
        <v>0.11700000000000001</v>
      </c>
      <c r="N1768" s="114">
        <f>VLOOKUP(K1768,'Material Bar Weights'!A:C,3,0)</f>
        <v>4.6500000000000004</v>
      </c>
      <c r="O1768" s="115">
        <f t="shared" si="959"/>
        <v>0</v>
      </c>
      <c r="P1768" s="105">
        <f>O1768/N1768</f>
        <v>0</v>
      </c>
      <c r="R1768" s="286"/>
      <c r="S1768" s="287"/>
      <c r="U1768" s="212"/>
      <c r="V1768" s="180"/>
      <c r="W1768" s="180"/>
      <c r="X1768" s="50"/>
      <c r="Y1768" s="82"/>
    </row>
    <row r="1769" spans="1:25">
      <c r="A1769" s="81" t="s">
        <v>609</v>
      </c>
      <c r="B1769" s="107" t="s">
        <v>4350</v>
      </c>
      <c r="C1769" s="47" t="s">
        <v>1992</v>
      </c>
      <c r="D1769" s="81">
        <v>0</v>
      </c>
      <c r="E1769" s="81">
        <v>0</v>
      </c>
      <c r="F1769" s="465">
        <f>((E1769*M1769)/35)/4</f>
        <v>0</v>
      </c>
      <c r="G1769" s="81">
        <v>10</v>
      </c>
      <c r="H1769" s="81">
        <v>3</v>
      </c>
      <c r="I1769" s="40">
        <f t="shared" si="957"/>
        <v>3</v>
      </c>
      <c r="J1769" s="40">
        <f t="shared" si="958"/>
        <v>0</v>
      </c>
      <c r="K1769" s="50" t="s">
        <v>652</v>
      </c>
      <c r="L1769" s="50">
        <v>0.14899999999999999</v>
      </c>
      <c r="M1769" s="81">
        <v>0.11700000000000001</v>
      </c>
      <c r="N1769" s="114">
        <f>VLOOKUP(K1769,'Material Bar Weights'!A:C,3,0)</f>
        <v>4.6500000000000004</v>
      </c>
      <c r="O1769" s="115">
        <f t="shared" si="959"/>
        <v>0</v>
      </c>
      <c r="P1769" s="105">
        <f>O1769/N1769</f>
        <v>0</v>
      </c>
      <c r="R1769" s="286"/>
      <c r="S1769" s="287"/>
      <c r="U1769" s="212"/>
      <c r="V1769" s="180"/>
      <c r="W1769" s="180"/>
      <c r="X1769" s="50"/>
      <c r="Y1769" s="82"/>
    </row>
    <row r="1770" spans="1:25">
      <c r="A1770" s="81" t="s">
        <v>2481</v>
      </c>
      <c r="B1770" s="107" t="s">
        <v>4351</v>
      </c>
      <c r="C1770" s="47" t="s">
        <v>1992</v>
      </c>
      <c r="D1770" s="81">
        <v>0</v>
      </c>
      <c r="E1770" s="81">
        <v>0</v>
      </c>
      <c r="F1770" s="81"/>
      <c r="G1770" s="81">
        <v>10</v>
      </c>
      <c r="H1770" s="81">
        <v>3</v>
      </c>
      <c r="I1770" s="40">
        <f t="shared" si="957"/>
        <v>3</v>
      </c>
      <c r="J1770" s="40">
        <f t="shared" si="958"/>
        <v>0</v>
      </c>
      <c r="K1770" s="81" t="s">
        <v>4353</v>
      </c>
      <c r="L1770" s="50" t="s">
        <v>47</v>
      </c>
      <c r="M1770" s="81"/>
      <c r="N1770" s="114"/>
      <c r="O1770" s="115">
        <f t="shared" si="959"/>
        <v>0</v>
      </c>
      <c r="P1770" s="114"/>
      <c r="R1770" s="286"/>
      <c r="S1770" s="287"/>
      <c r="U1770" s="212"/>
      <c r="V1770" s="180"/>
      <c r="W1770" s="180"/>
      <c r="X1770" s="50"/>
      <c r="Y1770" s="82"/>
    </row>
    <row r="1771" spans="1:25">
      <c r="A1771" s="50" t="s">
        <v>407</v>
      </c>
      <c r="B1771" s="107" t="s">
        <v>4352</v>
      </c>
      <c r="C1771" s="47" t="s">
        <v>1992</v>
      </c>
      <c r="D1771" s="81">
        <v>0</v>
      </c>
      <c r="E1771" s="81">
        <v>0</v>
      </c>
      <c r="F1771" s="81"/>
      <c r="G1771" s="81">
        <v>10</v>
      </c>
      <c r="H1771" s="81">
        <v>3</v>
      </c>
      <c r="I1771" s="40">
        <f t="shared" si="957"/>
        <v>3</v>
      </c>
      <c r="J1771" s="40">
        <f t="shared" ref="J1771" si="960">ROUND(I1771/7.5,0)</f>
        <v>0</v>
      </c>
      <c r="K1771" s="81" t="s">
        <v>4354</v>
      </c>
      <c r="L1771" s="50" t="s">
        <v>47</v>
      </c>
      <c r="M1771" s="81"/>
      <c r="N1771" s="114"/>
      <c r="O1771" s="115">
        <f t="shared" si="959"/>
        <v>0</v>
      </c>
      <c r="P1771" s="114"/>
      <c r="Q1771" s="98"/>
      <c r="R1771" s="286"/>
      <c r="S1771" s="287"/>
      <c r="T1771" s="48"/>
    </row>
    <row r="1772" spans="1:25">
      <c r="A1772" s="81" t="s">
        <v>609</v>
      </c>
      <c r="B1772" s="107" t="s">
        <v>3904</v>
      </c>
      <c r="D1772" s="1505">
        <v>0</v>
      </c>
      <c r="E1772" s="1505">
        <v>0</v>
      </c>
      <c r="F1772" s="1253">
        <f>((E1772*M1772)/35)/4</f>
        <v>0</v>
      </c>
      <c r="G1772" s="81">
        <v>10</v>
      </c>
      <c r="H1772" s="81">
        <v>3</v>
      </c>
      <c r="I1772" s="40">
        <f t="shared" si="957"/>
        <v>3</v>
      </c>
      <c r="J1772" s="40">
        <f>ROUND(I1772/7.5,0)</f>
        <v>0</v>
      </c>
      <c r="K1772" s="50" t="s">
        <v>652</v>
      </c>
      <c r="L1772" s="166">
        <v>0.1462</v>
      </c>
      <c r="M1772" s="103">
        <v>0.114</v>
      </c>
      <c r="N1772" s="114">
        <f>VLOOKUP(K1772,'Material Bar Weights'!A:C,3,0)</f>
        <v>4.6500000000000004</v>
      </c>
      <c r="O1772" s="115">
        <f t="shared" si="959"/>
        <v>0</v>
      </c>
      <c r="P1772" s="105">
        <f>O1772/N1772</f>
        <v>0</v>
      </c>
      <c r="S1772" s="287"/>
      <c r="V1772" s="180"/>
      <c r="W1772" s="180"/>
      <c r="X1772" s="50"/>
      <c r="Y1772" s="82"/>
    </row>
    <row r="1773" spans="1:25">
      <c r="A1773" s="81" t="s">
        <v>2481</v>
      </c>
      <c r="B1773" s="107" t="s">
        <v>3905</v>
      </c>
      <c r="D1773" s="81">
        <v>0</v>
      </c>
      <c r="E1773" s="81">
        <v>0</v>
      </c>
      <c r="F1773" s="81"/>
      <c r="G1773" s="81">
        <v>10</v>
      </c>
      <c r="H1773" s="81">
        <v>3</v>
      </c>
      <c r="I1773" s="40">
        <f t="shared" si="957"/>
        <v>3</v>
      </c>
      <c r="J1773" s="40">
        <f>ROUND(I1773/7.5,0)</f>
        <v>0</v>
      </c>
      <c r="K1773" s="1259" t="s">
        <v>3906</v>
      </c>
      <c r="L1773" s="103" t="s">
        <v>47</v>
      </c>
      <c r="M1773" s="103"/>
      <c r="N1773" s="114"/>
      <c r="O1773" s="115">
        <f t="shared" si="959"/>
        <v>0</v>
      </c>
      <c r="P1773" s="114"/>
      <c r="X1773" s="50"/>
      <c r="Y1773" s="82"/>
    </row>
    <row r="1774" spans="1:25">
      <c r="A1774" s="81" t="s">
        <v>1707</v>
      </c>
      <c r="B1774" s="107" t="s">
        <v>4355</v>
      </c>
      <c r="D1774" s="81">
        <v>0</v>
      </c>
      <c r="E1774" s="50">
        <v>0</v>
      </c>
      <c r="F1774" s="1253">
        <f>((E1774*M1774)/35)/4</f>
        <v>0</v>
      </c>
      <c r="G1774" s="77">
        <v>10</v>
      </c>
      <c r="H1774" s="7">
        <v>2</v>
      </c>
      <c r="I1774" s="3">
        <f t="shared" si="957"/>
        <v>2</v>
      </c>
      <c r="J1774" s="3">
        <f>ROUND(I1774/7.5,0)</f>
        <v>0</v>
      </c>
      <c r="K1774" s="50" t="s">
        <v>1082</v>
      </c>
      <c r="L1774" s="81" t="s">
        <v>47</v>
      </c>
      <c r="M1774" s="81">
        <v>0.125</v>
      </c>
      <c r="N1774" s="114"/>
      <c r="O1774" s="91">
        <f t="shared" si="959"/>
        <v>0</v>
      </c>
      <c r="P1774" s="48"/>
      <c r="X1774" s="50"/>
      <c r="Y1774" s="82"/>
    </row>
    <row r="1775" spans="1:25">
      <c r="A1775" s="50" t="s">
        <v>407</v>
      </c>
      <c r="B1775" s="107" t="s">
        <v>4356</v>
      </c>
      <c r="D1775" s="81">
        <v>0</v>
      </c>
      <c r="E1775" s="50">
        <v>0</v>
      </c>
      <c r="G1775" s="77">
        <v>10</v>
      </c>
      <c r="H1775" s="7">
        <v>2</v>
      </c>
      <c r="I1775" s="3">
        <f t="shared" si="957"/>
        <v>2</v>
      </c>
      <c r="J1775" s="3">
        <f>ROUND(I1775/7.5,0)</f>
        <v>0</v>
      </c>
      <c r="K1775" s="81" t="s">
        <v>4357</v>
      </c>
      <c r="L1775" s="81" t="s">
        <v>47</v>
      </c>
      <c r="M1775" s="81"/>
      <c r="N1775" s="114"/>
      <c r="O1775" s="91">
        <f t="shared" si="959"/>
        <v>0</v>
      </c>
      <c r="P1775" s="48"/>
      <c r="X1775" s="50"/>
      <c r="Y1775" s="82"/>
    </row>
    <row r="1776" spans="1:25">
      <c r="A1776" s="50" t="s">
        <v>4264</v>
      </c>
      <c r="B1776" s="107" t="s">
        <v>4358</v>
      </c>
      <c r="D1776" s="81">
        <v>0</v>
      </c>
      <c r="E1776" s="50">
        <v>0</v>
      </c>
      <c r="F1776" s="1253">
        <f>((E1776*M1776)/35)/4</f>
        <v>0</v>
      </c>
      <c r="G1776" s="146">
        <v>14</v>
      </c>
      <c r="H1776" s="157">
        <v>3</v>
      </c>
      <c r="I1776" s="6">
        <f t="shared" si="957"/>
        <v>3</v>
      </c>
      <c r="J1776" s="6">
        <f>ROUND(I1776/7.5,0)</f>
        <v>0</v>
      </c>
      <c r="K1776" s="50" t="s">
        <v>1052</v>
      </c>
      <c r="L1776" s="50" t="s">
        <v>47</v>
      </c>
      <c r="M1776" s="81"/>
      <c r="N1776" s="114"/>
      <c r="O1776" s="115">
        <f t="shared" si="959"/>
        <v>0</v>
      </c>
      <c r="P1776" s="114"/>
      <c r="R1776" s="286"/>
      <c r="S1776" s="287"/>
      <c r="T1776" s="288"/>
      <c r="X1776" s="50"/>
      <c r="Y1776" s="82"/>
    </row>
    <row r="1777" spans="1:25">
      <c r="A1777" s="50" t="s">
        <v>4265</v>
      </c>
      <c r="B1777" s="107" t="s">
        <v>4359</v>
      </c>
      <c r="D1777" s="81">
        <v>0</v>
      </c>
      <c r="E1777" s="50">
        <v>0</v>
      </c>
      <c r="G1777" s="146">
        <v>14</v>
      </c>
      <c r="H1777" s="157">
        <v>3</v>
      </c>
      <c r="I1777" s="6">
        <f t="shared" ref="I1777:I1778" si="961">E1777/G1777+H1777</f>
        <v>3</v>
      </c>
      <c r="J1777" s="6">
        <f t="shared" ref="J1777:J1778" si="962">ROUND(I1777/7.5,0)</f>
        <v>0</v>
      </c>
      <c r="K1777" s="81" t="s">
        <v>4361</v>
      </c>
      <c r="L1777" s="50" t="s">
        <v>47</v>
      </c>
      <c r="M1777" s="81"/>
      <c r="N1777" s="114"/>
      <c r="O1777" s="115">
        <f t="shared" ref="O1777:O1778" si="963">IF(L1777="NA", E1777, E1777*L1777)</f>
        <v>0</v>
      </c>
      <c r="P1777" s="114"/>
      <c r="X1777" s="50"/>
      <c r="Y1777" s="82"/>
    </row>
    <row r="1778" spans="1:25">
      <c r="A1778" s="50" t="s">
        <v>4265</v>
      </c>
      <c r="B1778" s="107" t="s">
        <v>4360</v>
      </c>
      <c r="D1778" s="81">
        <v>0</v>
      </c>
      <c r="E1778" s="50">
        <v>0</v>
      </c>
      <c r="G1778" s="146">
        <v>14</v>
      </c>
      <c r="H1778" s="157">
        <v>3</v>
      </c>
      <c r="I1778" s="6">
        <f t="shared" si="961"/>
        <v>3</v>
      </c>
      <c r="J1778" s="6">
        <f t="shared" si="962"/>
        <v>0</v>
      </c>
      <c r="K1778" s="81" t="s">
        <v>4362</v>
      </c>
      <c r="L1778" s="50" t="s">
        <v>47</v>
      </c>
      <c r="M1778" s="81"/>
      <c r="N1778" s="114"/>
      <c r="O1778" s="115">
        <f t="shared" si="963"/>
        <v>0</v>
      </c>
      <c r="P1778" s="48"/>
      <c r="Q1778" s="48"/>
      <c r="R1778" s="286"/>
      <c r="X1778" s="50"/>
      <c r="Y1778" s="82"/>
    </row>
    <row r="1779" spans="1:25">
      <c r="A1779" s="81" t="s">
        <v>1706</v>
      </c>
      <c r="B1779" s="107" t="s">
        <v>4399</v>
      </c>
      <c r="D1779" s="81">
        <v>0</v>
      </c>
      <c r="E1779" s="81">
        <v>0</v>
      </c>
      <c r="F1779" s="465">
        <f>((E1779*M1779)/35)/4</f>
        <v>0</v>
      </c>
      <c r="G1779" s="146">
        <v>7</v>
      </c>
      <c r="H1779" s="157">
        <v>3</v>
      </c>
      <c r="I1779" s="40">
        <f t="shared" ref="I1779:I1782" si="964">E1779/G1779+H1779</f>
        <v>3</v>
      </c>
      <c r="J1779" s="40">
        <f t="shared" ref="J1779:J1782" si="965">ROUND(I1779/7.5,0)</f>
        <v>0</v>
      </c>
      <c r="K1779" s="81" t="s">
        <v>1177</v>
      </c>
      <c r="L1779" s="81" t="s">
        <v>47</v>
      </c>
      <c r="M1779" s="81">
        <v>19.28</v>
      </c>
      <c r="N1779" s="114"/>
      <c r="O1779" s="115">
        <f t="shared" ref="O1779:O1782" si="966">IF(L1779="NA", E1779, E1779*L1779)</f>
        <v>0</v>
      </c>
      <c r="P1779" s="114"/>
      <c r="R1779" s="286"/>
      <c r="S1779" s="287"/>
      <c r="V1779" s="180"/>
      <c r="W1779" s="180"/>
      <c r="X1779" s="50"/>
      <c r="Y1779" s="82"/>
    </row>
    <row r="1780" spans="1:25">
      <c r="A1780" s="81" t="s">
        <v>1707</v>
      </c>
      <c r="B1780" s="107" t="s">
        <v>4400</v>
      </c>
      <c r="D1780" s="81">
        <v>0</v>
      </c>
      <c r="E1780" s="81">
        <v>0</v>
      </c>
      <c r="F1780" s="81"/>
      <c r="G1780" s="146">
        <v>7</v>
      </c>
      <c r="H1780" s="157">
        <v>3</v>
      </c>
      <c r="I1780" s="40">
        <f t="shared" si="964"/>
        <v>3</v>
      </c>
      <c r="J1780" s="40">
        <f t="shared" si="965"/>
        <v>0</v>
      </c>
      <c r="K1780" s="208" t="s">
        <v>4401</v>
      </c>
      <c r="L1780" s="81" t="s">
        <v>47</v>
      </c>
      <c r="M1780" s="81"/>
      <c r="N1780" s="114"/>
      <c r="O1780" s="115">
        <f t="shared" si="966"/>
        <v>0</v>
      </c>
      <c r="P1780" s="114"/>
      <c r="Q1780" s="81"/>
      <c r="R1780" s="286"/>
      <c r="S1780" s="287"/>
      <c r="V1780" s="180"/>
      <c r="W1780" s="180"/>
      <c r="X1780" s="50"/>
      <c r="Y1780" s="82"/>
    </row>
    <row r="1781" spans="1:25">
      <c r="A1781" s="81" t="s">
        <v>1707</v>
      </c>
      <c r="B1781" s="107" t="s">
        <v>2659</v>
      </c>
      <c r="D1781" s="81">
        <v>0</v>
      </c>
      <c r="E1781" s="81">
        <v>0</v>
      </c>
      <c r="F1781" s="465">
        <f>((E1781*M1781)/35)/4</f>
        <v>0</v>
      </c>
      <c r="G1781" s="81">
        <v>7</v>
      </c>
      <c r="H1781" s="157">
        <v>3</v>
      </c>
      <c r="I1781" s="40">
        <f t="shared" si="964"/>
        <v>3</v>
      </c>
      <c r="J1781" s="40">
        <f t="shared" si="965"/>
        <v>0</v>
      </c>
      <c r="K1781" s="81" t="s">
        <v>1708</v>
      </c>
      <c r="L1781" s="81" t="s">
        <v>47</v>
      </c>
      <c r="M1781" s="81">
        <v>19.28</v>
      </c>
      <c r="N1781" s="114"/>
      <c r="O1781" s="115">
        <f t="shared" si="966"/>
        <v>0</v>
      </c>
      <c r="P1781" s="114"/>
      <c r="R1781" s="286"/>
      <c r="S1781" s="287"/>
      <c r="V1781" s="180"/>
      <c r="W1781" s="180"/>
      <c r="X1781" s="50"/>
      <c r="Y1781" s="82"/>
    </row>
    <row r="1782" spans="1:25">
      <c r="A1782" s="81" t="s">
        <v>1707</v>
      </c>
      <c r="B1782" s="107" t="s">
        <v>2660</v>
      </c>
      <c r="D1782" s="81">
        <v>0</v>
      </c>
      <c r="E1782" s="81">
        <v>0</v>
      </c>
      <c r="F1782" s="81"/>
      <c r="G1782" s="81">
        <v>7</v>
      </c>
      <c r="H1782" s="157">
        <v>3</v>
      </c>
      <c r="I1782" s="40">
        <f t="shared" si="964"/>
        <v>3</v>
      </c>
      <c r="J1782" s="40">
        <f t="shared" si="965"/>
        <v>0</v>
      </c>
      <c r="K1782" s="81" t="s">
        <v>2661</v>
      </c>
      <c r="L1782" s="81" t="s">
        <v>47</v>
      </c>
      <c r="M1782" s="81"/>
      <c r="N1782" s="114"/>
      <c r="O1782" s="115">
        <f t="shared" si="966"/>
        <v>0</v>
      </c>
      <c r="P1782" s="114"/>
      <c r="R1782" s="286"/>
      <c r="S1782" s="287"/>
      <c r="V1782" s="180"/>
      <c r="W1782" s="180"/>
      <c r="X1782" s="50"/>
      <c r="Y1782" s="82"/>
    </row>
    <row r="1783" spans="1:25">
      <c r="A1783" s="81" t="s">
        <v>1706</v>
      </c>
      <c r="B1783" s="107" t="s">
        <v>4404</v>
      </c>
      <c r="D1783" s="81">
        <v>0</v>
      </c>
      <c r="E1783" s="77">
        <v>0</v>
      </c>
      <c r="F1783" s="77"/>
      <c r="G1783" s="77">
        <v>5</v>
      </c>
      <c r="H1783" s="7">
        <v>4</v>
      </c>
      <c r="I1783" s="3">
        <f t="shared" ref="I1783:I1790" si="967">E1783/G1783+H1783</f>
        <v>4</v>
      </c>
      <c r="J1783" s="3">
        <f t="shared" ref="J1783:J1790" si="968">ROUND(I1783/7.5,0)</f>
        <v>1</v>
      </c>
      <c r="K1783" s="81" t="s">
        <v>1065</v>
      </c>
      <c r="L1783" s="81" t="s">
        <v>47</v>
      </c>
      <c r="M1783" s="81"/>
      <c r="N1783" s="114"/>
      <c r="O1783" s="91">
        <f t="shared" ref="O1783:O1790" si="969">IF(L1783="NA", E1783, E1783*L1783)</f>
        <v>0</v>
      </c>
      <c r="P1783" s="48"/>
      <c r="R1783" s="286"/>
      <c r="S1783" s="287"/>
      <c r="V1783" s="180"/>
      <c r="W1783" s="180"/>
      <c r="X1783" s="50"/>
      <c r="Y1783" s="82"/>
    </row>
    <row r="1784" spans="1:25">
      <c r="A1784" s="81" t="s">
        <v>1706</v>
      </c>
      <c r="B1784" s="107" t="s">
        <v>4405</v>
      </c>
      <c r="D1784" s="81">
        <v>0</v>
      </c>
      <c r="E1784" s="77">
        <v>0</v>
      </c>
      <c r="F1784" s="77"/>
      <c r="G1784" s="77">
        <v>5</v>
      </c>
      <c r="H1784" s="7">
        <v>4</v>
      </c>
      <c r="I1784" s="3">
        <f t="shared" si="967"/>
        <v>4</v>
      </c>
      <c r="J1784" s="3">
        <f t="shared" si="968"/>
        <v>1</v>
      </c>
      <c r="K1784" s="81" t="s">
        <v>4406</v>
      </c>
      <c r="L1784" s="81" t="s">
        <v>47</v>
      </c>
      <c r="M1784" s="81"/>
      <c r="N1784" s="114"/>
      <c r="O1784" s="91">
        <f t="shared" si="969"/>
        <v>0</v>
      </c>
      <c r="P1784" s="48"/>
      <c r="R1784" s="286"/>
      <c r="S1784" s="287"/>
      <c r="V1784" s="180"/>
      <c r="W1784" s="180"/>
      <c r="X1784" s="50"/>
      <c r="Y1784" s="82"/>
    </row>
    <row r="1785" spans="1:25">
      <c r="A1785" s="81" t="s">
        <v>1706</v>
      </c>
      <c r="B1785" s="107" t="s">
        <v>4407</v>
      </c>
      <c r="D1785" s="81">
        <v>0</v>
      </c>
      <c r="E1785" s="77">
        <v>0</v>
      </c>
      <c r="F1785" s="465">
        <f>((E1785*M1785)/35)/4</f>
        <v>0</v>
      </c>
      <c r="G1785" s="77">
        <v>5</v>
      </c>
      <c r="H1785" s="7">
        <v>4</v>
      </c>
      <c r="I1785" s="3">
        <f t="shared" si="967"/>
        <v>4</v>
      </c>
      <c r="J1785" s="3">
        <f t="shared" si="968"/>
        <v>1</v>
      </c>
      <c r="K1785" s="81" t="s">
        <v>986</v>
      </c>
      <c r="L1785" s="81" t="s">
        <v>47</v>
      </c>
      <c r="M1785" s="81">
        <v>2.97</v>
      </c>
      <c r="N1785" s="114"/>
      <c r="O1785" s="91">
        <f t="shared" si="969"/>
        <v>0</v>
      </c>
      <c r="P1785" s="48"/>
      <c r="R1785" s="286"/>
      <c r="S1785" s="287"/>
      <c r="V1785" s="180"/>
      <c r="W1785" s="180"/>
      <c r="X1785" s="50"/>
      <c r="Y1785" s="82"/>
    </row>
    <row r="1786" spans="1:25">
      <c r="A1786" s="81" t="s">
        <v>1706</v>
      </c>
      <c r="B1786" s="107" t="s">
        <v>4408</v>
      </c>
      <c r="D1786" s="81">
        <v>0</v>
      </c>
      <c r="E1786" s="77">
        <v>0</v>
      </c>
      <c r="F1786" s="465"/>
      <c r="G1786" s="77">
        <v>5</v>
      </c>
      <c r="H1786" s="7">
        <v>4</v>
      </c>
      <c r="I1786" s="3">
        <f t="shared" si="967"/>
        <v>4</v>
      </c>
      <c r="J1786" s="3">
        <f t="shared" si="968"/>
        <v>1</v>
      </c>
      <c r="K1786" s="81" t="s">
        <v>4409</v>
      </c>
      <c r="L1786" s="81" t="s">
        <v>47</v>
      </c>
      <c r="M1786" s="81"/>
      <c r="N1786" s="114"/>
      <c r="O1786" s="91">
        <f t="shared" si="969"/>
        <v>0</v>
      </c>
      <c r="P1786" s="48"/>
      <c r="R1786" s="286"/>
      <c r="S1786" s="287"/>
      <c r="V1786" s="180"/>
      <c r="W1786" s="180"/>
      <c r="X1786" s="50"/>
      <c r="Y1786" s="82"/>
    </row>
    <row r="1787" spans="1:25">
      <c r="A1787" s="81" t="s">
        <v>1706</v>
      </c>
      <c r="B1787" s="49" t="s">
        <v>4410</v>
      </c>
      <c r="D1787" s="81">
        <v>0</v>
      </c>
      <c r="E1787" s="77">
        <v>0</v>
      </c>
      <c r="F1787" s="465">
        <f>((E1787*M1787)/35)/4</f>
        <v>0</v>
      </c>
      <c r="G1787" s="77">
        <v>5</v>
      </c>
      <c r="H1787" s="7">
        <v>4</v>
      </c>
      <c r="I1787" s="3">
        <f t="shared" si="967"/>
        <v>4</v>
      </c>
      <c r="J1787" s="3">
        <f t="shared" si="968"/>
        <v>1</v>
      </c>
      <c r="K1787" s="81" t="s">
        <v>1249</v>
      </c>
      <c r="L1787" s="81" t="s">
        <v>47</v>
      </c>
      <c r="M1787" s="81">
        <v>2.97</v>
      </c>
      <c r="N1787" s="114"/>
      <c r="O1787" s="91">
        <f t="shared" si="969"/>
        <v>0</v>
      </c>
      <c r="P1787" s="48"/>
      <c r="R1787" s="286"/>
      <c r="S1787" s="287"/>
      <c r="V1787" s="180"/>
      <c r="W1787" s="180"/>
      <c r="X1787" s="50"/>
      <c r="Y1787" s="82"/>
    </row>
    <row r="1788" spans="1:25">
      <c r="A1788" s="81" t="s">
        <v>1706</v>
      </c>
      <c r="B1788" s="49" t="s">
        <v>4411</v>
      </c>
      <c r="D1788" s="81">
        <v>0</v>
      </c>
      <c r="E1788" s="77">
        <v>0</v>
      </c>
      <c r="F1788" s="465"/>
      <c r="G1788" s="77">
        <v>5</v>
      </c>
      <c r="H1788" s="7">
        <v>4</v>
      </c>
      <c r="I1788" s="3">
        <f t="shared" si="967"/>
        <v>4</v>
      </c>
      <c r="J1788" s="3">
        <f t="shared" si="968"/>
        <v>1</v>
      </c>
      <c r="K1788" s="208" t="s">
        <v>4412</v>
      </c>
      <c r="L1788" s="81" t="s">
        <v>47</v>
      </c>
      <c r="M1788" s="81"/>
      <c r="N1788" s="114"/>
      <c r="O1788" s="91">
        <f t="shared" si="969"/>
        <v>0</v>
      </c>
      <c r="P1788" s="48"/>
      <c r="R1788" s="286"/>
      <c r="S1788" s="287"/>
      <c r="V1788" s="180"/>
      <c r="W1788" s="180"/>
      <c r="X1788" s="50"/>
      <c r="Y1788" s="82"/>
    </row>
    <row r="1789" spans="1:25">
      <c r="A1789" s="81" t="s">
        <v>1706</v>
      </c>
      <c r="B1789" s="49" t="s">
        <v>4402</v>
      </c>
      <c r="D1789" s="1505">
        <v>0</v>
      </c>
      <c r="E1789" s="1509">
        <v>0</v>
      </c>
      <c r="F1789" s="465">
        <f>((E1789*M1789)/35)/4</f>
        <v>0</v>
      </c>
      <c r="G1789" s="77">
        <v>5</v>
      </c>
      <c r="H1789" s="7">
        <v>4</v>
      </c>
      <c r="I1789" s="3">
        <f t="shared" si="967"/>
        <v>4</v>
      </c>
      <c r="J1789" s="3">
        <f t="shared" si="968"/>
        <v>1</v>
      </c>
      <c r="K1789" s="81" t="s">
        <v>1091</v>
      </c>
      <c r="L1789" s="81" t="s">
        <v>47</v>
      </c>
      <c r="M1789" s="81">
        <v>2.5099999999999998</v>
      </c>
      <c r="N1789" s="114"/>
      <c r="O1789" s="91">
        <f t="shared" si="969"/>
        <v>0</v>
      </c>
      <c r="P1789" s="114"/>
      <c r="R1789" s="286"/>
      <c r="S1789" s="287"/>
      <c r="T1789" s="288"/>
      <c r="V1789" s="180"/>
      <c r="W1789" s="180"/>
      <c r="X1789" s="50"/>
      <c r="Y1789" s="82"/>
    </row>
    <row r="1790" spans="1:25">
      <c r="A1790" s="81" t="s">
        <v>1706</v>
      </c>
      <c r="B1790" s="49" t="s">
        <v>4403</v>
      </c>
      <c r="D1790" s="1505">
        <v>0</v>
      </c>
      <c r="E1790" s="1509">
        <v>0</v>
      </c>
      <c r="F1790" s="465"/>
      <c r="G1790" s="77">
        <v>5</v>
      </c>
      <c r="H1790" s="7">
        <v>4</v>
      </c>
      <c r="I1790" s="3">
        <f t="shared" si="967"/>
        <v>4</v>
      </c>
      <c r="J1790" s="3">
        <f t="shared" si="968"/>
        <v>1</v>
      </c>
      <c r="K1790" s="208" t="s">
        <v>4413</v>
      </c>
      <c r="L1790" s="81" t="s">
        <v>47</v>
      </c>
      <c r="M1790" s="81"/>
      <c r="N1790" s="114"/>
      <c r="O1790" s="91">
        <f t="shared" si="969"/>
        <v>0</v>
      </c>
      <c r="P1790" s="98"/>
      <c r="R1790" s="286"/>
      <c r="S1790" s="287"/>
      <c r="T1790" s="288"/>
      <c r="V1790" s="180"/>
      <c r="W1790" s="180"/>
      <c r="X1790" s="50"/>
      <c r="Y1790" s="82"/>
    </row>
    <row r="1791" spans="1:25">
      <c r="A1791" s="50" t="s">
        <v>1201</v>
      </c>
      <c r="B1791" s="107" t="s">
        <v>4414</v>
      </c>
      <c r="D1791" s="81">
        <v>0</v>
      </c>
      <c r="E1791" s="77">
        <v>0</v>
      </c>
      <c r="F1791" s="465">
        <f>((E1791*M1791)/35)/4</f>
        <v>0</v>
      </c>
      <c r="G1791" s="153">
        <v>5</v>
      </c>
      <c r="H1791" s="7">
        <v>4</v>
      </c>
      <c r="I1791" s="3">
        <f t="shared" ref="I1791:I1792" si="970">E1791/G1791+H1791</f>
        <v>4</v>
      </c>
      <c r="J1791" s="3">
        <f t="shared" ref="J1791:J1792" si="971">ROUND(I1791/7.5,0)</f>
        <v>1</v>
      </c>
      <c r="K1791" s="81" t="s">
        <v>987</v>
      </c>
      <c r="L1791" s="81" t="s">
        <v>47</v>
      </c>
      <c r="M1791" s="81">
        <v>2.5099999999999998</v>
      </c>
      <c r="N1791" s="114"/>
      <c r="O1791" s="91">
        <f t="shared" ref="O1791:O1792" si="972">IF(L1791="NA", E1791, E1791*L1791)</f>
        <v>0</v>
      </c>
      <c r="P1791" s="98"/>
      <c r="V1791" s="180"/>
      <c r="W1791" s="180"/>
      <c r="X1791" s="50"/>
      <c r="Y1791" s="82"/>
    </row>
    <row r="1792" spans="1:25">
      <c r="A1792" s="50" t="s">
        <v>1201</v>
      </c>
      <c r="B1792" s="107" t="s">
        <v>4415</v>
      </c>
      <c r="D1792" s="81">
        <v>0</v>
      </c>
      <c r="E1792" s="77">
        <v>0</v>
      </c>
      <c r="F1792" s="77"/>
      <c r="G1792" s="153">
        <v>5</v>
      </c>
      <c r="H1792" s="7">
        <v>4</v>
      </c>
      <c r="I1792" s="3">
        <f t="shared" si="970"/>
        <v>4</v>
      </c>
      <c r="J1792" s="3">
        <f t="shared" si="971"/>
        <v>1</v>
      </c>
      <c r="K1792" s="81" t="s">
        <v>4416</v>
      </c>
      <c r="L1792" s="81" t="s">
        <v>47</v>
      </c>
      <c r="M1792" s="81"/>
      <c r="N1792" s="114"/>
      <c r="O1792" s="91">
        <f t="shared" si="972"/>
        <v>0</v>
      </c>
      <c r="P1792" s="98"/>
      <c r="R1792" s="286"/>
      <c r="S1792" s="287"/>
      <c r="T1792" s="288"/>
      <c r="V1792" s="180"/>
      <c r="W1792" s="180"/>
      <c r="X1792" s="50"/>
      <c r="Y1792" s="82"/>
    </row>
    <row r="1793" spans="1:25">
      <c r="A1793" s="50" t="s">
        <v>1201</v>
      </c>
      <c r="B1793" s="107" t="s">
        <v>3811</v>
      </c>
      <c r="D1793" s="81">
        <v>0</v>
      </c>
      <c r="E1793" s="77">
        <v>0</v>
      </c>
      <c r="F1793" s="465">
        <f>((E1793*M1793)/35)/4</f>
        <v>0</v>
      </c>
      <c r="G1793" s="153">
        <v>5</v>
      </c>
      <c r="H1793" s="7">
        <v>4</v>
      </c>
      <c r="I1793" s="3">
        <f t="shared" ref="I1793:I1799" si="973">E1793/G1793+H1793</f>
        <v>4</v>
      </c>
      <c r="J1793" s="3">
        <f t="shared" ref="J1793:J1799" si="974">ROUND(I1793/7.5,0)</f>
        <v>1</v>
      </c>
      <c r="K1793" s="81" t="s">
        <v>1234</v>
      </c>
      <c r="L1793" s="81" t="s">
        <v>47</v>
      </c>
      <c r="M1793" s="81">
        <v>2.5099999999999998</v>
      </c>
      <c r="N1793" s="114"/>
      <c r="O1793" s="91">
        <f t="shared" ref="O1793:O1799" si="975">IF(L1793="NA", E1793, E1793*L1793)</f>
        <v>0</v>
      </c>
      <c r="P1793" s="98"/>
      <c r="R1793" s="286"/>
      <c r="S1793" s="287"/>
      <c r="T1793" s="288"/>
      <c r="V1793" s="180"/>
      <c r="W1793" s="180"/>
      <c r="X1793" s="50"/>
      <c r="Y1793" s="82"/>
    </row>
    <row r="1794" spans="1:25">
      <c r="A1794" s="50" t="s">
        <v>1201</v>
      </c>
      <c r="B1794" s="107" t="s">
        <v>3812</v>
      </c>
      <c r="D1794" s="81">
        <v>0</v>
      </c>
      <c r="E1794" s="77">
        <v>0</v>
      </c>
      <c r="F1794" s="77"/>
      <c r="G1794" s="153">
        <v>5</v>
      </c>
      <c r="H1794" s="7">
        <v>4</v>
      </c>
      <c r="I1794" s="3">
        <f t="shared" si="973"/>
        <v>4</v>
      </c>
      <c r="J1794" s="3">
        <f t="shared" si="974"/>
        <v>1</v>
      </c>
      <c r="K1794" s="81" t="s">
        <v>3813</v>
      </c>
      <c r="L1794" s="81" t="s">
        <v>47</v>
      </c>
      <c r="M1794" s="81"/>
      <c r="N1794" s="114"/>
      <c r="O1794" s="91">
        <f t="shared" si="975"/>
        <v>0</v>
      </c>
      <c r="P1794" s="98"/>
      <c r="R1794" s="286"/>
      <c r="S1794" s="287"/>
      <c r="T1794" s="288"/>
      <c r="V1794" s="180"/>
      <c r="W1794" s="180"/>
      <c r="X1794" s="50"/>
      <c r="Y1794" s="82"/>
    </row>
    <row r="1795" spans="1:25" s="120" customFormat="1">
      <c r="A1795" s="50" t="s">
        <v>703</v>
      </c>
      <c r="B1795" s="49" t="s">
        <v>4449</v>
      </c>
      <c r="C1795" s="47"/>
      <c r="D1795" s="81">
        <v>0</v>
      </c>
      <c r="E1795" s="77">
        <v>0</v>
      </c>
      <c r="F1795" s="464">
        <f>((E1795*M1795)/35)/4</f>
        <v>0</v>
      </c>
      <c r="G1795" s="77">
        <v>15</v>
      </c>
      <c r="H1795" s="7">
        <v>4</v>
      </c>
      <c r="I1795" s="3">
        <f t="shared" si="973"/>
        <v>4</v>
      </c>
      <c r="J1795" s="3">
        <f t="shared" si="974"/>
        <v>1</v>
      </c>
      <c r="K1795" s="81" t="s">
        <v>726</v>
      </c>
      <c r="L1795" s="81">
        <v>1.6712</v>
      </c>
      <c r="M1795" s="81">
        <v>0.7</v>
      </c>
      <c r="N1795" s="114">
        <f>VLOOKUP(K1795,'Material Bar Weights'!A:C,3,0)</f>
        <v>288.39999999999998</v>
      </c>
      <c r="O1795" s="91">
        <f t="shared" si="975"/>
        <v>0</v>
      </c>
      <c r="P1795" s="92">
        <f>O1795/N1795</f>
        <v>0</v>
      </c>
      <c r="Q1795" s="50"/>
      <c r="R1795" s="290"/>
      <c r="S1795" s="291"/>
      <c r="T1795" s="288"/>
      <c r="U1795" s="107"/>
      <c r="V1795" s="180"/>
      <c r="W1795" s="180"/>
      <c r="X1795" s="81"/>
      <c r="Y1795" s="160"/>
    </row>
    <row r="1796" spans="1:25" s="120" customFormat="1">
      <c r="A1796" s="50" t="s">
        <v>1426</v>
      </c>
      <c r="B1796" s="49" t="s">
        <v>4450</v>
      </c>
      <c r="C1796" s="47"/>
      <c r="D1796" s="81">
        <v>0</v>
      </c>
      <c r="E1796" s="77">
        <v>0</v>
      </c>
      <c r="F1796" s="77"/>
      <c r="G1796" s="77">
        <v>15</v>
      </c>
      <c r="H1796" s="7">
        <v>4</v>
      </c>
      <c r="I1796" s="3">
        <f t="shared" si="973"/>
        <v>4</v>
      </c>
      <c r="J1796" s="3">
        <f t="shared" si="974"/>
        <v>1</v>
      </c>
      <c r="K1796" s="81" t="s">
        <v>4451</v>
      </c>
      <c r="L1796" s="81" t="s">
        <v>47</v>
      </c>
      <c r="M1796" s="81"/>
      <c r="N1796" s="114"/>
      <c r="O1796" s="91">
        <f t="shared" si="975"/>
        <v>0</v>
      </c>
      <c r="P1796" s="98"/>
      <c r="Q1796" s="50"/>
      <c r="R1796" s="290"/>
      <c r="S1796" s="291"/>
      <c r="T1796" s="288"/>
      <c r="U1796" s="107"/>
      <c r="V1796" s="180"/>
      <c r="W1796" s="180"/>
      <c r="X1796" s="81"/>
      <c r="Y1796" s="160"/>
    </row>
    <row r="1797" spans="1:25" s="120" customFormat="1">
      <c r="A1797" s="50" t="s">
        <v>703</v>
      </c>
      <c r="B1797" s="49" t="s">
        <v>4452</v>
      </c>
      <c r="C1797" s="47"/>
      <c r="D1797" s="81">
        <v>0</v>
      </c>
      <c r="E1797" s="77">
        <v>0</v>
      </c>
      <c r="F1797" s="464">
        <f>((E1797*M1797)/35)/4</f>
        <v>0</v>
      </c>
      <c r="G1797" s="77">
        <v>15</v>
      </c>
      <c r="H1797" s="7">
        <v>4</v>
      </c>
      <c r="I1797" s="3">
        <f t="shared" si="973"/>
        <v>4</v>
      </c>
      <c r="J1797" s="3">
        <f t="shared" si="974"/>
        <v>1</v>
      </c>
      <c r="K1797" s="81" t="s">
        <v>726</v>
      </c>
      <c r="L1797" s="81">
        <v>1.5731999999999999</v>
      </c>
      <c r="M1797" s="81">
        <v>0.7</v>
      </c>
      <c r="N1797" s="114">
        <f>VLOOKUP(K1797,'Material Bar Weights'!A:C,3,0)</f>
        <v>288.39999999999998</v>
      </c>
      <c r="O1797" s="104">
        <f t="shared" si="975"/>
        <v>0</v>
      </c>
      <c r="P1797" s="92">
        <f>O1797/N1797</f>
        <v>0</v>
      </c>
      <c r="Q1797" s="50"/>
      <c r="R1797" s="290"/>
      <c r="S1797" s="291"/>
      <c r="T1797" s="288"/>
      <c r="U1797" s="107"/>
      <c r="V1797" s="180"/>
      <c r="W1797" s="180"/>
      <c r="X1797" s="81"/>
      <c r="Y1797" s="160"/>
    </row>
    <row r="1798" spans="1:25" s="120" customFormat="1">
      <c r="A1798" s="50" t="s">
        <v>1426</v>
      </c>
      <c r="B1798" s="49" t="s">
        <v>4453</v>
      </c>
      <c r="C1798" s="47"/>
      <c r="D1798" s="1376">
        <v>0</v>
      </c>
      <c r="E1798" s="1380">
        <v>0</v>
      </c>
      <c r="F1798" s="77"/>
      <c r="G1798" s="77">
        <v>15</v>
      </c>
      <c r="H1798" s="7">
        <v>4</v>
      </c>
      <c r="I1798" s="3">
        <f t="shared" si="973"/>
        <v>4</v>
      </c>
      <c r="J1798" s="3">
        <f t="shared" si="974"/>
        <v>1</v>
      </c>
      <c r="K1798" s="208" t="s">
        <v>4454</v>
      </c>
      <c r="L1798" s="81" t="s">
        <v>47</v>
      </c>
      <c r="M1798" s="81"/>
      <c r="N1798" s="114"/>
      <c r="O1798" s="104">
        <f t="shared" si="975"/>
        <v>0</v>
      </c>
      <c r="P1798" s="90"/>
      <c r="Q1798" s="50"/>
      <c r="R1798" s="290"/>
      <c r="S1798" s="291"/>
      <c r="T1798" s="288"/>
      <c r="U1798" s="107"/>
      <c r="V1798" s="180"/>
      <c r="W1798" s="180"/>
      <c r="X1798" s="81"/>
      <c r="Y1798" s="160"/>
    </row>
    <row r="1799" spans="1:25" s="120" customFormat="1">
      <c r="A1799" s="50" t="s">
        <v>703</v>
      </c>
      <c r="B1799" s="49" t="s">
        <v>725</v>
      </c>
      <c r="C1799" s="47"/>
      <c r="D1799" s="81">
        <v>0</v>
      </c>
      <c r="E1799" s="77">
        <v>0</v>
      </c>
      <c r="F1799" s="464">
        <f>((E1799*M1799)/35)/4</f>
        <v>0</v>
      </c>
      <c r="G1799" s="153">
        <v>12</v>
      </c>
      <c r="H1799" s="7">
        <v>3.5</v>
      </c>
      <c r="I1799" s="3">
        <f t="shared" si="973"/>
        <v>3.5</v>
      </c>
      <c r="J1799" s="3">
        <f t="shared" si="974"/>
        <v>0</v>
      </c>
      <c r="K1799" s="81" t="s">
        <v>726</v>
      </c>
      <c r="L1799" s="81">
        <v>1.6202000000000001</v>
      </c>
      <c r="M1799" s="81">
        <v>0.88500000000000001</v>
      </c>
      <c r="N1799" s="114">
        <f>VLOOKUP(K1799,'Material Bar Weights'!A:C,3,0)</f>
        <v>288.39999999999998</v>
      </c>
      <c r="O1799" s="91">
        <f t="shared" si="975"/>
        <v>0</v>
      </c>
      <c r="P1799" s="92">
        <f>O1799/N1799</f>
        <v>0</v>
      </c>
      <c r="Q1799" s="50"/>
      <c r="R1799" s="290"/>
      <c r="S1799" s="291"/>
      <c r="T1799" s="288"/>
      <c r="U1799" s="107"/>
      <c r="V1799" s="180"/>
      <c r="W1799" s="180"/>
      <c r="X1799" s="81"/>
      <c r="Y1799" s="160"/>
    </row>
    <row r="1800" spans="1:25">
      <c r="A1800" s="81" t="s">
        <v>609</v>
      </c>
      <c r="B1800" s="107" t="s">
        <v>980</v>
      </c>
      <c r="D1800" s="81">
        <v>0</v>
      </c>
      <c r="E1800" s="77">
        <v>0</v>
      </c>
      <c r="F1800" s="464">
        <f>((E1800*M1800)/35)/4</f>
        <v>0</v>
      </c>
      <c r="G1800" s="77">
        <v>15</v>
      </c>
      <c r="H1800" s="7">
        <v>4</v>
      </c>
      <c r="I1800" s="3">
        <f t="shared" ref="I1800" si="976">E1800/G1800+H1800</f>
        <v>4</v>
      </c>
      <c r="J1800" s="3">
        <f t="shared" ref="J1800" si="977">ROUND(I1800/7.5,0)</f>
        <v>1</v>
      </c>
      <c r="K1800" s="81" t="s">
        <v>981</v>
      </c>
      <c r="L1800" s="81" t="s">
        <v>47</v>
      </c>
      <c r="M1800" s="81">
        <v>2E-3</v>
      </c>
      <c r="N1800" s="114"/>
      <c r="O1800" s="104">
        <f t="shared" ref="O1800" si="978">IF(L1800="NA", E1800, E1800*L1800)</f>
        <v>0</v>
      </c>
      <c r="P1800" s="90"/>
      <c r="Q1800" s="81"/>
      <c r="R1800" s="290"/>
      <c r="S1800" s="291"/>
      <c r="U1800" s="239"/>
      <c r="V1800" s="180"/>
      <c r="W1800" s="180"/>
      <c r="X1800" s="81"/>
      <c r="Y1800" s="160"/>
    </row>
    <row r="1801" spans="1:25" s="120" customFormat="1">
      <c r="A1801" s="81" t="s">
        <v>609</v>
      </c>
      <c r="B1801" s="107" t="s">
        <v>4455</v>
      </c>
      <c r="C1801" s="47"/>
      <c r="D1801" s="81">
        <v>0</v>
      </c>
      <c r="E1801" s="77">
        <v>0</v>
      </c>
      <c r="F1801" s="464">
        <f>((E1801*M1801)/35)/4</f>
        <v>0</v>
      </c>
      <c r="G1801" s="77">
        <v>10</v>
      </c>
      <c r="H1801" s="263">
        <v>3</v>
      </c>
      <c r="I1801" s="3">
        <f>E1801/G1801+H1801</f>
        <v>3</v>
      </c>
      <c r="J1801" s="3">
        <f>ROUND(I1801/7.5,0)</f>
        <v>0</v>
      </c>
      <c r="K1801" s="81" t="s">
        <v>107</v>
      </c>
      <c r="L1801" s="81">
        <v>0.17050000000000001</v>
      </c>
      <c r="M1801" s="81">
        <v>0.129</v>
      </c>
      <c r="N1801" s="114">
        <f>VLOOKUP(K1801,'Material Bar Weights'!A:C,3,0)</f>
        <v>4.88</v>
      </c>
      <c r="O1801" s="104">
        <f>IF(L1801="NA", E1801, E1801*L1801)</f>
        <v>0</v>
      </c>
      <c r="P1801" s="92">
        <f>O1801/N1801</f>
        <v>0</v>
      </c>
      <c r="Q1801" s="81"/>
      <c r="R1801" s="290"/>
      <c r="S1801" s="291"/>
      <c r="T1801" s="288"/>
      <c r="U1801" s="107"/>
      <c r="V1801" s="180"/>
      <c r="W1801" s="180"/>
      <c r="X1801" s="81"/>
      <c r="Y1801" s="160"/>
    </row>
    <row r="1802" spans="1:25" s="120" customFormat="1">
      <c r="A1802" s="81" t="s">
        <v>2481</v>
      </c>
      <c r="B1802" s="107" t="s">
        <v>4456</v>
      </c>
      <c r="C1802" s="47"/>
      <c r="D1802" s="81">
        <v>0</v>
      </c>
      <c r="E1802" s="77">
        <v>0</v>
      </c>
      <c r="F1802" s="77"/>
      <c r="G1802" s="77">
        <v>10</v>
      </c>
      <c r="H1802" s="263">
        <v>3</v>
      </c>
      <c r="I1802" s="3">
        <f>E1802/G1802+H1802</f>
        <v>3</v>
      </c>
      <c r="J1802" s="3">
        <f>ROUND(I1802/7.5,0)</f>
        <v>0</v>
      </c>
      <c r="K1802" s="81" t="s">
        <v>4457</v>
      </c>
      <c r="L1802" s="81" t="s">
        <v>47</v>
      </c>
      <c r="M1802" s="81"/>
      <c r="N1802" s="114"/>
      <c r="O1802" s="104">
        <f>IF(L1802="NA", E1802, E1802*L1802)</f>
        <v>0</v>
      </c>
      <c r="P1802" s="90"/>
      <c r="Q1802" s="50"/>
      <c r="R1802" s="290"/>
      <c r="S1802" s="291"/>
      <c r="T1802" s="288"/>
      <c r="U1802" s="107"/>
      <c r="V1802" s="180"/>
      <c r="W1802" s="180"/>
      <c r="X1802" s="81"/>
      <c r="Y1802" s="160"/>
    </row>
    <row r="1803" spans="1:25" s="120" customFormat="1">
      <c r="A1803" s="81" t="s">
        <v>233</v>
      </c>
      <c r="B1803" s="107" t="s">
        <v>4458</v>
      </c>
      <c r="C1803" s="47"/>
      <c r="D1803" s="81">
        <v>0</v>
      </c>
      <c r="E1803" s="77">
        <v>0</v>
      </c>
      <c r="F1803" s="464">
        <f>((E1803*M1803)/35)/4</f>
        <v>0</v>
      </c>
      <c r="G1803" s="77">
        <v>15</v>
      </c>
      <c r="H1803" s="7">
        <v>4</v>
      </c>
      <c r="I1803" s="3">
        <f>E1803/G1803+H1803</f>
        <v>4</v>
      </c>
      <c r="J1803" s="3">
        <f>ROUND(I1803/7.5,0)</f>
        <v>1</v>
      </c>
      <c r="K1803" s="81" t="s">
        <v>652</v>
      </c>
      <c r="L1803" s="81">
        <v>0.19009999999999999</v>
      </c>
      <c r="M1803" s="81">
        <v>0.1225</v>
      </c>
      <c r="N1803" s="114">
        <f>VLOOKUP(K1803,'Material Bar Weights'!A:C,3,0)</f>
        <v>4.6500000000000004</v>
      </c>
      <c r="O1803" s="104">
        <f>IF(L1803="NA", E1803, E1803*L1803)</f>
        <v>0</v>
      </c>
      <c r="P1803" s="92">
        <f>O1803/N1803</f>
        <v>0</v>
      </c>
      <c r="Q1803" s="50"/>
      <c r="R1803" s="290"/>
      <c r="S1803" s="291"/>
      <c r="T1803" s="288"/>
      <c r="U1803" s="107"/>
      <c r="V1803" s="180"/>
      <c r="W1803" s="180"/>
      <c r="X1803" s="81"/>
      <c r="Y1803" s="160"/>
    </row>
    <row r="1804" spans="1:25" s="120" customFormat="1">
      <c r="A1804" s="81" t="s">
        <v>233</v>
      </c>
      <c r="B1804" s="107" t="s">
        <v>4459</v>
      </c>
      <c r="C1804" s="47"/>
      <c r="D1804" s="81">
        <v>0</v>
      </c>
      <c r="E1804" s="77">
        <v>0</v>
      </c>
      <c r="F1804" s="77"/>
      <c r="G1804" s="77">
        <v>15</v>
      </c>
      <c r="H1804" s="7">
        <v>4</v>
      </c>
      <c r="I1804" s="3">
        <f>E1804/G1804+H1804</f>
        <v>4</v>
      </c>
      <c r="J1804" s="3">
        <f>ROUND(I1804/7.5,0)</f>
        <v>1</v>
      </c>
      <c r="K1804" s="81" t="s">
        <v>4460</v>
      </c>
      <c r="L1804" s="81" t="s">
        <v>47</v>
      </c>
      <c r="M1804" s="81"/>
      <c r="N1804" s="114"/>
      <c r="O1804" s="104">
        <f>IF(L1804="NA", E1804, E1804*L1804)</f>
        <v>0</v>
      </c>
      <c r="P1804" s="90"/>
      <c r="Q1804" s="50"/>
      <c r="R1804" s="290"/>
      <c r="S1804" s="291"/>
      <c r="T1804" s="288"/>
      <c r="U1804" s="107"/>
      <c r="V1804" s="180"/>
      <c r="W1804" s="180"/>
      <c r="X1804" s="81"/>
      <c r="Y1804" s="160"/>
    </row>
    <row r="1805" spans="1:25" s="120" customFormat="1">
      <c r="A1805" s="81" t="s">
        <v>609</v>
      </c>
      <c r="B1805" s="107" t="s">
        <v>2482</v>
      </c>
      <c r="C1805" s="47"/>
      <c r="D1805" s="81">
        <v>0</v>
      </c>
      <c r="E1805" s="77">
        <v>0</v>
      </c>
      <c r="F1805" s="464">
        <f>((E1805*M1805)/35)/4</f>
        <v>0</v>
      </c>
      <c r="G1805" s="77">
        <v>10</v>
      </c>
      <c r="H1805" s="263">
        <v>3</v>
      </c>
      <c r="I1805" s="3">
        <f>E1805/G1805+H1805</f>
        <v>3</v>
      </c>
      <c r="J1805" s="3">
        <f>ROUND(I1805/7.5,0)</f>
        <v>0</v>
      </c>
      <c r="K1805" s="81" t="s">
        <v>652</v>
      </c>
      <c r="L1805" s="152">
        <v>0.15790000000000001</v>
      </c>
      <c r="M1805" s="81">
        <v>0.1225</v>
      </c>
      <c r="N1805" s="114">
        <f>VLOOKUP(K1805,'Material Bar Weights'!A:C,3,0)</f>
        <v>4.6500000000000004</v>
      </c>
      <c r="O1805" s="104">
        <f>IF(L1805="NA", E1805, E1805*L1805)</f>
        <v>0</v>
      </c>
      <c r="P1805" s="92">
        <f>O1805/N1805</f>
        <v>0</v>
      </c>
      <c r="Q1805" s="81"/>
      <c r="R1805" s="290"/>
      <c r="S1805" s="291"/>
      <c r="T1805" s="288"/>
      <c r="U1805" s="107"/>
      <c r="V1805" s="180"/>
      <c r="W1805" s="180"/>
      <c r="X1805" s="81"/>
      <c r="Y1805" s="160"/>
    </row>
    <row r="1806" spans="1:25" s="120" customFormat="1">
      <c r="A1806" s="81" t="s">
        <v>2481</v>
      </c>
      <c r="B1806" s="107" t="s">
        <v>2483</v>
      </c>
      <c r="C1806" s="47"/>
      <c r="D1806" s="81">
        <v>0</v>
      </c>
      <c r="E1806" s="77">
        <v>0</v>
      </c>
      <c r="F1806" s="464">
        <f>((E1806*M1806)/35)/4</f>
        <v>0</v>
      </c>
      <c r="G1806" s="77">
        <v>10</v>
      </c>
      <c r="H1806" s="263">
        <v>3</v>
      </c>
      <c r="I1806" s="3">
        <f t="shared" ref="I1806" si="979">E1806/G1806+H1806</f>
        <v>3</v>
      </c>
      <c r="J1806" s="3">
        <f t="shared" ref="J1806" si="980">ROUND(I1806/7.5,0)</f>
        <v>0</v>
      </c>
      <c r="K1806" s="208" t="s">
        <v>2484</v>
      </c>
      <c r="L1806" s="81" t="s">
        <v>47</v>
      </c>
      <c r="M1806" s="81"/>
      <c r="N1806" s="114"/>
      <c r="O1806" s="104"/>
      <c r="P1806" s="90"/>
      <c r="Q1806" s="81"/>
      <c r="R1806" s="290"/>
      <c r="S1806" s="291"/>
      <c r="T1806" s="288"/>
      <c r="U1806" s="107"/>
      <c r="V1806" s="180"/>
      <c r="W1806" s="180"/>
      <c r="X1806" s="81"/>
      <c r="Y1806" s="160"/>
    </row>
    <row r="1807" spans="1:25">
      <c r="A1807" s="50" t="s">
        <v>1404</v>
      </c>
      <c r="B1807" s="107" t="s">
        <v>2152</v>
      </c>
      <c r="C1807" s="47" t="s">
        <v>735</v>
      </c>
      <c r="D1807" s="81">
        <v>0</v>
      </c>
      <c r="E1807" s="77">
        <v>0</v>
      </c>
      <c r="F1807" s="33">
        <f>((E1807*M1807)/35)/4</f>
        <v>0</v>
      </c>
      <c r="G1807" s="77">
        <v>15</v>
      </c>
      <c r="H1807" s="7">
        <v>4</v>
      </c>
      <c r="I1807" s="3">
        <f t="shared" ref="I1807" si="981">E1807/G1807+H1807</f>
        <v>4</v>
      </c>
      <c r="J1807" s="3">
        <f t="shared" ref="J1807" si="982">ROUND(I1807/7.5,0)</f>
        <v>1</v>
      </c>
      <c r="K1807" s="81" t="s">
        <v>59</v>
      </c>
      <c r="L1807" s="81">
        <v>0.14929999999999999</v>
      </c>
      <c r="M1807" s="81">
        <v>4.7350000000000003E-2</v>
      </c>
      <c r="N1807" s="114">
        <f>VLOOKUP(K1807,'Material Bar Weights'!A:C,3,0)</f>
        <v>13.56</v>
      </c>
      <c r="O1807" s="91">
        <f t="shared" ref="O1807" si="983">IF(L1807="NA", E1807, E1807*L1807)</f>
        <v>0</v>
      </c>
      <c r="P1807" s="92">
        <f>O1807/N1807</f>
        <v>0</v>
      </c>
      <c r="Q1807" s="81"/>
      <c r="R1807" s="286"/>
      <c r="S1807" s="287"/>
      <c r="T1807" s="288"/>
      <c r="V1807" s="180"/>
      <c r="W1807" s="180"/>
      <c r="X1807" s="50"/>
      <c r="Y1807" s="82"/>
    </row>
    <row r="1808" spans="1:25">
      <c r="A1808" s="50" t="s">
        <v>1267</v>
      </c>
      <c r="B1808" s="107" t="s">
        <v>4085</v>
      </c>
      <c r="C1808" s="47" t="s">
        <v>736</v>
      </c>
      <c r="D1808" s="81">
        <v>0</v>
      </c>
      <c r="E1808" s="77">
        <v>0</v>
      </c>
      <c r="F1808" s="33">
        <f>((E1808*M1808)/35)/4</f>
        <v>0</v>
      </c>
      <c r="G1808" s="77">
        <v>15</v>
      </c>
      <c r="H1808" s="7">
        <v>4</v>
      </c>
      <c r="I1808" s="3">
        <f>E1808/G1808+H1808</f>
        <v>4</v>
      </c>
      <c r="J1808" s="3">
        <f>ROUND(I1808/7.5,0)</f>
        <v>1</v>
      </c>
      <c r="K1808" s="81" t="s">
        <v>59</v>
      </c>
      <c r="L1808" s="152">
        <v>0.14929999999999999</v>
      </c>
      <c r="M1808" s="81">
        <v>4.7350000000000003E-2</v>
      </c>
      <c r="N1808" s="114">
        <f>VLOOKUP(K1808,'Material Bar Weights'!A:C,3,0)</f>
        <v>13.56</v>
      </c>
      <c r="O1808" s="91">
        <f>IF(L1808="NA", E1808, E1808*L1808)</f>
        <v>0</v>
      </c>
      <c r="P1808" s="92">
        <f>O1808/N1808</f>
        <v>0</v>
      </c>
      <c r="R1808" s="48"/>
      <c r="S1808" s="48"/>
      <c r="T1808" s="48"/>
      <c r="V1808" s="180"/>
      <c r="W1808" s="180"/>
      <c r="X1808" s="50"/>
      <c r="Y1808" s="82"/>
    </row>
    <row r="1809" spans="1:25">
      <c r="A1809" s="50" t="s">
        <v>1426</v>
      </c>
      <c r="B1809" s="107" t="s">
        <v>4086</v>
      </c>
      <c r="C1809" s="47" t="s">
        <v>736</v>
      </c>
      <c r="D1809" s="81">
        <v>0</v>
      </c>
      <c r="E1809" s="77">
        <v>0</v>
      </c>
      <c r="F1809" s="77"/>
      <c r="G1809" s="77">
        <v>15</v>
      </c>
      <c r="H1809" s="7">
        <v>4</v>
      </c>
      <c r="I1809" s="3">
        <f>E1809/G1809+H1809</f>
        <v>4</v>
      </c>
      <c r="J1809" s="3">
        <f>ROUND(I1809/7.5,0)</f>
        <v>1</v>
      </c>
      <c r="K1809" s="208" t="s">
        <v>4087</v>
      </c>
      <c r="L1809" s="81" t="s">
        <v>47</v>
      </c>
      <c r="M1809" s="81"/>
      <c r="N1809" s="114"/>
      <c r="O1809" s="91">
        <f>IF(L1809="NA", E1809, E1809*L1809)</f>
        <v>0</v>
      </c>
      <c r="P1809" s="98"/>
      <c r="R1809" s="286"/>
      <c r="S1809" s="287"/>
      <c r="T1809" s="288"/>
      <c r="V1809" s="180"/>
      <c r="W1809" s="180"/>
      <c r="X1809" s="50"/>
      <c r="Y1809" s="82"/>
    </row>
    <row r="1810" spans="1:25">
      <c r="A1810" s="50" t="s">
        <v>1404</v>
      </c>
      <c r="B1810" s="107" t="s">
        <v>2206</v>
      </c>
      <c r="C1810" s="47" t="s">
        <v>735</v>
      </c>
      <c r="D1810" s="81">
        <v>0</v>
      </c>
      <c r="E1810" s="77">
        <v>0</v>
      </c>
      <c r="F1810" s="464">
        <f>((E1810*M1810)/35)/4</f>
        <v>0</v>
      </c>
      <c r="G1810" s="77">
        <v>15</v>
      </c>
      <c r="H1810" s="7">
        <v>4</v>
      </c>
      <c r="I1810" s="3">
        <f t="shared" ref="I1810" si="984">E1810/G1810+H1810</f>
        <v>4</v>
      </c>
      <c r="J1810" s="3">
        <f t="shared" ref="J1810" si="985">ROUND(I1810/7.5,0)</f>
        <v>1</v>
      </c>
      <c r="K1810" s="81" t="s">
        <v>185</v>
      </c>
      <c r="L1810" s="81">
        <v>0.13339999999999999</v>
      </c>
      <c r="M1810" s="81">
        <v>4.2999999999999997E-2</v>
      </c>
      <c r="N1810" s="114">
        <f>VLOOKUP(K1810,'Material Bar Weights'!A:C,3,0)</f>
        <v>12.9</v>
      </c>
      <c r="O1810" s="91"/>
      <c r="P1810" s="92">
        <f>O1810/N1810</f>
        <v>0</v>
      </c>
      <c r="R1810" s="286"/>
      <c r="S1810" s="287"/>
      <c r="T1810" s="288"/>
      <c r="V1810" s="180"/>
      <c r="W1810" s="180"/>
      <c r="X1810" s="50"/>
      <c r="Y1810" s="82"/>
    </row>
    <row r="1811" spans="1:25">
      <c r="A1811" s="50" t="s">
        <v>1450</v>
      </c>
      <c r="B1811" s="107" t="s">
        <v>4082</v>
      </c>
      <c r="C1811" s="47" t="s">
        <v>736</v>
      </c>
      <c r="D1811" s="81">
        <v>0</v>
      </c>
      <c r="E1811" s="77">
        <v>0</v>
      </c>
      <c r="F1811" s="33">
        <f>((E1811*M1811)/35)/4</f>
        <v>0</v>
      </c>
      <c r="G1811" s="153">
        <v>15</v>
      </c>
      <c r="H1811" s="7">
        <v>4</v>
      </c>
      <c r="I1811" s="3">
        <f t="shared" ref="I1811:I1820" si="986">E1811/G1811+H1811</f>
        <v>4</v>
      </c>
      <c r="J1811" s="3">
        <f t="shared" ref="J1811:J1820" si="987">ROUND(I1811/7.5,0)</f>
        <v>1</v>
      </c>
      <c r="K1811" s="50" t="s">
        <v>185</v>
      </c>
      <c r="L1811" s="152">
        <v>0.13339999999999999</v>
      </c>
      <c r="M1811" s="81">
        <v>4.2999999999999997E-2</v>
      </c>
      <c r="N1811" s="114">
        <f>VLOOKUP(K1811,'Material Bar Weights'!A:C,3,0)</f>
        <v>12.9</v>
      </c>
      <c r="O1811" s="91"/>
      <c r="P1811" s="92">
        <f>O1811/N1811</f>
        <v>0</v>
      </c>
      <c r="R1811" s="48"/>
      <c r="S1811" s="291"/>
      <c r="V1811" s="180"/>
      <c r="W1811" s="180"/>
      <c r="X1811" s="81"/>
      <c r="Y1811" s="160"/>
    </row>
    <row r="1812" spans="1:25">
      <c r="A1812" s="50" t="s">
        <v>383</v>
      </c>
      <c r="B1812" s="107" t="s">
        <v>4083</v>
      </c>
      <c r="D1812" s="81">
        <v>0</v>
      </c>
      <c r="E1812" s="77">
        <v>0</v>
      </c>
      <c r="F1812" s="77"/>
      <c r="G1812" s="77">
        <v>15</v>
      </c>
      <c r="H1812" s="7">
        <v>4</v>
      </c>
      <c r="I1812" s="3">
        <f t="shared" si="986"/>
        <v>4</v>
      </c>
      <c r="J1812" s="3">
        <f t="shared" si="987"/>
        <v>1</v>
      </c>
      <c r="K1812" s="81" t="s">
        <v>4084</v>
      </c>
      <c r="L1812" s="81" t="s">
        <v>47</v>
      </c>
      <c r="M1812" s="81"/>
      <c r="N1812" s="114"/>
      <c r="O1812" s="91">
        <f t="shared" ref="O1812:O1820" si="988">IF(L1812="NA", E1812, E1812*L1812)</f>
        <v>0</v>
      </c>
      <c r="P1812" s="98"/>
      <c r="R1812" s="48"/>
      <c r="S1812" s="291"/>
      <c r="V1812" s="180"/>
      <c r="W1812" s="180"/>
      <c r="X1812" s="81"/>
      <c r="Y1812" s="160"/>
    </row>
    <row r="1813" spans="1:25">
      <c r="A1813" s="165" t="s">
        <v>1425</v>
      </c>
      <c r="B1813" s="107" t="s">
        <v>1129</v>
      </c>
      <c r="D1813" s="81">
        <v>0</v>
      </c>
      <c r="E1813" s="77">
        <v>0</v>
      </c>
      <c r="F1813" s="33">
        <f>((E1813*M1813)/35)/4</f>
        <v>0</v>
      </c>
      <c r="G1813" s="77">
        <v>15</v>
      </c>
      <c r="H1813" s="7">
        <v>4</v>
      </c>
      <c r="I1813" s="3">
        <f t="shared" si="986"/>
        <v>4</v>
      </c>
      <c r="J1813" s="3">
        <f t="shared" si="987"/>
        <v>1</v>
      </c>
      <c r="K1813" s="50" t="s">
        <v>1130</v>
      </c>
      <c r="L1813" s="81" t="s">
        <v>47</v>
      </c>
      <c r="M1813" s="81">
        <v>0.126</v>
      </c>
      <c r="N1813" s="114"/>
      <c r="O1813" s="91">
        <f t="shared" si="988"/>
        <v>0</v>
      </c>
      <c r="P1813" s="98"/>
      <c r="R1813" s="290"/>
      <c r="S1813" s="291"/>
      <c r="U1813" s="212"/>
      <c r="V1813" s="180"/>
      <c r="W1813" s="180"/>
      <c r="X1813" s="81"/>
      <c r="Y1813" s="160"/>
    </row>
    <row r="1814" spans="1:25">
      <c r="A1814" s="50" t="s">
        <v>1450</v>
      </c>
      <c r="B1814" s="107" t="s">
        <v>533</v>
      </c>
      <c r="C1814" s="47" t="s">
        <v>1481</v>
      </c>
      <c r="D1814" s="81">
        <v>0</v>
      </c>
      <c r="E1814" s="77">
        <v>0</v>
      </c>
      <c r="F1814" s="33">
        <f t="shared" ref="F1814:F1815" si="989">((E1814*M1814)/35)/4</f>
        <v>0</v>
      </c>
      <c r="G1814" s="153">
        <v>17</v>
      </c>
      <c r="H1814" s="7">
        <v>4</v>
      </c>
      <c r="I1814" s="3">
        <f t="shared" si="986"/>
        <v>4</v>
      </c>
      <c r="J1814" s="3">
        <f t="shared" si="987"/>
        <v>1</v>
      </c>
      <c r="K1814" s="81" t="s">
        <v>92</v>
      </c>
      <c r="L1814" s="81">
        <v>8.77E-2</v>
      </c>
      <c r="M1814" s="81">
        <v>3.2000000000000001E-2</v>
      </c>
      <c r="N1814" s="114">
        <f>VLOOKUP(K1814,'Material Bar Weights'!A:C,3,0)</f>
        <v>48.45</v>
      </c>
      <c r="O1814" s="91">
        <f t="shared" si="988"/>
        <v>0</v>
      </c>
      <c r="P1814" s="92">
        <f>O1814/N1814</f>
        <v>0</v>
      </c>
      <c r="R1814" s="288"/>
      <c r="U1814" s="212">
        <v>2017</v>
      </c>
      <c r="V1814" s="180"/>
      <c r="W1814" s="180"/>
      <c r="X1814" s="81"/>
      <c r="Y1814" s="160"/>
    </row>
    <row r="1815" spans="1:25">
      <c r="A1815" s="50" t="s">
        <v>1450</v>
      </c>
      <c r="B1815" s="49" t="s">
        <v>534</v>
      </c>
      <c r="C1815" s="47" t="s">
        <v>1481</v>
      </c>
      <c r="D1815" s="81">
        <v>0</v>
      </c>
      <c r="E1815" s="77">
        <v>0</v>
      </c>
      <c r="F1815" s="33">
        <f t="shared" si="989"/>
        <v>0</v>
      </c>
      <c r="G1815" s="77">
        <v>15</v>
      </c>
      <c r="H1815" s="7">
        <v>4</v>
      </c>
      <c r="I1815" s="3">
        <f t="shared" si="986"/>
        <v>4</v>
      </c>
      <c r="J1815" s="3">
        <f t="shared" si="987"/>
        <v>1</v>
      </c>
      <c r="K1815" s="81" t="s">
        <v>535</v>
      </c>
      <c r="L1815" s="81">
        <v>9.0700000000000003E-2</v>
      </c>
      <c r="M1815" s="81">
        <v>3.0200000000000001E-2</v>
      </c>
      <c r="N1815" s="114">
        <f>VLOOKUP(K1815,'Material Bar Weights'!A:C,3,0)</f>
        <v>44.72</v>
      </c>
      <c r="O1815" s="91">
        <f t="shared" si="988"/>
        <v>0</v>
      </c>
      <c r="P1815" s="92">
        <f>O1815/N1815</f>
        <v>0</v>
      </c>
      <c r="S1815" s="81"/>
      <c r="T1815" s="288"/>
      <c r="U1815" s="212">
        <v>2017</v>
      </c>
      <c r="V1815" s="180"/>
      <c r="W1815" s="180"/>
      <c r="X1815" s="81"/>
      <c r="Y1815" s="160"/>
    </row>
    <row r="1816" spans="1:25">
      <c r="A1816" s="50" t="s">
        <v>609</v>
      </c>
      <c r="B1816" s="49" t="s">
        <v>4461</v>
      </c>
      <c r="D1816" s="81">
        <v>0</v>
      </c>
      <c r="E1816" s="77">
        <v>0</v>
      </c>
      <c r="F1816" s="33">
        <f t="shared" ref="F1816" si="990">((E1816*M1816)/35)/4</f>
        <v>0</v>
      </c>
      <c r="G1816" s="77">
        <v>20</v>
      </c>
      <c r="H1816" s="263">
        <v>2</v>
      </c>
      <c r="I1816" s="3">
        <f t="shared" si="986"/>
        <v>2</v>
      </c>
      <c r="J1816" s="3">
        <f t="shared" si="987"/>
        <v>0</v>
      </c>
      <c r="K1816" s="50" t="s">
        <v>59</v>
      </c>
      <c r="L1816" s="81">
        <v>0.32640000000000002</v>
      </c>
      <c r="M1816" s="81">
        <v>0.192</v>
      </c>
      <c r="N1816" s="114">
        <f>VLOOKUP(K1816,'Material Bar Weights'!A:C,3,0)</f>
        <v>13.56</v>
      </c>
      <c r="O1816" s="91">
        <f t="shared" si="988"/>
        <v>0</v>
      </c>
      <c r="P1816" s="92">
        <f>O1816/N1816</f>
        <v>0</v>
      </c>
      <c r="R1816" s="290"/>
      <c r="S1816" s="291"/>
      <c r="U1816" s="239"/>
      <c r="V1816" s="180"/>
      <c r="W1816" s="180"/>
      <c r="X1816" s="81"/>
      <c r="Y1816" s="160"/>
    </row>
    <row r="1817" spans="1:25">
      <c r="A1817" s="165" t="s">
        <v>1438</v>
      </c>
      <c r="B1817" s="49" t="s">
        <v>4463</v>
      </c>
      <c r="D1817" s="81">
        <v>0</v>
      </c>
      <c r="E1817" s="77">
        <v>0</v>
      </c>
      <c r="F1817" s="77"/>
      <c r="G1817" s="77">
        <v>2</v>
      </c>
      <c r="H1817" s="7">
        <v>2</v>
      </c>
      <c r="I1817" s="3">
        <f t="shared" si="986"/>
        <v>2</v>
      </c>
      <c r="J1817" s="3">
        <f t="shared" si="987"/>
        <v>0</v>
      </c>
      <c r="K1817" s="208" t="s">
        <v>4462</v>
      </c>
      <c r="L1817" s="81" t="s">
        <v>47</v>
      </c>
      <c r="M1817" s="81"/>
      <c r="N1817" s="114"/>
      <c r="O1817" s="91">
        <f t="shared" si="988"/>
        <v>0</v>
      </c>
      <c r="P1817" s="98"/>
      <c r="R1817" s="48"/>
      <c r="S1817" s="48"/>
      <c r="T1817" s="48"/>
      <c r="U1817" s="239"/>
      <c r="V1817" s="180"/>
      <c r="W1817" s="180"/>
      <c r="X1817" s="81"/>
      <c r="Y1817" s="160"/>
    </row>
    <row r="1818" spans="1:25">
      <c r="A1818" s="50" t="s">
        <v>609</v>
      </c>
      <c r="B1818" s="49" t="s">
        <v>4464</v>
      </c>
      <c r="C1818" s="76"/>
      <c r="D1818" s="81">
        <v>0</v>
      </c>
      <c r="E1818" s="50">
        <v>0</v>
      </c>
      <c r="F1818" s="33">
        <f t="shared" ref="F1818" si="991">((E1818*M1818)/35)/4</f>
        <v>0</v>
      </c>
      <c r="G1818" s="50">
        <v>20</v>
      </c>
      <c r="H1818" s="81">
        <v>2</v>
      </c>
      <c r="I1818" s="6">
        <f t="shared" si="986"/>
        <v>2</v>
      </c>
      <c r="J1818" s="6">
        <f t="shared" si="987"/>
        <v>0</v>
      </c>
      <c r="K1818" s="50" t="s">
        <v>185</v>
      </c>
      <c r="L1818" s="50">
        <v>0.32640000000000002</v>
      </c>
      <c r="M1818" s="81">
        <v>0.192</v>
      </c>
      <c r="N1818" s="114">
        <f>VLOOKUP(K1818,'Material Bar Weights'!A:C,3,0)</f>
        <v>12.9</v>
      </c>
      <c r="O1818" s="115">
        <f t="shared" si="988"/>
        <v>0</v>
      </c>
      <c r="P1818" s="105">
        <f>O1818/N1818</f>
        <v>0</v>
      </c>
      <c r="Q1818" s="48"/>
      <c r="R1818" s="290"/>
      <c r="S1818" s="291"/>
      <c r="U1818" s="239"/>
      <c r="V1818" s="180"/>
      <c r="W1818" s="180"/>
      <c r="X1818" s="81"/>
      <c r="Y1818" s="160"/>
    </row>
    <row r="1819" spans="1:25">
      <c r="A1819" s="165" t="s">
        <v>1438</v>
      </c>
      <c r="B1819" s="49" t="s">
        <v>4465</v>
      </c>
      <c r="C1819" s="76"/>
      <c r="D1819" s="81">
        <v>0</v>
      </c>
      <c r="E1819" s="77">
        <v>0</v>
      </c>
      <c r="F1819" s="77"/>
      <c r="G1819" s="77">
        <v>2</v>
      </c>
      <c r="H1819" s="7">
        <v>2</v>
      </c>
      <c r="I1819" s="3">
        <f t="shared" si="986"/>
        <v>2</v>
      </c>
      <c r="J1819" s="3">
        <f t="shared" si="987"/>
        <v>0</v>
      </c>
      <c r="K1819" s="208" t="s">
        <v>4466</v>
      </c>
      <c r="L1819" s="81" t="s">
        <v>47</v>
      </c>
      <c r="M1819" s="81"/>
      <c r="N1819" s="114"/>
      <c r="O1819" s="91">
        <f t="shared" si="988"/>
        <v>0</v>
      </c>
      <c r="P1819" s="98"/>
      <c r="Q1819" s="48"/>
      <c r="R1819" s="290"/>
      <c r="S1819" s="291"/>
      <c r="U1819" s="239"/>
      <c r="V1819" s="180"/>
      <c r="W1819" s="180"/>
      <c r="X1819" s="81"/>
      <c r="Y1819" s="160"/>
    </row>
    <row r="1820" spans="1:25">
      <c r="A1820" s="50" t="s">
        <v>329</v>
      </c>
      <c r="B1820" s="411" t="s">
        <v>1181</v>
      </c>
      <c r="D1820" s="81">
        <v>0</v>
      </c>
      <c r="E1820" s="77">
        <v>0</v>
      </c>
      <c r="F1820" s="33">
        <f t="shared" ref="F1820:F1821" si="992">((E1820*M1820)/35)/4</f>
        <v>0</v>
      </c>
      <c r="G1820" s="77">
        <v>10</v>
      </c>
      <c r="H1820" s="7">
        <v>4</v>
      </c>
      <c r="I1820" s="3">
        <f t="shared" si="986"/>
        <v>4</v>
      </c>
      <c r="J1820" s="3">
        <f t="shared" si="987"/>
        <v>1</v>
      </c>
      <c r="K1820" s="50" t="s">
        <v>1182</v>
      </c>
      <c r="L1820" s="81" t="s">
        <v>47</v>
      </c>
      <c r="M1820" s="81">
        <v>5.0999999999999997E-2</v>
      </c>
      <c r="N1820" s="114"/>
      <c r="O1820" s="91">
        <f t="shared" si="988"/>
        <v>0</v>
      </c>
      <c r="P1820" s="98"/>
      <c r="R1820" s="290"/>
      <c r="S1820" s="291"/>
      <c r="U1820" s="212"/>
      <c r="V1820" s="180"/>
      <c r="W1820" s="180"/>
      <c r="X1820" s="81"/>
      <c r="Y1820" s="160"/>
    </row>
    <row r="1821" spans="1:25">
      <c r="A1821" s="165" t="s">
        <v>1425</v>
      </c>
      <c r="B1821" s="411" t="s">
        <v>1157</v>
      </c>
      <c r="D1821" s="81">
        <v>0</v>
      </c>
      <c r="E1821" s="77">
        <v>0</v>
      </c>
      <c r="F1821" s="33">
        <f t="shared" si="992"/>
        <v>0</v>
      </c>
      <c r="G1821" s="153">
        <v>20</v>
      </c>
      <c r="H1821" s="7">
        <v>1</v>
      </c>
      <c r="I1821" s="3">
        <v>2</v>
      </c>
      <c r="J1821" s="3">
        <v>0</v>
      </c>
      <c r="K1821" s="50" t="s">
        <v>1158</v>
      </c>
      <c r="L1821" s="81" t="s">
        <v>47</v>
      </c>
      <c r="M1821" s="81"/>
      <c r="N1821" s="114"/>
      <c r="O1821" s="91">
        <v>0</v>
      </c>
      <c r="P1821" s="98"/>
      <c r="R1821" s="290"/>
      <c r="S1821" s="291"/>
      <c r="U1821" s="212"/>
      <c r="V1821" s="180"/>
      <c r="W1821" s="180"/>
      <c r="X1821" s="81"/>
      <c r="Y1821" s="160"/>
    </row>
    <row r="1822" spans="1:25">
      <c r="B1822" s="48"/>
      <c r="C1822" s="48"/>
      <c r="D1822" s="48"/>
      <c r="E1822" s="48"/>
      <c r="F1822" s="48"/>
      <c r="H1822" s="48"/>
      <c r="I1822" s="48"/>
      <c r="M1822" s="48"/>
      <c r="N1822" s="48"/>
      <c r="O1822" s="48"/>
      <c r="P1822" s="48"/>
      <c r="Q1822" s="48"/>
      <c r="R1822" s="290"/>
      <c r="S1822" s="291"/>
      <c r="U1822" s="212"/>
      <c r="V1822" s="180"/>
      <c r="W1822" s="180"/>
      <c r="X1822" s="81"/>
      <c r="Y1822" s="160"/>
    </row>
    <row r="1823" spans="1:25">
      <c r="B1823" s="48"/>
      <c r="C1823" s="48"/>
      <c r="D1823" s="48"/>
      <c r="E1823" s="48"/>
      <c r="F1823" s="48"/>
      <c r="H1823" s="48"/>
      <c r="I1823" s="48"/>
      <c r="M1823" s="48"/>
      <c r="N1823" s="48"/>
      <c r="O1823" s="48"/>
      <c r="P1823" s="48"/>
      <c r="Q1823" s="48"/>
      <c r="R1823" s="290"/>
      <c r="S1823" s="291"/>
      <c r="U1823" s="212"/>
      <c r="V1823" s="180"/>
      <c r="W1823" s="180"/>
      <c r="X1823" s="81"/>
      <c r="Y1823" s="160"/>
    </row>
    <row r="1824" spans="1:25">
      <c r="B1824" s="48"/>
      <c r="C1824" s="48"/>
      <c r="D1824" s="48"/>
      <c r="E1824" s="48"/>
      <c r="F1824" s="48"/>
      <c r="H1824" s="48"/>
      <c r="I1824" s="48"/>
      <c r="M1824" s="48"/>
      <c r="N1824" s="48"/>
      <c r="O1824" s="48"/>
      <c r="P1824" s="48"/>
      <c r="Q1824" s="48"/>
      <c r="R1824" s="290"/>
      <c r="S1824" s="291"/>
      <c r="U1824" s="212"/>
      <c r="V1824" s="180"/>
      <c r="W1824" s="180"/>
      <c r="X1824" s="81"/>
      <c r="Y1824" s="160"/>
    </row>
    <row r="1825" spans="1:25">
      <c r="B1825" s="48"/>
      <c r="C1825" s="48"/>
      <c r="D1825" s="48"/>
      <c r="E1825" s="48"/>
      <c r="F1825" s="48"/>
      <c r="H1825" s="48"/>
      <c r="I1825" s="48"/>
      <c r="M1825" s="48"/>
      <c r="N1825" s="48"/>
      <c r="O1825" s="48"/>
      <c r="P1825" s="48"/>
      <c r="S1825" s="291"/>
      <c r="U1825" s="212"/>
      <c r="V1825" s="180"/>
      <c r="W1825" s="180"/>
      <c r="X1825" s="81"/>
      <c r="Y1825" s="160"/>
    </row>
    <row r="1826" spans="1:25">
      <c r="A1826" s="1448"/>
      <c r="B1826" s="1448"/>
      <c r="C1826" s="1448"/>
      <c r="D1826" s="1448"/>
      <c r="E1826" s="1448"/>
      <c r="F1826" s="1448"/>
      <c r="G1826" s="1448"/>
      <c r="H1826" s="1448"/>
      <c r="I1826" s="1448"/>
      <c r="J1826" s="1448"/>
      <c r="K1826" s="1448"/>
      <c r="L1826" s="1448"/>
      <c r="M1826" s="1448"/>
      <c r="N1826" s="1448"/>
      <c r="O1826" s="1448"/>
      <c r="P1826" s="1519"/>
      <c r="Q1826" s="559"/>
      <c r="R1826" s="1520"/>
      <c r="S1826" s="1521"/>
      <c r="T1826" s="1522"/>
      <c r="U1826" s="48"/>
      <c r="X1826" s="81"/>
      <c r="Y1826" s="160"/>
    </row>
    <row r="1827" spans="1:25" s="120" customFormat="1">
      <c r="W1827" s="81"/>
      <c r="X1827" s="81"/>
      <c r="Y1827" s="160"/>
    </row>
    <row r="1828" spans="1:25">
      <c r="B1828" s="48"/>
      <c r="C1828" s="48"/>
      <c r="D1828" s="48"/>
      <c r="E1828" s="48"/>
      <c r="F1828" s="48"/>
      <c r="H1828" s="48"/>
      <c r="I1828" s="48"/>
      <c r="M1828" s="48"/>
      <c r="N1828" s="48"/>
      <c r="O1828" s="48"/>
      <c r="P1828" s="48"/>
      <c r="Q1828" s="48"/>
      <c r="U1828" s="212"/>
      <c r="X1828" s="81"/>
      <c r="Y1828" s="160"/>
    </row>
    <row r="1829" spans="1:25">
      <c r="B1829" s="48"/>
      <c r="C1829" s="48"/>
      <c r="D1829" s="48"/>
      <c r="E1829" s="48"/>
      <c r="F1829" s="48"/>
      <c r="H1829" s="48"/>
      <c r="I1829" s="48"/>
      <c r="M1829" s="48"/>
      <c r="N1829" s="48"/>
      <c r="O1829" s="48"/>
      <c r="P1829" s="48"/>
      <c r="Q1829" s="48"/>
      <c r="U1829" s="212"/>
      <c r="X1829" s="81"/>
      <c r="Y1829" s="160"/>
    </row>
    <row r="1830" spans="1:25">
      <c r="B1830" s="48"/>
      <c r="C1830" s="48"/>
      <c r="D1830" s="48"/>
      <c r="E1830" s="48"/>
      <c r="F1830" s="48"/>
      <c r="H1830" s="48"/>
      <c r="I1830" s="48"/>
      <c r="M1830" s="48"/>
      <c r="N1830" s="48"/>
      <c r="O1830" s="48"/>
      <c r="P1830" s="48"/>
      <c r="U1830" s="212"/>
      <c r="X1830" s="81"/>
      <c r="Y1830" s="160"/>
    </row>
    <row r="1831" spans="1:25">
      <c r="B1831" s="48"/>
      <c r="C1831" s="48"/>
      <c r="D1831" s="48"/>
      <c r="E1831" s="48"/>
      <c r="F1831" s="48"/>
      <c r="H1831" s="48"/>
      <c r="I1831" s="48"/>
      <c r="M1831" s="48"/>
      <c r="N1831" s="48"/>
      <c r="O1831" s="48"/>
      <c r="P1831" s="48"/>
      <c r="U1831" s="212"/>
      <c r="X1831" s="81"/>
      <c r="Y1831" s="160"/>
    </row>
    <row r="1832" spans="1:25">
      <c r="B1832" s="48"/>
      <c r="C1832" s="48"/>
      <c r="D1832" s="48"/>
      <c r="E1832" s="48"/>
      <c r="F1832" s="48"/>
      <c r="H1832" s="48"/>
      <c r="I1832" s="48"/>
      <c r="M1832" s="48"/>
      <c r="N1832" s="48"/>
      <c r="O1832" s="48"/>
      <c r="P1832" s="48"/>
      <c r="Q1832" s="48"/>
      <c r="U1832" s="212"/>
      <c r="X1832" s="81"/>
      <c r="Y1832" s="160"/>
    </row>
    <row r="1833" spans="1:25">
      <c r="B1833" s="48"/>
      <c r="C1833" s="48"/>
      <c r="D1833" s="48"/>
      <c r="E1833" s="48"/>
      <c r="F1833" s="48"/>
      <c r="H1833" s="48"/>
      <c r="I1833" s="48"/>
      <c r="M1833" s="48"/>
      <c r="N1833" s="48"/>
      <c r="O1833" s="48"/>
      <c r="P1833" s="48"/>
      <c r="Q1833" s="48"/>
      <c r="U1833" s="212"/>
      <c r="X1833" s="81"/>
      <c r="Y1833" s="160"/>
    </row>
    <row r="1834" spans="1:25">
      <c r="A1834" s="50"/>
      <c r="B1834" s="49"/>
      <c r="C1834" s="76"/>
      <c r="D1834" s="81"/>
      <c r="E1834" s="77"/>
      <c r="F1834" s="77"/>
      <c r="G1834" s="77"/>
      <c r="H1834" s="7"/>
      <c r="I1834" s="3"/>
      <c r="J1834" s="3"/>
      <c r="K1834" s="50"/>
      <c r="L1834" s="81"/>
      <c r="M1834" s="81"/>
      <c r="N1834" s="114"/>
      <c r="O1834" s="91"/>
      <c r="P1834" s="98"/>
      <c r="U1834" s="212"/>
      <c r="X1834" s="81"/>
      <c r="Y1834" s="160"/>
    </row>
    <row r="1835" spans="1:25">
      <c r="A1835" s="81" t="s">
        <v>985</v>
      </c>
      <c r="B1835" s="411" t="s">
        <v>1183</v>
      </c>
      <c r="D1835" s="81">
        <v>0</v>
      </c>
      <c r="E1835" s="81">
        <v>0</v>
      </c>
      <c r="F1835" s="81"/>
      <c r="G1835" s="77">
        <v>7</v>
      </c>
      <c r="H1835" s="7">
        <v>2</v>
      </c>
      <c r="I1835" s="3">
        <f t="shared" ref="I1835:I1866" si="993">E1835/G1835+H1835</f>
        <v>2</v>
      </c>
      <c r="J1835" s="3">
        <f t="shared" ref="J1835:J1894" si="994">ROUND(I1835/7.5,0)</f>
        <v>0</v>
      </c>
      <c r="K1835" s="81" t="s">
        <v>1015</v>
      </c>
      <c r="L1835" s="81" t="s">
        <v>47</v>
      </c>
      <c r="M1835" s="81"/>
      <c r="N1835" s="114"/>
      <c r="O1835" s="104">
        <f t="shared" ref="O1835:O1839" si="995">IF(L1835="NA", E1835, E1835*L1835)</f>
        <v>0</v>
      </c>
      <c r="P1835" s="90"/>
      <c r="U1835" s="212"/>
      <c r="X1835" s="81"/>
      <c r="Y1835" s="160"/>
    </row>
    <row r="1836" spans="1:25">
      <c r="A1836" s="81" t="s">
        <v>407</v>
      </c>
      <c r="B1836" s="411" t="s">
        <v>1014</v>
      </c>
      <c r="D1836" s="81">
        <v>0</v>
      </c>
      <c r="E1836" s="81">
        <v>0</v>
      </c>
      <c r="F1836" s="81"/>
      <c r="G1836" s="77">
        <v>7</v>
      </c>
      <c r="H1836" s="7">
        <v>2</v>
      </c>
      <c r="I1836" s="3">
        <f t="shared" si="993"/>
        <v>2</v>
      </c>
      <c r="J1836" s="3">
        <f t="shared" si="994"/>
        <v>0</v>
      </c>
      <c r="K1836" s="81" t="s">
        <v>1015</v>
      </c>
      <c r="L1836" s="81" t="s">
        <v>47</v>
      </c>
      <c r="M1836" s="81"/>
      <c r="N1836" s="114"/>
      <c r="O1836" s="104">
        <f t="shared" si="995"/>
        <v>0</v>
      </c>
      <c r="P1836" s="90"/>
      <c r="U1836" s="212"/>
      <c r="X1836" s="81"/>
      <c r="Y1836" s="160"/>
    </row>
    <row r="1837" spans="1:25">
      <c r="A1837" s="50" t="s">
        <v>985</v>
      </c>
      <c r="B1837" s="411" t="s">
        <v>660</v>
      </c>
      <c r="D1837" s="81">
        <v>0</v>
      </c>
      <c r="E1837" s="50">
        <v>0</v>
      </c>
      <c r="G1837" s="153">
        <v>7</v>
      </c>
      <c r="H1837" s="7">
        <v>2</v>
      </c>
      <c r="I1837" s="3">
        <f t="shared" si="993"/>
        <v>2</v>
      </c>
      <c r="J1837" s="3">
        <f t="shared" si="994"/>
        <v>0</v>
      </c>
      <c r="K1837" s="50" t="s">
        <v>680</v>
      </c>
      <c r="L1837" s="81" t="s">
        <v>47</v>
      </c>
      <c r="M1837" s="81"/>
      <c r="N1837" s="114"/>
      <c r="O1837" s="91">
        <f t="shared" si="995"/>
        <v>0</v>
      </c>
      <c r="P1837" s="98"/>
      <c r="R1837" s="286"/>
      <c r="U1837" s="212"/>
      <c r="X1837" s="81"/>
      <c r="Y1837" s="160"/>
    </row>
    <row r="1838" spans="1:25">
      <c r="A1838" s="50" t="s">
        <v>985</v>
      </c>
      <c r="B1838" s="411" t="s">
        <v>659</v>
      </c>
      <c r="D1838" s="81">
        <v>0</v>
      </c>
      <c r="E1838" s="50">
        <v>0</v>
      </c>
      <c r="G1838" s="153">
        <v>22</v>
      </c>
      <c r="H1838" s="7">
        <v>2</v>
      </c>
      <c r="I1838" s="3">
        <f t="shared" si="993"/>
        <v>2</v>
      </c>
      <c r="J1838" s="3">
        <f t="shared" si="994"/>
        <v>0</v>
      </c>
      <c r="K1838" s="50" t="s">
        <v>680</v>
      </c>
      <c r="L1838" s="81" t="s">
        <v>47</v>
      </c>
      <c r="M1838" s="81"/>
      <c r="N1838" s="114"/>
      <c r="O1838" s="91">
        <f t="shared" si="995"/>
        <v>0</v>
      </c>
      <c r="P1838" s="98"/>
      <c r="R1838" s="290"/>
      <c r="S1838" s="287"/>
      <c r="T1838" s="288"/>
      <c r="U1838" s="212"/>
      <c r="V1838" s="180"/>
      <c r="W1838" s="180"/>
      <c r="X1838" s="81"/>
      <c r="Y1838" s="160"/>
    </row>
    <row r="1839" spans="1:25">
      <c r="A1839" s="50" t="s">
        <v>695</v>
      </c>
      <c r="B1839" s="285" t="s">
        <v>1585</v>
      </c>
      <c r="C1839" s="47" t="s">
        <v>736</v>
      </c>
      <c r="D1839" s="81">
        <v>0</v>
      </c>
      <c r="E1839" s="176" t="s">
        <v>1945</v>
      </c>
      <c r="F1839" s="176"/>
      <c r="G1839" s="307">
        <v>68</v>
      </c>
      <c r="H1839" s="331">
        <v>0</v>
      </c>
      <c r="I1839" s="3">
        <f t="shared" si="993"/>
        <v>0</v>
      </c>
      <c r="J1839" s="3">
        <f t="shared" si="994"/>
        <v>0</v>
      </c>
      <c r="K1839" s="177" t="s">
        <v>364</v>
      </c>
      <c r="L1839" s="365">
        <v>2.0400000000000001E-2</v>
      </c>
      <c r="M1839" s="131"/>
      <c r="N1839" s="114">
        <f>VLOOKUP(K1839,'Material Bar Weights'!A:C,3,0)</f>
        <v>2.17</v>
      </c>
      <c r="O1839" s="91">
        <f t="shared" si="995"/>
        <v>0</v>
      </c>
      <c r="P1839" s="92">
        <f>O1839/N1839</f>
        <v>0</v>
      </c>
      <c r="R1839" s="290"/>
      <c r="S1839" s="291"/>
      <c r="U1839" s="212"/>
      <c r="V1839" s="180"/>
      <c r="W1839" s="180"/>
      <c r="X1839" s="81"/>
      <c r="Y1839" s="160"/>
    </row>
    <row r="1840" spans="1:25">
      <c r="A1840" s="50" t="s">
        <v>695</v>
      </c>
      <c r="B1840" s="49" t="s">
        <v>1586</v>
      </c>
      <c r="C1840" s="47" t="s">
        <v>1601</v>
      </c>
      <c r="D1840" s="81">
        <v>0</v>
      </c>
      <c r="E1840" s="50">
        <v>0</v>
      </c>
      <c r="F1840" s="33">
        <f t="shared" ref="F1840" si="996">((E1840*M1840)/35)/4</f>
        <v>0</v>
      </c>
      <c r="G1840" s="110">
        <v>50</v>
      </c>
      <c r="H1840" s="110">
        <v>16</v>
      </c>
      <c r="I1840" s="3">
        <f t="shared" si="993"/>
        <v>16</v>
      </c>
      <c r="J1840" s="3">
        <f t="shared" si="994"/>
        <v>2</v>
      </c>
      <c r="K1840" s="110" t="s">
        <v>80</v>
      </c>
      <c r="L1840" s="354">
        <v>1.9400000000000001E-2</v>
      </c>
      <c r="M1840" s="168">
        <v>1.2999999999999999E-2</v>
      </c>
      <c r="N1840" s="114">
        <f>VLOOKUP(K1840,'Material Bar Weights'!A:C,3,0)</f>
        <v>2.06</v>
      </c>
      <c r="O1840" s="33">
        <f>E1840*L1840</f>
        <v>0</v>
      </c>
      <c r="P1840" s="132">
        <f>O1840/N1840</f>
        <v>0</v>
      </c>
      <c r="Q1840" s="180"/>
      <c r="R1840" s="290"/>
      <c r="S1840" s="291"/>
      <c r="U1840" s="212"/>
      <c r="V1840" s="180"/>
      <c r="W1840" s="180"/>
      <c r="X1840" s="81"/>
      <c r="Y1840" s="160"/>
    </row>
    <row r="1841" spans="1:25">
      <c r="A1841" s="50" t="s">
        <v>984</v>
      </c>
      <c r="B1841" s="49" t="s">
        <v>990</v>
      </c>
      <c r="D1841" s="81">
        <v>0</v>
      </c>
      <c r="E1841" s="77">
        <v>0</v>
      </c>
      <c r="F1841" s="77"/>
      <c r="G1841" s="77">
        <v>5</v>
      </c>
      <c r="H1841" s="7">
        <v>4</v>
      </c>
      <c r="I1841" s="3">
        <f t="shared" si="993"/>
        <v>4</v>
      </c>
      <c r="J1841" s="3">
        <f t="shared" si="994"/>
        <v>1</v>
      </c>
      <c r="K1841" s="81" t="s">
        <v>991</v>
      </c>
      <c r="L1841" s="81" t="s">
        <v>47</v>
      </c>
      <c r="M1841" s="81"/>
      <c r="N1841" s="114"/>
      <c r="O1841" s="91">
        <f t="shared" ref="O1841:O1873" si="997">IF(L1841="NA", E1841, E1841*L1841)</f>
        <v>0</v>
      </c>
      <c r="P1841" s="98"/>
      <c r="R1841" s="290"/>
      <c r="S1841" s="291"/>
      <c r="U1841" s="212"/>
      <c r="V1841" s="180"/>
      <c r="W1841" s="180"/>
      <c r="X1841" s="81"/>
      <c r="Y1841" s="160"/>
    </row>
    <row r="1842" spans="1:25">
      <c r="A1842" s="50" t="s">
        <v>984</v>
      </c>
      <c r="B1842" s="49" t="s">
        <v>1174</v>
      </c>
      <c r="D1842" s="81">
        <v>0</v>
      </c>
      <c r="E1842" s="77">
        <v>0</v>
      </c>
      <c r="F1842" s="77"/>
      <c r="G1842" s="77">
        <v>5</v>
      </c>
      <c r="H1842" s="7">
        <v>4</v>
      </c>
      <c r="I1842" s="3">
        <f t="shared" si="993"/>
        <v>4</v>
      </c>
      <c r="J1842" s="3">
        <f t="shared" si="994"/>
        <v>1</v>
      </c>
      <c r="K1842" s="81" t="s">
        <v>1185</v>
      </c>
      <c r="L1842" s="81" t="s">
        <v>47</v>
      </c>
      <c r="M1842" s="81"/>
      <c r="N1842" s="114"/>
      <c r="O1842" s="91">
        <f t="shared" si="997"/>
        <v>0</v>
      </c>
      <c r="P1842" s="98"/>
      <c r="R1842" s="290"/>
      <c r="S1842" s="291"/>
      <c r="U1842" s="212"/>
      <c r="V1842" s="180"/>
      <c r="W1842" s="180"/>
      <c r="X1842" s="81"/>
      <c r="Y1842" s="160"/>
    </row>
    <row r="1843" spans="1:25">
      <c r="A1843" s="50" t="s">
        <v>814</v>
      </c>
      <c r="B1843" s="411" t="s">
        <v>2131</v>
      </c>
      <c r="D1843" s="81">
        <v>0</v>
      </c>
      <c r="E1843" s="77">
        <v>0</v>
      </c>
      <c r="F1843" s="77"/>
      <c r="G1843" s="153">
        <v>5</v>
      </c>
      <c r="H1843" s="7">
        <v>5</v>
      </c>
      <c r="I1843" s="3">
        <f>E1843/G1843+H1843</f>
        <v>5</v>
      </c>
      <c r="J1843" s="3">
        <f>ROUND(I1843/7.5,0)</f>
        <v>1</v>
      </c>
      <c r="K1843" s="81" t="s">
        <v>98</v>
      </c>
      <c r="L1843" s="152">
        <v>1.093</v>
      </c>
      <c r="M1843" s="81"/>
      <c r="N1843" s="114">
        <f>VLOOKUP(K1843,'Material Bar Weights'!A:C,3,0)</f>
        <v>78.12</v>
      </c>
      <c r="O1843" s="91">
        <f>IF(L1843="NA", E1843, E1843*L1843)</f>
        <v>0</v>
      </c>
      <c r="P1843" s="92">
        <f>O1843/N1843</f>
        <v>0</v>
      </c>
      <c r="R1843" s="290"/>
      <c r="S1843" s="291"/>
      <c r="U1843" s="212"/>
      <c r="V1843" s="180"/>
      <c r="W1843" s="180"/>
      <c r="X1843" s="81"/>
      <c r="Y1843" s="160"/>
    </row>
    <row r="1844" spans="1:25">
      <c r="A1844" s="50" t="s">
        <v>695</v>
      </c>
      <c r="B1844" s="411" t="s">
        <v>2132</v>
      </c>
      <c r="D1844" s="81">
        <v>0</v>
      </c>
      <c r="E1844" s="77">
        <v>0</v>
      </c>
      <c r="F1844" s="77"/>
      <c r="G1844" s="153">
        <v>36</v>
      </c>
      <c r="H1844" s="7">
        <v>2</v>
      </c>
      <c r="I1844" s="3">
        <f t="shared" si="993"/>
        <v>2</v>
      </c>
      <c r="J1844" s="3">
        <f t="shared" si="994"/>
        <v>0</v>
      </c>
      <c r="K1844" s="81" t="s">
        <v>2133</v>
      </c>
      <c r="L1844" s="81" t="s">
        <v>47</v>
      </c>
      <c r="M1844" s="81"/>
      <c r="N1844" s="114"/>
      <c r="O1844" s="91">
        <f t="shared" si="997"/>
        <v>0</v>
      </c>
      <c r="P1844" s="98"/>
      <c r="R1844" s="290"/>
      <c r="S1844" s="291"/>
      <c r="U1844" s="212"/>
      <c r="V1844" s="180"/>
      <c r="W1844" s="180"/>
      <c r="X1844" s="81"/>
      <c r="Y1844" s="160"/>
    </row>
    <row r="1845" spans="1:25">
      <c r="A1845" s="50" t="s">
        <v>293</v>
      </c>
      <c r="B1845" s="49" t="s">
        <v>576</v>
      </c>
      <c r="C1845" s="47" t="s">
        <v>736</v>
      </c>
      <c r="D1845" s="81">
        <v>0</v>
      </c>
      <c r="E1845" s="77">
        <v>0</v>
      </c>
      <c r="F1845" s="77"/>
      <c r="G1845" s="153">
        <v>14</v>
      </c>
      <c r="H1845" s="7">
        <v>4</v>
      </c>
      <c r="I1845" s="3">
        <f t="shared" si="993"/>
        <v>4</v>
      </c>
      <c r="J1845" s="3">
        <f t="shared" si="994"/>
        <v>1</v>
      </c>
      <c r="K1845" s="81" t="s">
        <v>542</v>
      </c>
      <c r="L1845" s="152">
        <v>0.1027</v>
      </c>
      <c r="M1845" s="81"/>
      <c r="N1845" s="114">
        <f>VLOOKUP(K1845,'Material Bar Weights'!A:C,3,0)</f>
        <v>18.579999999999998</v>
      </c>
      <c r="O1845" s="91">
        <f t="shared" si="997"/>
        <v>0</v>
      </c>
      <c r="P1845" s="92">
        <f t="shared" ref="P1845:P1849" si="998">O1845/N1845</f>
        <v>0</v>
      </c>
      <c r="R1845" s="290"/>
      <c r="S1845" s="291"/>
      <c r="U1845" s="212"/>
      <c r="V1845" s="180"/>
      <c r="W1845" s="180"/>
      <c r="X1845" s="81"/>
      <c r="Y1845" s="160"/>
    </row>
    <row r="1846" spans="1:25">
      <c r="A1846" s="50" t="s">
        <v>1450</v>
      </c>
      <c r="B1846" s="49" t="s">
        <v>576</v>
      </c>
      <c r="C1846" s="47" t="s">
        <v>735</v>
      </c>
      <c r="D1846" s="81">
        <v>0</v>
      </c>
      <c r="E1846" s="77">
        <v>0</v>
      </c>
      <c r="F1846" s="77"/>
      <c r="G1846" s="77">
        <v>15</v>
      </c>
      <c r="H1846" s="7">
        <v>4</v>
      </c>
      <c r="I1846" s="3">
        <f t="shared" si="993"/>
        <v>4</v>
      </c>
      <c r="J1846" s="3">
        <f t="shared" si="994"/>
        <v>1</v>
      </c>
      <c r="K1846" s="81" t="s">
        <v>542</v>
      </c>
      <c r="L1846" s="152">
        <v>0.10929999999999999</v>
      </c>
      <c r="M1846" s="81"/>
      <c r="N1846" s="114">
        <f>VLOOKUP(K1846,'Material Bar Weights'!A:C,3,0)</f>
        <v>18.579999999999998</v>
      </c>
      <c r="O1846" s="91">
        <f t="shared" si="997"/>
        <v>0</v>
      </c>
      <c r="P1846" s="92">
        <f t="shared" si="998"/>
        <v>0</v>
      </c>
      <c r="R1846" s="290"/>
      <c r="S1846" s="291"/>
      <c r="U1846" s="212"/>
      <c r="V1846" s="180"/>
      <c r="W1846" s="180"/>
      <c r="X1846" s="81"/>
      <c r="Y1846" s="160"/>
    </row>
    <row r="1847" spans="1:25">
      <c r="A1847" s="50" t="s">
        <v>1450</v>
      </c>
      <c r="B1847" s="49" t="s">
        <v>536</v>
      </c>
      <c r="D1847" s="81">
        <v>0</v>
      </c>
      <c r="E1847" s="77">
        <v>0</v>
      </c>
      <c r="F1847" s="77"/>
      <c r="G1847" s="77">
        <v>15</v>
      </c>
      <c r="H1847" s="7">
        <v>4</v>
      </c>
      <c r="I1847" s="3">
        <f t="shared" si="993"/>
        <v>4</v>
      </c>
      <c r="J1847" s="3">
        <f t="shared" si="994"/>
        <v>1</v>
      </c>
      <c r="K1847" s="81" t="s">
        <v>92</v>
      </c>
      <c r="L1847" s="152">
        <v>0.2092</v>
      </c>
      <c r="M1847" s="81"/>
      <c r="N1847" s="114">
        <f>VLOOKUP(K1847,'Material Bar Weights'!A:C,3,0)</f>
        <v>48.45</v>
      </c>
      <c r="O1847" s="91">
        <f t="shared" si="997"/>
        <v>0</v>
      </c>
      <c r="P1847" s="92">
        <f t="shared" si="998"/>
        <v>0</v>
      </c>
      <c r="R1847" s="290"/>
      <c r="S1847" s="291"/>
      <c r="U1847" s="212"/>
      <c r="V1847" s="180"/>
      <c r="W1847" s="180"/>
      <c r="X1847" s="81"/>
      <c r="Y1847" s="160"/>
    </row>
    <row r="1848" spans="1:25">
      <c r="A1848" s="50" t="s">
        <v>1450</v>
      </c>
      <c r="B1848" s="411" t="s">
        <v>537</v>
      </c>
      <c r="D1848" s="81">
        <v>0</v>
      </c>
      <c r="E1848" s="77">
        <v>0</v>
      </c>
      <c r="F1848" s="77"/>
      <c r="G1848" s="77">
        <v>15</v>
      </c>
      <c r="H1848" s="7">
        <v>4</v>
      </c>
      <c r="I1848" s="3">
        <f t="shared" si="993"/>
        <v>4</v>
      </c>
      <c r="J1848" s="3">
        <f t="shared" si="994"/>
        <v>1</v>
      </c>
      <c r="K1848" s="81" t="s">
        <v>535</v>
      </c>
      <c r="L1848" s="81">
        <v>0.2732</v>
      </c>
      <c r="M1848" s="81"/>
      <c r="N1848" s="114">
        <f>VLOOKUP(K1848,'Material Bar Weights'!A:C,3,0)</f>
        <v>44.72</v>
      </c>
      <c r="O1848" s="91">
        <f t="shared" si="997"/>
        <v>0</v>
      </c>
      <c r="P1848" s="92">
        <f t="shared" si="998"/>
        <v>0</v>
      </c>
      <c r="R1848" s="290"/>
      <c r="S1848" s="291"/>
      <c r="U1848" s="212"/>
      <c r="V1848" s="180"/>
      <c r="W1848" s="180"/>
      <c r="X1848" s="81"/>
      <c r="Y1848" s="160"/>
    </row>
    <row r="1849" spans="1:25">
      <c r="A1849" s="50" t="s">
        <v>622</v>
      </c>
      <c r="B1849" s="49" t="s">
        <v>608</v>
      </c>
      <c r="D1849" s="81">
        <v>0</v>
      </c>
      <c r="E1849" s="50">
        <v>0</v>
      </c>
      <c r="G1849" s="50">
        <v>20</v>
      </c>
      <c r="H1849" s="81">
        <v>2</v>
      </c>
      <c r="I1849" s="6">
        <f t="shared" si="993"/>
        <v>2</v>
      </c>
      <c r="J1849" s="6">
        <f t="shared" si="994"/>
        <v>0</v>
      </c>
      <c r="K1849" s="50" t="s">
        <v>616</v>
      </c>
      <c r="L1849" s="152">
        <v>0.53200000000000003</v>
      </c>
      <c r="M1849" s="81"/>
      <c r="N1849" s="114">
        <f>VLOOKUP(K1849,'Material Bar Weights'!A:C,3,0)</f>
        <v>40.799999999999997</v>
      </c>
      <c r="O1849" s="115">
        <f t="shared" si="997"/>
        <v>0</v>
      </c>
      <c r="P1849" s="105">
        <f t="shared" si="998"/>
        <v>0</v>
      </c>
      <c r="R1849" s="290"/>
      <c r="S1849" s="291"/>
      <c r="U1849" s="212"/>
      <c r="V1849" s="180"/>
      <c r="W1849" s="180"/>
      <c r="X1849" s="81"/>
      <c r="Y1849" s="160"/>
    </row>
    <row r="1850" spans="1:25">
      <c r="A1850" s="165" t="s">
        <v>1425</v>
      </c>
      <c r="B1850" s="49" t="s">
        <v>610</v>
      </c>
      <c r="D1850" s="81">
        <v>0</v>
      </c>
      <c r="E1850" s="77">
        <v>0</v>
      </c>
      <c r="F1850" s="77"/>
      <c r="G1850" s="77">
        <v>15</v>
      </c>
      <c r="H1850" s="7">
        <v>4</v>
      </c>
      <c r="I1850" s="3">
        <f t="shared" si="993"/>
        <v>4</v>
      </c>
      <c r="J1850" s="3">
        <f t="shared" si="994"/>
        <v>1</v>
      </c>
      <c r="K1850" s="50" t="s">
        <v>607</v>
      </c>
      <c r="L1850" s="81" t="s">
        <v>47</v>
      </c>
      <c r="M1850" s="81"/>
      <c r="N1850" s="114"/>
      <c r="O1850" s="91">
        <f t="shared" si="997"/>
        <v>0</v>
      </c>
      <c r="P1850" s="98"/>
      <c r="R1850" s="290"/>
      <c r="S1850" s="291"/>
      <c r="U1850" s="212"/>
      <c r="V1850" s="180"/>
      <c r="W1850" s="180"/>
      <c r="X1850" s="81"/>
      <c r="Y1850" s="160"/>
    </row>
    <row r="1851" spans="1:25">
      <c r="A1851" s="163" t="s">
        <v>615</v>
      </c>
      <c r="B1851" s="49" t="s">
        <v>1720</v>
      </c>
      <c r="D1851" s="81">
        <v>0</v>
      </c>
      <c r="E1851" s="77">
        <v>0</v>
      </c>
      <c r="F1851" s="77"/>
      <c r="G1851" s="77">
        <v>15</v>
      </c>
      <c r="H1851" s="7">
        <v>4</v>
      </c>
      <c r="I1851" s="3">
        <f t="shared" si="993"/>
        <v>4</v>
      </c>
      <c r="J1851" s="3">
        <f t="shared" si="994"/>
        <v>1</v>
      </c>
      <c r="K1851" s="50" t="s">
        <v>1722</v>
      </c>
      <c r="L1851" s="81">
        <v>1.4387000000000001</v>
      </c>
      <c r="M1851" s="81"/>
      <c r="N1851" s="114">
        <f>VLOOKUP(K1851,'Material Bar Weights'!A:C,3,0)</f>
        <v>84.77</v>
      </c>
      <c r="O1851" s="91">
        <f t="shared" si="997"/>
        <v>0</v>
      </c>
      <c r="P1851" s="92">
        <f>O1851/N1851</f>
        <v>0</v>
      </c>
      <c r="R1851" s="290"/>
      <c r="S1851" s="291"/>
      <c r="U1851" s="212"/>
      <c r="V1851" s="180"/>
      <c r="W1851" s="180"/>
      <c r="X1851" s="81"/>
      <c r="Y1851" s="160"/>
    </row>
    <row r="1852" spans="1:25">
      <c r="A1852" s="163" t="s">
        <v>695</v>
      </c>
      <c r="B1852" s="107" t="s">
        <v>1721</v>
      </c>
      <c r="D1852" s="81">
        <v>0</v>
      </c>
      <c r="E1852" s="77">
        <v>0</v>
      </c>
      <c r="F1852" s="77"/>
      <c r="G1852" s="77">
        <v>15</v>
      </c>
      <c r="H1852" s="7">
        <v>4</v>
      </c>
      <c r="I1852" s="3">
        <f t="shared" si="993"/>
        <v>4</v>
      </c>
      <c r="J1852" s="3">
        <f t="shared" si="994"/>
        <v>1</v>
      </c>
      <c r="K1852" s="50" t="s">
        <v>1720</v>
      </c>
      <c r="L1852" s="81" t="s">
        <v>47</v>
      </c>
      <c r="M1852" s="81"/>
      <c r="N1852" s="114"/>
      <c r="O1852" s="91">
        <f t="shared" si="997"/>
        <v>0</v>
      </c>
      <c r="P1852" s="98"/>
      <c r="R1852" s="290"/>
      <c r="S1852" s="291"/>
      <c r="U1852" s="212"/>
      <c r="V1852" s="180"/>
      <c r="W1852" s="180"/>
      <c r="X1852" s="81"/>
      <c r="Y1852" s="160"/>
    </row>
    <row r="1853" spans="1:25">
      <c r="A1853" s="50" t="s">
        <v>615</v>
      </c>
      <c r="B1853" s="411" t="s">
        <v>619</v>
      </c>
      <c r="C1853" s="76"/>
      <c r="D1853" s="81">
        <v>0</v>
      </c>
      <c r="E1853" s="77">
        <v>0</v>
      </c>
      <c r="F1853" s="33">
        <f t="shared" ref="F1853" si="999">((E1853*M1853)/35)/4</f>
        <v>0</v>
      </c>
      <c r="G1853" s="77">
        <v>15</v>
      </c>
      <c r="H1853" s="7">
        <v>4</v>
      </c>
      <c r="I1853" s="3">
        <f t="shared" si="993"/>
        <v>4</v>
      </c>
      <c r="J1853" s="3">
        <f t="shared" si="994"/>
        <v>1</v>
      </c>
      <c r="K1853" s="50" t="s">
        <v>618</v>
      </c>
      <c r="L1853" s="81">
        <v>1.3544</v>
      </c>
      <c r="M1853" s="81">
        <v>0.30099999999999999</v>
      </c>
      <c r="N1853" s="114">
        <f>VLOOKUP(K1853,'Material Bar Weights'!A:C,3,0)</f>
        <v>78.239999999999995</v>
      </c>
      <c r="O1853" s="91">
        <f t="shared" si="997"/>
        <v>0</v>
      </c>
      <c r="P1853" s="92">
        <f>O1853/N1853</f>
        <v>0</v>
      </c>
      <c r="R1853" s="290"/>
      <c r="S1853" s="291"/>
      <c r="U1853" s="212"/>
      <c r="V1853" s="180"/>
      <c r="W1853" s="180"/>
      <c r="X1853" s="81"/>
      <c r="Y1853" s="160"/>
    </row>
    <row r="1854" spans="1:25">
      <c r="A1854" s="50" t="s">
        <v>695</v>
      </c>
      <c r="B1854" s="411" t="s">
        <v>620</v>
      </c>
      <c r="C1854" s="76"/>
      <c r="D1854" s="81">
        <v>0</v>
      </c>
      <c r="E1854" s="77">
        <v>0</v>
      </c>
      <c r="F1854" s="77"/>
      <c r="G1854" s="77">
        <v>15</v>
      </c>
      <c r="H1854" s="7">
        <v>4</v>
      </c>
      <c r="I1854" s="3">
        <f t="shared" si="993"/>
        <v>4</v>
      </c>
      <c r="J1854" s="3">
        <f t="shared" si="994"/>
        <v>1</v>
      </c>
      <c r="K1854" s="50" t="s">
        <v>619</v>
      </c>
      <c r="L1854" s="81" t="s">
        <v>47</v>
      </c>
      <c r="M1854" s="81"/>
      <c r="N1854" s="114"/>
      <c r="O1854" s="91">
        <f t="shared" si="997"/>
        <v>0</v>
      </c>
      <c r="P1854" s="98"/>
      <c r="R1854" s="290"/>
      <c r="S1854" s="291"/>
      <c r="U1854" s="212"/>
      <c r="V1854" s="180"/>
      <c r="W1854" s="180"/>
      <c r="X1854" s="81"/>
      <c r="Y1854" s="160"/>
    </row>
    <row r="1855" spans="1:25">
      <c r="A1855" s="50" t="s">
        <v>1166</v>
      </c>
      <c r="B1855" s="49" t="s">
        <v>1007</v>
      </c>
      <c r="D1855" s="81">
        <v>0</v>
      </c>
      <c r="E1855" s="77">
        <v>0</v>
      </c>
      <c r="F1855" s="77"/>
      <c r="G1855" s="77">
        <v>15</v>
      </c>
      <c r="H1855" s="7">
        <v>4</v>
      </c>
      <c r="I1855" s="3">
        <f t="shared" si="993"/>
        <v>4</v>
      </c>
      <c r="J1855" s="3">
        <f t="shared" si="994"/>
        <v>1</v>
      </c>
      <c r="K1855" s="81" t="s">
        <v>992</v>
      </c>
      <c r="L1855" s="81" t="s">
        <v>47</v>
      </c>
      <c r="M1855" s="81"/>
      <c r="N1855" s="114"/>
      <c r="O1855" s="91">
        <f t="shared" si="997"/>
        <v>0</v>
      </c>
      <c r="P1855" s="98"/>
      <c r="R1855" s="290"/>
      <c r="S1855" s="291"/>
      <c r="U1855" s="212"/>
      <c r="V1855" s="180"/>
      <c r="W1855" s="180"/>
      <c r="X1855" s="81"/>
      <c r="Y1855" s="160"/>
    </row>
    <row r="1856" spans="1:25">
      <c r="A1856" s="50" t="s">
        <v>1450</v>
      </c>
      <c r="B1856" s="49" t="s">
        <v>992</v>
      </c>
      <c r="D1856" s="81">
        <v>0</v>
      </c>
      <c r="E1856" s="77">
        <v>0</v>
      </c>
      <c r="F1856" s="77"/>
      <c r="G1856" s="77">
        <v>4</v>
      </c>
      <c r="H1856" s="7">
        <v>4</v>
      </c>
      <c r="I1856" s="3">
        <f t="shared" si="993"/>
        <v>4</v>
      </c>
      <c r="J1856" s="3">
        <f t="shared" si="994"/>
        <v>1</v>
      </c>
      <c r="K1856" s="81" t="s">
        <v>717</v>
      </c>
      <c r="L1856" s="81">
        <v>1.0357000000000001</v>
      </c>
      <c r="M1856" s="81"/>
      <c r="N1856" s="114">
        <f>VLOOKUP(K1856,'Material Bar Weights'!A:C,3,0)</f>
        <v>72.099999999999994</v>
      </c>
      <c r="O1856" s="91">
        <f t="shared" si="997"/>
        <v>0</v>
      </c>
      <c r="P1856" s="92">
        <f t="shared" ref="P1856:P1864" si="1000">O1856/N1856</f>
        <v>0</v>
      </c>
      <c r="R1856" s="290"/>
      <c r="S1856" s="291"/>
      <c r="U1856" s="212"/>
      <c r="V1856" s="180"/>
      <c r="W1856" s="180"/>
      <c r="X1856" s="81"/>
      <c r="Y1856" s="160"/>
    </row>
    <row r="1857" spans="1:25">
      <c r="A1857" s="50" t="s">
        <v>1450</v>
      </c>
      <c r="B1857" s="49" t="s">
        <v>538</v>
      </c>
      <c r="C1857" s="47" t="s">
        <v>1667</v>
      </c>
      <c r="D1857" s="81">
        <v>0</v>
      </c>
      <c r="E1857" s="77">
        <v>0</v>
      </c>
      <c r="F1857" s="77"/>
      <c r="G1857" s="77">
        <v>15</v>
      </c>
      <c r="H1857" s="7">
        <v>4</v>
      </c>
      <c r="I1857" s="3">
        <f t="shared" si="993"/>
        <v>4</v>
      </c>
      <c r="J1857" s="3">
        <f t="shared" si="994"/>
        <v>1</v>
      </c>
      <c r="K1857" s="81" t="s">
        <v>232</v>
      </c>
      <c r="L1857" s="81">
        <v>0.2293</v>
      </c>
      <c r="M1857" s="81"/>
      <c r="N1857" s="114">
        <f>VLOOKUP(K1857,'Material Bar Weights'!A:C,3,0)</f>
        <v>34.72</v>
      </c>
      <c r="O1857" s="91">
        <f t="shared" si="997"/>
        <v>0</v>
      </c>
      <c r="P1857" s="92">
        <f t="shared" si="1000"/>
        <v>0</v>
      </c>
      <c r="R1857" s="290"/>
      <c r="S1857" s="291"/>
      <c r="U1857" s="212"/>
      <c r="V1857" s="180"/>
      <c r="W1857" s="180"/>
      <c r="X1857" s="81"/>
      <c r="Y1857" s="160"/>
    </row>
    <row r="1858" spans="1:25">
      <c r="A1858" s="50" t="s">
        <v>662</v>
      </c>
      <c r="B1858" s="49" t="s">
        <v>1033</v>
      </c>
      <c r="D1858" s="81">
        <v>0</v>
      </c>
      <c r="E1858" s="77">
        <v>0</v>
      </c>
      <c r="F1858" s="77"/>
      <c r="G1858" s="77">
        <v>15</v>
      </c>
      <c r="H1858" s="7">
        <v>4</v>
      </c>
      <c r="I1858" s="3">
        <f t="shared" si="993"/>
        <v>4</v>
      </c>
      <c r="J1858" s="3">
        <f t="shared" si="994"/>
        <v>1</v>
      </c>
      <c r="K1858" s="81" t="s">
        <v>1034</v>
      </c>
      <c r="L1858" s="81">
        <v>0.39450000000000002</v>
      </c>
      <c r="M1858" s="81"/>
      <c r="N1858" s="114">
        <f>VLOOKUP(K1858,'Material Bar Weights'!A:C,3,0)</f>
        <v>66.8</v>
      </c>
      <c r="O1858" s="91">
        <f t="shared" si="997"/>
        <v>0</v>
      </c>
      <c r="P1858" s="92">
        <f t="shared" si="1000"/>
        <v>0</v>
      </c>
      <c r="R1858" s="290"/>
      <c r="S1858" s="291"/>
      <c r="U1858" s="212"/>
      <c r="V1858" s="180"/>
      <c r="W1858" s="180"/>
      <c r="X1858" s="50"/>
      <c r="Y1858" s="82"/>
    </row>
    <row r="1859" spans="1:25">
      <c r="A1859" s="50" t="s">
        <v>814</v>
      </c>
      <c r="B1859" s="411" t="s">
        <v>540</v>
      </c>
      <c r="D1859" s="81">
        <v>0</v>
      </c>
      <c r="E1859" s="77">
        <v>0</v>
      </c>
      <c r="F1859" s="33">
        <f t="shared" ref="F1859" si="1001">((E1859*M1859)/35)/4</f>
        <v>0</v>
      </c>
      <c r="G1859" s="77">
        <v>10</v>
      </c>
      <c r="H1859" s="7">
        <v>4</v>
      </c>
      <c r="I1859" s="3">
        <f t="shared" si="993"/>
        <v>4</v>
      </c>
      <c r="J1859" s="3">
        <f t="shared" si="994"/>
        <v>1</v>
      </c>
      <c r="K1859" s="81" t="s">
        <v>541</v>
      </c>
      <c r="L1859" s="81">
        <v>0.19570000000000001</v>
      </c>
      <c r="M1859" s="81">
        <v>0.95699999999999996</v>
      </c>
      <c r="N1859" s="114">
        <f>VLOOKUP(K1859,'Material Bar Weights'!A:C,3,0)</f>
        <v>32.04</v>
      </c>
      <c r="O1859" s="91">
        <f t="shared" si="997"/>
        <v>0</v>
      </c>
      <c r="P1859" s="92">
        <f t="shared" si="1000"/>
        <v>0</v>
      </c>
      <c r="R1859" s="290"/>
      <c r="S1859" s="291"/>
      <c r="U1859" s="212"/>
      <c r="V1859" s="180"/>
      <c r="W1859" s="180"/>
      <c r="X1859" s="50"/>
      <c r="Y1859" s="82"/>
    </row>
    <row r="1860" spans="1:25">
      <c r="A1860" s="81" t="s">
        <v>695</v>
      </c>
      <c r="B1860" s="411" t="s">
        <v>2465</v>
      </c>
      <c r="D1860" s="81">
        <v>0</v>
      </c>
      <c r="E1860" s="77">
        <v>0</v>
      </c>
      <c r="F1860" s="77"/>
      <c r="G1860" s="153">
        <v>13</v>
      </c>
      <c r="H1860" s="7">
        <v>3</v>
      </c>
      <c r="I1860" s="3">
        <f t="shared" ref="I1860" si="1002">E1860/G1860+H1860</f>
        <v>3</v>
      </c>
      <c r="J1860" s="3">
        <f t="shared" ref="J1860" si="1003">ROUND(I1860/7.5,0)</f>
        <v>0</v>
      </c>
      <c r="K1860" s="81" t="s">
        <v>999</v>
      </c>
      <c r="L1860" s="81">
        <v>4.5900000000000003E-2</v>
      </c>
      <c r="M1860" s="81">
        <v>0.38529999999999998</v>
      </c>
      <c r="N1860" s="114">
        <f>VLOOKUP(K1860,'Material Bar Weights'!A:C,3,0)</f>
        <v>16.41</v>
      </c>
      <c r="O1860" s="104">
        <f t="shared" ref="O1860" si="1004">IF(L1860="NA", E1860, E1860*L1860)</f>
        <v>0</v>
      </c>
      <c r="P1860" s="92">
        <f t="shared" ref="P1860" si="1005">O1860/N1860</f>
        <v>0</v>
      </c>
      <c r="R1860" s="290"/>
      <c r="S1860" s="291"/>
      <c r="U1860" s="212"/>
      <c r="V1860" s="180"/>
      <c r="W1860" s="180"/>
      <c r="X1860" s="50"/>
      <c r="Y1860" s="82"/>
    </row>
    <row r="1861" spans="1:25">
      <c r="A1861" s="50" t="s">
        <v>695</v>
      </c>
      <c r="B1861" s="49" t="s">
        <v>748</v>
      </c>
      <c r="D1861" s="81">
        <v>0</v>
      </c>
      <c r="E1861" s="77">
        <v>0</v>
      </c>
      <c r="F1861" s="77"/>
      <c r="G1861" s="153">
        <v>16</v>
      </c>
      <c r="H1861" s="7">
        <v>3</v>
      </c>
      <c r="I1861" s="3">
        <f t="shared" si="993"/>
        <v>3</v>
      </c>
      <c r="J1861" s="3">
        <f t="shared" si="994"/>
        <v>0</v>
      </c>
      <c r="K1861" s="81" t="s">
        <v>542</v>
      </c>
      <c r="L1861" s="81">
        <v>5.5800000000000002E-2</v>
      </c>
      <c r="M1861" s="81"/>
      <c r="N1861" s="114">
        <f>VLOOKUP(K1861,'Material Bar Weights'!A:C,3,0)</f>
        <v>18.579999999999998</v>
      </c>
      <c r="O1861" s="91">
        <f t="shared" si="997"/>
        <v>0</v>
      </c>
      <c r="P1861" s="92">
        <f t="shared" si="1000"/>
        <v>0</v>
      </c>
      <c r="R1861" s="290"/>
      <c r="S1861" s="291"/>
      <c r="U1861" s="212"/>
      <c r="V1861" s="180"/>
      <c r="W1861" s="180"/>
      <c r="X1861" s="50"/>
      <c r="Y1861" s="82"/>
    </row>
    <row r="1862" spans="1:25">
      <c r="A1862" s="50" t="s">
        <v>695</v>
      </c>
      <c r="B1862" s="49" t="s">
        <v>1028</v>
      </c>
      <c r="D1862" s="81">
        <v>0</v>
      </c>
      <c r="E1862" s="77">
        <v>0</v>
      </c>
      <c r="F1862" s="77"/>
      <c r="G1862" s="153">
        <v>10</v>
      </c>
      <c r="H1862" s="7">
        <v>5.5</v>
      </c>
      <c r="I1862" s="3">
        <f t="shared" si="993"/>
        <v>5.5</v>
      </c>
      <c r="J1862" s="3">
        <f t="shared" si="994"/>
        <v>1</v>
      </c>
      <c r="K1862" s="81" t="s">
        <v>542</v>
      </c>
      <c r="L1862" s="152">
        <v>8.0500000000000002E-2</v>
      </c>
      <c r="M1862" s="81"/>
      <c r="N1862" s="114">
        <f>VLOOKUP(K1862,'Material Bar Weights'!A:C,3,0)</f>
        <v>18.579999999999998</v>
      </c>
      <c r="O1862" s="91">
        <f t="shared" si="997"/>
        <v>0</v>
      </c>
      <c r="P1862" s="92">
        <f t="shared" si="1000"/>
        <v>0</v>
      </c>
      <c r="R1862" s="290"/>
      <c r="S1862" s="291"/>
      <c r="U1862" s="212"/>
      <c r="V1862" s="180"/>
      <c r="W1862" s="180"/>
      <c r="X1862" s="50"/>
      <c r="Y1862" s="82"/>
    </row>
    <row r="1863" spans="1:25">
      <c r="A1863" s="81" t="s">
        <v>695</v>
      </c>
      <c r="B1863" s="411" t="s">
        <v>1482</v>
      </c>
      <c r="D1863" s="81">
        <v>0</v>
      </c>
      <c r="E1863" s="77">
        <v>0</v>
      </c>
      <c r="F1863" s="33">
        <f t="shared" ref="F1863" si="1006">((E1863*M1863)/35)/4</f>
        <v>0</v>
      </c>
      <c r="G1863" s="153">
        <v>9</v>
      </c>
      <c r="H1863" s="7">
        <v>3</v>
      </c>
      <c r="I1863" s="3">
        <f t="shared" si="993"/>
        <v>3</v>
      </c>
      <c r="J1863" s="3">
        <f t="shared" si="994"/>
        <v>0</v>
      </c>
      <c r="K1863" s="81" t="s">
        <v>542</v>
      </c>
      <c r="L1863" s="81">
        <v>4.5900000000000003E-2</v>
      </c>
      <c r="M1863" s="81">
        <v>0.02</v>
      </c>
      <c r="N1863" s="114">
        <f>VLOOKUP(K1863,'Material Bar Weights'!A:C,3,0)</f>
        <v>18.579999999999998</v>
      </c>
      <c r="O1863" s="104">
        <f t="shared" si="997"/>
        <v>0</v>
      </c>
      <c r="P1863" s="92">
        <f t="shared" si="1000"/>
        <v>0</v>
      </c>
      <c r="R1863" s="290"/>
      <c r="S1863" s="291"/>
      <c r="U1863" s="212"/>
      <c r="V1863" s="180"/>
      <c r="W1863" s="180"/>
      <c r="X1863" s="50"/>
      <c r="Y1863" s="82"/>
    </row>
    <row r="1864" spans="1:25">
      <c r="A1864" s="50" t="s">
        <v>1450</v>
      </c>
      <c r="B1864" s="49" t="s">
        <v>545</v>
      </c>
      <c r="C1864" s="47" t="s">
        <v>1668</v>
      </c>
      <c r="D1864" s="81">
        <v>0</v>
      </c>
      <c r="E1864" s="77">
        <v>0</v>
      </c>
      <c r="F1864" s="77"/>
      <c r="G1864" s="77">
        <v>15</v>
      </c>
      <c r="H1864" s="7">
        <v>4</v>
      </c>
      <c r="I1864" s="3">
        <f t="shared" si="993"/>
        <v>4</v>
      </c>
      <c r="J1864" s="3">
        <f t="shared" si="994"/>
        <v>1</v>
      </c>
      <c r="K1864" s="81" t="s">
        <v>59</v>
      </c>
      <c r="L1864" s="81">
        <v>9.1399999999999995E-2</v>
      </c>
      <c r="M1864" s="81"/>
      <c r="N1864" s="114">
        <f>VLOOKUP(K1864,'Material Bar Weights'!A:C,3,0)</f>
        <v>13.56</v>
      </c>
      <c r="O1864" s="91">
        <f t="shared" si="997"/>
        <v>0</v>
      </c>
      <c r="P1864" s="92">
        <f t="shared" si="1000"/>
        <v>0</v>
      </c>
      <c r="R1864" s="290"/>
      <c r="S1864" s="291"/>
      <c r="U1864" s="212"/>
      <c r="V1864" s="180"/>
      <c r="W1864" s="180"/>
      <c r="X1864" s="50"/>
      <c r="Y1864" s="82"/>
    </row>
    <row r="1865" spans="1:25">
      <c r="A1865" s="165" t="s">
        <v>1425</v>
      </c>
      <c r="B1865" s="49" t="s">
        <v>546</v>
      </c>
      <c r="C1865" s="47" t="s">
        <v>1668</v>
      </c>
      <c r="D1865" s="81">
        <v>0</v>
      </c>
      <c r="E1865" s="77">
        <v>0</v>
      </c>
      <c r="F1865" s="77"/>
      <c r="G1865" s="77">
        <v>15</v>
      </c>
      <c r="H1865" s="7">
        <v>4</v>
      </c>
      <c r="I1865" s="3">
        <f t="shared" si="993"/>
        <v>4</v>
      </c>
      <c r="J1865" s="3">
        <f t="shared" si="994"/>
        <v>1</v>
      </c>
      <c r="K1865" s="50" t="s">
        <v>545</v>
      </c>
      <c r="L1865" s="81" t="s">
        <v>47</v>
      </c>
      <c r="M1865" s="81"/>
      <c r="N1865" s="114"/>
      <c r="O1865" s="91">
        <f t="shared" si="997"/>
        <v>0</v>
      </c>
      <c r="P1865" s="98"/>
      <c r="R1865" s="290"/>
      <c r="S1865" s="291"/>
      <c r="U1865" s="212"/>
      <c r="V1865" s="180"/>
      <c r="W1865" s="180"/>
      <c r="X1865" s="50"/>
      <c r="Y1865" s="82"/>
    </row>
    <row r="1866" spans="1:25">
      <c r="A1866" s="50" t="s">
        <v>1450</v>
      </c>
      <c r="B1866" s="49" t="s">
        <v>543</v>
      </c>
      <c r="D1866" s="81">
        <v>0</v>
      </c>
      <c r="E1866" s="77">
        <v>0</v>
      </c>
      <c r="F1866" s="77"/>
      <c r="G1866" s="77">
        <v>15</v>
      </c>
      <c r="H1866" s="7">
        <v>4</v>
      </c>
      <c r="I1866" s="3">
        <f t="shared" si="993"/>
        <v>4</v>
      </c>
      <c r="J1866" s="3">
        <f t="shared" si="994"/>
        <v>1</v>
      </c>
      <c r="K1866" s="81" t="s">
        <v>59</v>
      </c>
      <c r="L1866" s="81">
        <v>8.2299999999999998E-2</v>
      </c>
      <c r="M1866" s="81"/>
      <c r="N1866" s="114">
        <f>VLOOKUP(K1866,'Material Bar Weights'!A:C,3,0)</f>
        <v>13.56</v>
      </c>
      <c r="O1866" s="91">
        <f t="shared" si="997"/>
        <v>0</v>
      </c>
      <c r="P1866" s="92">
        <f>O1866/N1866</f>
        <v>0</v>
      </c>
      <c r="R1866" s="286"/>
      <c r="S1866" s="291"/>
      <c r="U1866" s="212"/>
      <c r="V1866" s="180"/>
      <c r="W1866" s="180"/>
      <c r="X1866" s="50"/>
      <c r="Y1866" s="82"/>
    </row>
    <row r="1867" spans="1:25">
      <c r="A1867" s="165" t="s">
        <v>1425</v>
      </c>
      <c r="B1867" s="49" t="s">
        <v>548</v>
      </c>
      <c r="D1867" s="81">
        <v>0</v>
      </c>
      <c r="E1867" s="77">
        <v>0</v>
      </c>
      <c r="F1867" s="77"/>
      <c r="G1867" s="77">
        <v>15</v>
      </c>
      <c r="H1867" s="7">
        <v>4</v>
      </c>
      <c r="I1867" s="3">
        <f t="shared" ref="I1867:I1889" si="1007">E1867/G1867+H1867</f>
        <v>4</v>
      </c>
      <c r="J1867" s="3">
        <f t="shared" si="994"/>
        <v>1</v>
      </c>
      <c r="K1867" s="50" t="s">
        <v>545</v>
      </c>
      <c r="L1867" s="81" t="s">
        <v>47</v>
      </c>
      <c r="M1867" s="81"/>
      <c r="N1867" s="114"/>
      <c r="O1867" s="91">
        <f t="shared" si="997"/>
        <v>0</v>
      </c>
      <c r="P1867" s="98"/>
      <c r="R1867" s="286"/>
      <c r="S1867" s="287"/>
      <c r="U1867" s="212"/>
      <c r="V1867" s="180"/>
      <c r="W1867" s="180"/>
      <c r="X1867" s="50"/>
      <c r="Y1867" s="82"/>
    </row>
    <row r="1868" spans="1:25">
      <c r="A1868" s="50" t="s">
        <v>1450</v>
      </c>
      <c r="B1868" s="172" t="s">
        <v>544</v>
      </c>
      <c r="C1868" s="76"/>
      <c r="D1868" s="81">
        <v>0</v>
      </c>
      <c r="E1868" s="77">
        <v>0</v>
      </c>
      <c r="F1868" s="77"/>
      <c r="G1868" s="77">
        <v>15</v>
      </c>
      <c r="H1868" s="7">
        <v>4</v>
      </c>
      <c r="I1868" s="3">
        <f t="shared" si="1007"/>
        <v>4</v>
      </c>
      <c r="J1868" s="3">
        <f t="shared" si="994"/>
        <v>1</v>
      </c>
      <c r="K1868" s="81" t="s">
        <v>1008</v>
      </c>
      <c r="L1868" s="81" t="s">
        <v>47</v>
      </c>
      <c r="M1868" s="81"/>
      <c r="N1868" s="114"/>
      <c r="O1868" s="91">
        <f t="shared" si="997"/>
        <v>0</v>
      </c>
      <c r="P1868" s="98"/>
      <c r="R1868" s="286"/>
      <c r="S1868" s="287"/>
      <c r="U1868" s="212"/>
      <c r="V1868" s="180"/>
      <c r="W1868" s="180"/>
      <c r="X1868" s="50"/>
      <c r="Y1868" s="82"/>
    </row>
    <row r="1869" spans="1:25">
      <c r="A1869" s="50" t="s">
        <v>662</v>
      </c>
      <c r="B1869" s="49" t="s">
        <v>1006</v>
      </c>
      <c r="D1869" s="81">
        <v>0</v>
      </c>
      <c r="E1869" s="77">
        <v>0</v>
      </c>
      <c r="F1869" s="77"/>
      <c r="G1869" s="77">
        <v>15</v>
      </c>
      <c r="H1869" s="7">
        <v>4</v>
      </c>
      <c r="I1869" s="3">
        <f t="shared" si="1007"/>
        <v>4</v>
      </c>
      <c r="J1869" s="3">
        <f t="shared" si="994"/>
        <v>1</v>
      </c>
      <c r="K1869" s="81" t="s">
        <v>185</v>
      </c>
      <c r="L1869" s="81">
        <v>0.84299999999999997</v>
      </c>
      <c r="M1869" s="81"/>
      <c r="N1869" s="114">
        <f>VLOOKUP(K1869,'Material Bar Weights'!A:C,3,0)</f>
        <v>12.9</v>
      </c>
      <c r="O1869" s="91">
        <f t="shared" si="997"/>
        <v>0</v>
      </c>
      <c r="P1869" s="92">
        <f>O1869/N1869</f>
        <v>0</v>
      </c>
      <c r="R1869" s="286"/>
      <c r="S1869" s="287"/>
      <c r="U1869" s="212"/>
      <c r="V1869" s="180"/>
      <c r="W1869" s="180"/>
      <c r="X1869" s="50"/>
      <c r="Y1869" s="82"/>
    </row>
    <row r="1870" spans="1:25">
      <c r="A1870" s="50" t="s">
        <v>383</v>
      </c>
      <c r="B1870" s="107" t="s">
        <v>547</v>
      </c>
      <c r="D1870" s="81">
        <v>0</v>
      </c>
      <c r="E1870" s="77">
        <v>0</v>
      </c>
      <c r="F1870" s="77"/>
      <c r="G1870" s="77">
        <v>15</v>
      </c>
      <c r="H1870" s="7">
        <v>4</v>
      </c>
      <c r="I1870" s="3">
        <f t="shared" si="1007"/>
        <v>4</v>
      </c>
      <c r="J1870" s="3">
        <f t="shared" si="994"/>
        <v>1</v>
      </c>
      <c r="K1870" s="50" t="s">
        <v>545</v>
      </c>
      <c r="L1870" s="81" t="s">
        <v>47</v>
      </c>
      <c r="M1870" s="81"/>
      <c r="N1870" s="114"/>
      <c r="O1870" s="91">
        <f t="shared" si="997"/>
        <v>0</v>
      </c>
      <c r="P1870" s="98"/>
      <c r="R1870" s="286"/>
      <c r="S1870" s="287"/>
      <c r="U1870" s="212"/>
      <c r="V1870" s="180"/>
      <c r="W1870" s="180"/>
      <c r="X1870" s="50"/>
      <c r="Y1870" s="82"/>
    </row>
    <row r="1871" spans="1:25">
      <c r="A1871" s="50" t="s">
        <v>654</v>
      </c>
      <c r="B1871" s="411" t="s">
        <v>1457</v>
      </c>
      <c r="D1871" s="81">
        <v>0</v>
      </c>
      <c r="E1871" s="77">
        <v>0</v>
      </c>
      <c r="F1871" s="535">
        <f>((E1871*M1871)/35)/4</f>
        <v>0</v>
      </c>
      <c r="G1871" s="77">
        <v>15</v>
      </c>
      <c r="H1871" s="7">
        <v>4</v>
      </c>
      <c r="I1871" s="3">
        <f t="shared" si="1007"/>
        <v>4</v>
      </c>
      <c r="J1871" s="3">
        <f t="shared" si="994"/>
        <v>1</v>
      </c>
      <c r="K1871" s="81" t="s">
        <v>117</v>
      </c>
      <c r="L1871" s="152">
        <v>9.0300000000000005E-2</v>
      </c>
      <c r="M1871" s="81">
        <v>4.3999999999999997E-2</v>
      </c>
      <c r="N1871" s="114">
        <f>VLOOKUP(K1871,'Material Bar Weights'!A:C,3,0)</f>
        <v>3.23</v>
      </c>
      <c r="O1871" s="91">
        <f t="shared" si="997"/>
        <v>0</v>
      </c>
      <c r="P1871" s="92">
        <f>O1871/N1871</f>
        <v>0</v>
      </c>
      <c r="R1871" s="286"/>
      <c r="S1871" s="287"/>
      <c r="U1871" s="212"/>
      <c r="V1871" s="180"/>
      <c r="W1871" s="180"/>
      <c r="X1871" s="50"/>
      <c r="Y1871" s="82"/>
    </row>
    <row r="1872" spans="1:25">
      <c r="A1872" s="50" t="s">
        <v>240</v>
      </c>
      <c r="B1872" s="107" t="s">
        <v>2588</v>
      </c>
      <c r="D1872" s="81">
        <v>0</v>
      </c>
      <c r="E1872" s="77">
        <v>0</v>
      </c>
      <c r="F1872" s="535">
        <f>((E1872*M1872)/35)/4</f>
        <v>0</v>
      </c>
      <c r="G1872" s="77">
        <v>15</v>
      </c>
      <c r="H1872" s="7">
        <v>4</v>
      </c>
      <c r="I1872" s="3">
        <f t="shared" si="1007"/>
        <v>4</v>
      </c>
      <c r="J1872" s="3">
        <f t="shared" si="994"/>
        <v>1</v>
      </c>
      <c r="K1872" s="81" t="s">
        <v>117</v>
      </c>
      <c r="L1872" s="81">
        <v>8.43E-2</v>
      </c>
      <c r="M1872" s="81">
        <v>6.5000000000000002E-2</v>
      </c>
      <c r="N1872" s="114">
        <f>VLOOKUP(K1872,'Material Bar Weights'!A:C,3,0)</f>
        <v>3.23</v>
      </c>
      <c r="O1872" s="91">
        <f t="shared" si="997"/>
        <v>0</v>
      </c>
      <c r="P1872" s="92">
        <f>O1872/N1872</f>
        <v>0</v>
      </c>
      <c r="R1872" s="286"/>
      <c r="S1872" s="287"/>
      <c r="U1872" s="212"/>
      <c r="V1872" s="180"/>
      <c r="W1872" s="180"/>
      <c r="X1872" s="50"/>
      <c r="Y1872" s="82"/>
    </row>
    <row r="1873" spans="1:25">
      <c r="A1873" s="50" t="s">
        <v>240</v>
      </c>
      <c r="B1873" s="411" t="s">
        <v>2589</v>
      </c>
      <c r="D1873" s="81">
        <v>0</v>
      </c>
      <c r="E1873" s="77">
        <v>0</v>
      </c>
      <c r="F1873" s="77"/>
      <c r="G1873" s="77">
        <v>15</v>
      </c>
      <c r="H1873" s="7">
        <v>4</v>
      </c>
      <c r="I1873" s="3">
        <f t="shared" si="1007"/>
        <v>4</v>
      </c>
      <c r="J1873" s="3">
        <f t="shared" si="994"/>
        <v>1</v>
      </c>
      <c r="K1873" s="536" t="s">
        <v>2590</v>
      </c>
      <c r="L1873" s="81" t="s">
        <v>47</v>
      </c>
      <c r="M1873" s="81"/>
      <c r="N1873" s="114"/>
      <c r="O1873" s="91">
        <f t="shared" si="997"/>
        <v>0</v>
      </c>
      <c r="P1873" s="98"/>
      <c r="R1873" s="286"/>
      <c r="S1873" s="287"/>
      <c r="V1873" s="180"/>
      <c r="W1873" s="180"/>
      <c r="X1873" s="50"/>
      <c r="Y1873" s="82"/>
    </row>
    <row r="1874" spans="1:25">
      <c r="A1874" s="50" t="s">
        <v>984</v>
      </c>
      <c r="B1874" s="49" t="s">
        <v>1134</v>
      </c>
      <c r="D1874" s="81">
        <v>0</v>
      </c>
      <c r="E1874" s="81">
        <v>0</v>
      </c>
      <c r="F1874" s="81"/>
      <c r="G1874" s="81">
        <v>36</v>
      </c>
      <c r="H1874" s="81">
        <v>1</v>
      </c>
      <c r="I1874" s="40">
        <f t="shared" si="1007"/>
        <v>1</v>
      </c>
      <c r="J1874" s="40">
        <f t="shared" si="994"/>
        <v>0</v>
      </c>
      <c r="K1874" s="81" t="s">
        <v>161</v>
      </c>
      <c r="L1874" s="81">
        <v>5.5E-2</v>
      </c>
      <c r="M1874" s="81"/>
      <c r="N1874" s="114">
        <f>VLOOKUP(K1874,'Material Bar Weights'!A:C,3,0)</f>
        <v>19.53</v>
      </c>
      <c r="O1874" s="115">
        <f t="shared" ref="O1874:O1904" si="1008">IF(L1874="NA", E1874, E1874*L1874)</f>
        <v>0</v>
      </c>
      <c r="P1874" s="105">
        <f>O1874/N1874</f>
        <v>0</v>
      </c>
      <c r="S1874" s="165"/>
      <c r="U1874" s="212"/>
    </row>
    <row r="1875" spans="1:25">
      <c r="A1875" s="50" t="s">
        <v>984</v>
      </c>
      <c r="B1875" s="107" t="s">
        <v>1067</v>
      </c>
      <c r="D1875" s="81">
        <v>0</v>
      </c>
      <c r="E1875" s="77">
        <v>0</v>
      </c>
      <c r="F1875" s="77"/>
      <c r="G1875" s="77">
        <v>5</v>
      </c>
      <c r="H1875" s="7">
        <v>4</v>
      </c>
      <c r="I1875" s="3">
        <f t="shared" si="1007"/>
        <v>4</v>
      </c>
      <c r="J1875" s="3">
        <f t="shared" si="994"/>
        <v>1</v>
      </c>
      <c r="K1875" s="81" t="s">
        <v>1135</v>
      </c>
      <c r="L1875" s="81" t="s">
        <v>47</v>
      </c>
      <c r="M1875" s="81"/>
      <c r="N1875" s="114"/>
      <c r="O1875" s="91">
        <f t="shared" si="1008"/>
        <v>0</v>
      </c>
      <c r="P1875" s="98"/>
      <c r="R1875" s="286"/>
      <c r="S1875" s="165"/>
      <c r="U1875" s="212" t="s">
        <v>1439</v>
      </c>
    </row>
    <row r="1876" spans="1:25">
      <c r="A1876" s="50" t="s">
        <v>984</v>
      </c>
      <c r="B1876" s="49" t="s">
        <v>1175</v>
      </c>
      <c r="D1876" s="81">
        <v>0</v>
      </c>
      <c r="E1876" s="77">
        <v>0</v>
      </c>
      <c r="F1876" s="77"/>
      <c r="G1876" s="153">
        <v>9</v>
      </c>
      <c r="H1876" s="7">
        <v>4</v>
      </c>
      <c r="I1876" s="3">
        <f t="shared" si="1007"/>
        <v>4</v>
      </c>
      <c r="J1876" s="3">
        <f t="shared" si="994"/>
        <v>1</v>
      </c>
      <c r="K1876" s="81" t="s">
        <v>991</v>
      </c>
      <c r="L1876" s="81" t="s">
        <v>47</v>
      </c>
      <c r="M1876" s="81"/>
      <c r="N1876" s="114"/>
      <c r="O1876" s="91">
        <f t="shared" si="1008"/>
        <v>0</v>
      </c>
      <c r="P1876" s="98"/>
      <c r="R1876" s="286"/>
      <c r="S1876" s="287"/>
      <c r="U1876" s="212" t="s">
        <v>1393</v>
      </c>
      <c r="V1876" s="180"/>
      <c r="W1876" s="180"/>
    </row>
    <row r="1877" spans="1:25">
      <c r="A1877" s="50" t="s">
        <v>695</v>
      </c>
      <c r="B1877" s="107" t="s">
        <v>1139</v>
      </c>
      <c r="C1877" s="102"/>
      <c r="D1877" s="81">
        <v>0</v>
      </c>
      <c r="E1877" s="77">
        <v>0</v>
      </c>
      <c r="F1877" s="77"/>
      <c r="G1877" s="153">
        <v>15</v>
      </c>
      <c r="H1877" s="263">
        <v>1</v>
      </c>
      <c r="I1877" s="3">
        <f>E1877/G1877+H1877</f>
        <v>1</v>
      </c>
      <c r="J1877" s="3">
        <f>ROUND(I1877/7.5,0)</f>
        <v>0</v>
      </c>
      <c r="K1877" s="81" t="s">
        <v>961</v>
      </c>
      <c r="L1877" s="81">
        <v>4.7800000000000002E-2</v>
      </c>
      <c r="M1877" s="81"/>
      <c r="N1877" s="114">
        <f>VLOOKUP(K1877,'Material Bar Weights'!A:C,3,0)</f>
        <v>18.02</v>
      </c>
      <c r="O1877" s="91">
        <f>IF(L1877="NA", E1877, E1877*L1877)</f>
        <v>0</v>
      </c>
      <c r="P1877" s="92">
        <f>O1877/N1877</f>
        <v>0</v>
      </c>
      <c r="R1877" s="286"/>
      <c r="S1877" s="287"/>
      <c r="U1877" s="212"/>
      <c r="V1877" s="180"/>
      <c r="W1877" s="180"/>
    </row>
    <row r="1878" spans="1:25">
      <c r="A1878" s="50" t="s">
        <v>1661</v>
      </c>
      <c r="B1878" s="416" t="s">
        <v>2501</v>
      </c>
      <c r="D1878" s="81">
        <v>0</v>
      </c>
      <c r="E1878" s="140">
        <v>0</v>
      </c>
      <c r="F1878" s="475">
        <f>((E1878*M1878)/35)/4</f>
        <v>0</v>
      </c>
      <c r="G1878" s="146">
        <v>13</v>
      </c>
      <c r="H1878" s="7">
        <v>4</v>
      </c>
      <c r="I1878" s="6">
        <f t="shared" si="1007"/>
        <v>4</v>
      </c>
      <c r="J1878" s="6">
        <f t="shared" si="994"/>
        <v>1</v>
      </c>
      <c r="K1878" s="50" t="s">
        <v>122</v>
      </c>
      <c r="L1878" s="50">
        <v>0.28960000000000002</v>
      </c>
      <c r="M1878" s="81">
        <v>0.14499999999999999</v>
      </c>
      <c r="N1878" s="114">
        <f>VLOOKUP(K1878,'Material Bar Weights'!A:C,3,0)</f>
        <v>21.54</v>
      </c>
      <c r="O1878" s="115">
        <f t="shared" si="1008"/>
        <v>0</v>
      </c>
      <c r="P1878" s="105">
        <f>O1878/N1878</f>
        <v>0</v>
      </c>
      <c r="R1878" s="286"/>
      <c r="S1878" s="291"/>
      <c r="T1878" s="288"/>
      <c r="V1878" s="180"/>
      <c r="W1878" s="180"/>
      <c r="X1878" s="50"/>
      <c r="Y1878" s="82"/>
    </row>
    <row r="1879" spans="1:25">
      <c r="A1879" s="50" t="s">
        <v>1661</v>
      </c>
      <c r="B1879" s="416" t="s">
        <v>2502</v>
      </c>
      <c r="D1879" s="81">
        <v>0</v>
      </c>
      <c r="E1879" s="140">
        <v>0</v>
      </c>
      <c r="F1879" s="140"/>
      <c r="G1879" s="146">
        <v>24</v>
      </c>
      <c r="H1879" s="7">
        <v>0.33</v>
      </c>
      <c r="I1879" s="6">
        <f t="shared" si="1007"/>
        <v>0.33</v>
      </c>
      <c r="J1879" s="6">
        <f t="shared" si="994"/>
        <v>0</v>
      </c>
      <c r="K1879" s="508" t="s">
        <v>2503</v>
      </c>
      <c r="L1879" s="50" t="s">
        <v>47</v>
      </c>
      <c r="M1879" s="81"/>
      <c r="N1879" s="114"/>
      <c r="O1879" s="115">
        <f t="shared" si="1008"/>
        <v>0</v>
      </c>
      <c r="P1879" s="114"/>
      <c r="R1879" s="286"/>
      <c r="S1879" s="287"/>
      <c r="V1879" s="180"/>
      <c r="W1879" s="180"/>
    </row>
    <row r="1880" spans="1:25">
      <c r="A1880" s="50" t="s">
        <v>293</v>
      </c>
      <c r="B1880" s="416" t="s">
        <v>2504</v>
      </c>
      <c r="D1880" s="81">
        <v>0</v>
      </c>
      <c r="E1880" s="140">
        <v>0</v>
      </c>
      <c r="F1880" s="475">
        <f>((E1880*M1880)/35)/4</f>
        <v>0</v>
      </c>
      <c r="G1880" s="146">
        <v>17</v>
      </c>
      <c r="H1880" s="7">
        <v>4</v>
      </c>
      <c r="I1880" s="6">
        <f t="shared" si="1007"/>
        <v>4</v>
      </c>
      <c r="J1880" s="6">
        <f t="shared" si="994"/>
        <v>1</v>
      </c>
      <c r="K1880" s="50" t="s">
        <v>55</v>
      </c>
      <c r="L1880" s="50">
        <v>0.15890000000000001</v>
      </c>
      <c r="M1880" s="81">
        <v>5.8999999999999997E-2</v>
      </c>
      <c r="N1880" s="114">
        <f>VLOOKUP(K1880,'Material Bar Weights'!A:C,3,0)</f>
        <v>18.100000000000001</v>
      </c>
      <c r="O1880" s="115">
        <f t="shared" si="1008"/>
        <v>0</v>
      </c>
      <c r="P1880" s="105">
        <f>O1880/N1880</f>
        <v>0</v>
      </c>
      <c r="R1880" s="286"/>
      <c r="S1880" s="287"/>
      <c r="V1880" s="180"/>
      <c r="W1880" s="180"/>
    </row>
    <row r="1881" spans="1:25">
      <c r="A1881" s="50" t="s">
        <v>293</v>
      </c>
      <c r="B1881" s="416" t="s">
        <v>2505</v>
      </c>
      <c r="D1881" s="81">
        <v>0</v>
      </c>
      <c r="E1881" s="140">
        <v>0</v>
      </c>
      <c r="F1881" s="140"/>
      <c r="G1881" s="146">
        <v>32</v>
      </c>
      <c r="H1881" s="7">
        <v>1.5</v>
      </c>
      <c r="I1881" s="6">
        <f t="shared" si="1007"/>
        <v>1.5</v>
      </c>
      <c r="J1881" s="6">
        <f t="shared" si="994"/>
        <v>0</v>
      </c>
      <c r="K1881" s="217" t="s">
        <v>2506</v>
      </c>
      <c r="L1881" s="50" t="s">
        <v>47</v>
      </c>
      <c r="M1881" s="81"/>
      <c r="N1881" s="114"/>
      <c r="O1881" s="115">
        <f t="shared" si="1008"/>
        <v>0</v>
      </c>
      <c r="P1881" s="114"/>
      <c r="R1881" s="286"/>
      <c r="S1881" s="287"/>
      <c r="V1881" s="180"/>
      <c r="W1881" s="180"/>
    </row>
    <row r="1882" spans="1:25">
      <c r="A1882" s="50" t="s">
        <v>695</v>
      </c>
      <c r="B1882" s="411" t="s">
        <v>1043</v>
      </c>
      <c r="D1882" s="81">
        <v>0</v>
      </c>
      <c r="E1882" s="50">
        <v>0</v>
      </c>
      <c r="F1882" s="475">
        <f t="shared" ref="F1882:F1885" si="1009">((E1882*M1882)/35)/4</f>
        <v>0</v>
      </c>
      <c r="G1882" s="81">
        <v>54</v>
      </c>
      <c r="H1882" s="81">
        <v>1</v>
      </c>
      <c r="I1882" s="6">
        <f t="shared" si="1007"/>
        <v>1</v>
      </c>
      <c r="J1882" s="6">
        <f t="shared" si="994"/>
        <v>0</v>
      </c>
      <c r="K1882" s="50" t="s">
        <v>809</v>
      </c>
      <c r="L1882" s="50">
        <v>0.14130000000000001</v>
      </c>
      <c r="M1882" s="81">
        <v>3.4000000000000002E-2</v>
      </c>
      <c r="N1882" s="114">
        <f>VLOOKUP(K1882,'Material Bar Weights'!A:C,3,0)</f>
        <v>19.53</v>
      </c>
      <c r="O1882" s="115">
        <f t="shared" si="1008"/>
        <v>0</v>
      </c>
      <c r="P1882" s="105">
        <f>O1882/N1882</f>
        <v>0</v>
      </c>
      <c r="R1882" s="286"/>
      <c r="S1882" s="287"/>
      <c r="V1882" s="180"/>
      <c r="W1882" s="180"/>
      <c r="X1882" s="50"/>
      <c r="Y1882" s="82"/>
    </row>
    <row r="1883" spans="1:25">
      <c r="A1883" s="50" t="s">
        <v>695</v>
      </c>
      <c r="B1883" s="411" t="s">
        <v>1271</v>
      </c>
      <c r="D1883" s="81">
        <v>0</v>
      </c>
      <c r="E1883" s="50">
        <v>0</v>
      </c>
      <c r="F1883" s="475">
        <f t="shared" si="1009"/>
        <v>0</v>
      </c>
      <c r="G1883" s="81">
        <v>54</v>
      </c>
      <c r="H1883" s="81">
        <v>1</v>
      </c>
      <c r="I1883" s="6">
        <f t="shared" si="1007"/>
        <v>1</v>
      </c>
      <c r="J1883" s="6">
        <f t="shared" si="994"/>
        <v>0</v>
      </c>
      <c r="K1883" s="50" t="s">
        <v>809</v>
      </c>
      <c r="L1883" s="152">
        <v>0.15559999999999999</v>
      </c>
      <c r="M1883" s="81">
        <v>3.4000000000000002E-2</v>
      </c>
      <c r="N1883" s="114">
        <f>VLOOKUP(K1883,'Material Bar Weights'!A:C,3,0)</f>
        <v>19.53</v>
      </c>
      <c r="O1883" s="115">
        <f t="shared" si="1008"/>
        <v>0</v>
      </c>
      <c r="P1883" s="105">
        <f>O1883/N1883</f>
        <v>0</v>
      </c>
      <c r="R1883" s="286"/>
      <c r="S1883" s="287"/>
      <c r="V1883" s="180"/>
      <c r="W1883" s="180"/>
    </row>
    <row r="1884" spans="1:25">
      <c r="A1884" s="50" t="s">
        <v>695</v>
      </c>
      <c r="B1884" s="411" t="s">
        <v>1272</v>
      </c>
      <c r="D1884" s="81">
        <v>0</v>
      </c>
      <c r="E1884" s="50">
        <v>0</v>
      </c>
      <c r="F1884" s="475">
        <f t="shared" si="1009"/>
        <v>0</v>
      </c>
      <c r="G1884" s="81">
        <v>54</v>
      </c>
      <c r="H1884" s="81">
        <v>1</v>
      </c>
      <c r="I1884" s="6">
        <f t="shared" si="1007"/>
        <v>1</v>
      </c>
      <c r="J1884" s="6">
        <f t="shared" si="994"/>
        <v>0</v>
      </c>
      <c r="K1884" s="50" t="s">
        <v>809</v>
      </c>
      <c r="L1884" s="152">
        <v>0.15559999999999999</v>
      </c>
      <c r="M1884" s="81">
        <v>3.4000000000000002E-2</v>
      </c>
      <c r="N1884" s="114">
        <f>VLOOKUP(K1884,'Material Bar Weights'!A:C,3,0)</f>
        <v>19.53</v>
      </c>
      <c r="O1884" s="115">
        <f t="shared" si="1008"/>
        <v>0</v>
      </c>
      <c r="P1884" s="105">
        <f>O1884/N1884</f>
        <v>0</v>
      </c>
      <c r="R1884" s="286"/>
      <c r="S1884" s="287"/>
      <c r="V1884" s="180"/>
      <c r="W1884" s="180"/>
    </row>
    <row r="1885" spans="1:25">
      <c r="A1885" s="50" t="s">
        <v>695</v>
      </c>
      <c r="B1885" s="411" t="s">
        <v>912</v>
      </c>
      <c r="D1885" s="81">
        <v>0</v>
      </c>
      <c r="E1885" s="50">
        <v>0</v>
      </c>
      <c r="F1885" s="475">
        <f t="shared" si="1009"/>
        <v>0</v>
      </c>
      <c r="G1885" s="1351">
        <v>39</v>
      </c>
      <c r="H1885" s="81">
        <v>1</v>
      </c>
      <c r="I1885" s="6">
        <f t="shared" si="1007"/>
        <v>1</v>
      </c>
      <c r="J1885" s="6">
        <f t="shared" si="994"/>
        <v>0</v>
      </c>
      <c r="K1885" s="50" t="s">
        <v>809</v>
      </c>
      <c r="L1885" s="50">
        <v>0.14130000000000001</v>
      </c>
      <c r="M1885" s="81">
        <v>3.4000000000000002E-2</v>
      </c>
      <c r="N1885" s="114">
        <f>VLOOKUP(K1885,'Material Bar Weights'!A:C,3,0)</f>
        <v>19.53</v>
      </c>
      <c r="O1885" s="115">
        <f t="shared" si="1008"/>
        <v>0</v>
      </c>
      <c r="P1885" s="105">
        <f>O1885/N1885</f>
        <v>0</v>
      </c>
      <c r="R1885" s="286"/>
      <c r="S1885" s="287"/>
    </row>
    <row r="1886" spans="1:25">
      <c r="A1886" s="50" t="s">
        <v>1450</v>
      </c>
      <c r="B1886" s="411" t="s">
        <v>2340</v>
      </c>
      <c r="D1886" s="81">
        <v>0</v>
      </c>
      <c r="E1886" s="140">
        <v>0</v>
      </c>
      <c r="F1886" s="475">
        <f>((E1886*M1886)/35)/4</f>
        <v>0</v>
      </c>
      <c r="G1886" s="146">
        <v>8</v>
      </c>
      <c r="H1886" s="81">
        <v>4</v>
      </c>
      <c r="I1886" s="133">
        <f t="shared" si="1007"/>
        <v>4</v>
      </c>
      <c r="J1886" s="6">
        <f t="shared" si="994"/>
        <v>1</v>
      </c>
      <c r="K1886" s="50" t="s">
        <v>140</v>
      </c>
      <c r="L1886" s="169">
        <v>0.97799999999999998</v>
      </c>
      <c r="M1886" s="273">
        <v>0.44</v>
      </c>
      <c r="N1886" s="114">
        <f>VLOOKUP(K1886,'Material Bar Weights'!A:C,3,0)</f>
        <v>86.14</v>
      </c>
      <c r="O1886" s="115">
        <f t="shared" si="1008"/>
        <v>0</v>
      </c>
      <c r="P1886" s="105">
        <f>O1886/N1886</f>
        <v>0</v>
      </c>
      <c r="R1886" s="286"/>
      <c r="S1886" s="287"/>
    </row>
    <row r="1887" spans="1:25">
      <c r="A1887" s="165" t="s">
        <v>293</v>
      </c>
      <c r="B1887" s="411" t="s">
        <v>2341</v>
      </c>
      <c r="D1887" s="81">
        <v>0</v>
      </c>
      <c r="E1887" s="50">
        <v>0</v>
      </c>
      <c r="G1887" s="50">
        <v>3</v>
      </c>
      <c r="H1887" s="81">
        <v>4</v>
      </c>
      <c r="I1887" s="6">
        <f t="shared" si="1007"/>
        <v>4</v>
      </c>
      <c r="J1887" s="6">
        <f t="shared" si="994"/>
        <v>1</v>
      </c>
      <c r="K1887" s="208" t="s">
        <v>2342</v>
      </c>
      <c r="L1887" s="147" t="s">
        <v>47</v>
      </c>
      <c r="M1887" s="207"/>
      <c r="N1887" s="114"/>
      <c r="O1887" s="115">
        <f t="shared" si="1008"/>
        <v>0</v>
      </c>
      <c r="P1887" s="114"/>
      <c r="R1887" s="286"/>
      <c r="S1887" s="287"/>
      <c r="V1887" s="180"/>
      <c r="W1887" s="180"/>
      <c r="X1887" s="50"/>
      <c r="Y1887" s="82"/>
    </row>
    <row r="1888" spans="1:25">
      <c r="A1888" s="50" t="s">
        <v>1450</v>
      </c>
      <c r="B1888" s="107" t="s">
        <v>2343</v>
      </c>
      <c r="D1888" s="81">
        <v>0</v>
      </c>
      <c r="E1888" s="77">
        <v>0</v>
      </c>
      <c r="F1888" s="33">
        <f>((E1888*M1888)/35)/4</f>
        <v>0</v>
      </c>
      <c r="G1888" s="77">
        <v>3</v>
      </c>
      <c r="H1888" s="81">
        <v>4</v>
      </c>
      <c r="I1888" s="3">
        <f t="shared" si="1007"/>
        <v>4</v>
      </c>
      <c r="J1888" s="3">
        <f t="shared" si="994"/>
        <v>1</v>
      </c>
      <c r="K1888" s="50" t="s">
        <v>140</v>
      </c>
      <c r="L1888" s="337">
        <v>1.7708999999999999</v>
      </c>
      <c r="M1888" s="273">
        <v>0.41899999999999998</v>
      </c>
      <c r="N1888" s="114">
        <f>VLOOKUP(K1888,'Material Bar Weights'!A:C,3,0)</f>
        <v>86.14</v>
      </c>
      <c r="O1888" s="115">
        <f t="shared" si="1008"/>
        <v>0</v>
      </c>
      <c r="P1888" s="105">
        <f>O1888/N1888</f>
        <v>0</v>
      </c>
      <c r="R1888" s="286"/>
      <c r="S1888" s="287"/>
      <c r="V1888" s="180"/>
      <c r="W1888" s="180"/>
      <c r="X1888" s="50"/>
      <c r="Y1888" s="82"/>
    </row>
    <row r="1889" spans="1:25">
      <c r="A1889" s="165" t="s">
        <v>293</v>
      </c>
      <c r="B1889" s="1197" t="s">
        <v>2344</v>
      </c>
      <c r="D1889" s="81">
        <v>0</v>
      </c>
      <c r="E1889" s="140">
        <v>0</v>
      </c>
      <c r="F1889" s="140"/>
      <c r="G1889" s="146">
        <v>3</v>
      </c>
      <c r="H1889" s="7">
        <v>4</v>
      </c>
      <c r="I1889" s="6">
        <f t="shared" si="1007"/>
        <v>4</v>
      </c>
      <c r="J1889" s="6">
        <f t="shared" si="994"/>
        <v>1</v>
      </c>
      <c r="K1889" s="208" t="s">
        <v>2345</v>
      </c>
      <c r="L1889" s="50" t="s">
        <v>47</v>
      </c>
      <c r="M1889" s="81"/>
      <c r="N1889" s="114"/>
      <c r="O1889" s="115">
        <f t="shared" si="1008"/>
        <v>0</v>
      </c>
      <c r="P1889" s="114"/>
      <c r="R1889" s="286"/>
      <c r="S1889" s="287"/>
      <c r="V1889" s="180"/>
      <c r="W1889" s="180"/>
      <c r="X1889" s="50"/>
      <c r="Y1889" s="82"/>
    </row>
    <row r="1890" spans="1:25">
      <c r="A1890" s="81" t="s">
        <v>603</v>
      </c>
      <c r="B1890" s="46" t="s">
        <v>1469</v>
      </c>
      <c r="C1890" s="102"/>
      <c r="D1890" s="81">
        <v>0</v>
      </c>
      <c r="E1890" s="149">
        <v>0</v>
      </c>
      <c r="F1890" s="149"/>
      <c r="G1890" s="146">
        <v>16</v>
      </c>
      <c r="H1890" s="81">
        <v>6</v>
      </c>
      <c r="I1890" s="90">
        <f>(E1890/G1890)+H1890</f>
        <v>6</v>
      </c>
      <c r="J1890" s="40">
        <f t="shared" si="994"/>
        <v>1</v>
      </c>
      <c r="K1890" s="81" t="s">
        <v>140</v>
      </c>
      <c r="L1890" s="337">
        <v>2.0996999999999999</v>
      </c>
      <c r="M1890" s="273"/>
      <c r="N1890" s="114">
        <f>VLOOKUP(K1890,'Material Bar Weights'!A:C,3,0)</f>
        <v>86.14</v>
      </c>
      <c r="O1890" s="115">
        <f t="shared" si="1008"/>
        <v>0</v>
      </c>
      <c r="P1890" s="105">
        <f>O1890/N1890</f>
        <v>0</v>
      </c>
      <c r="Q1890" s="260">
        <v>2017</v>
      </c>
      <c r="R1890" s="286"/>
      <c r="S1890" s="287"/>
      <c r="V1890" s="180"/>
      <c r="W1890" s="180"/>
    </row>
    <row r="1891" spans="1:25">
      <c r="A1891" s="81" t="s">
        <v>603</v>
      </c>
      <c r="B1891" s="46" t="s">
        <v>1468</v>
      </c>
      <c r="C1891" s="102"/>
      <c r="D1891" s="81">
        <v>0</v>
      </c>
      <c r="E1891" s="149">
        <v>0</v>
      </c>
      <c r="F1891" s="149"/>
      <c r="G1891" s="81">
        <v>10</v>
      </c>
      <c r="H1891" s="81">
        <v>6</v>
      </c>
      <c r="I1891" s="90">
        <f>(E1891/G1891)+H1891</f>
        <v>6</v>
      </c>
      <c r="J1891" s="40">
        <f t="shared" si="994"/>
        <v>1</v>
      </c>
      <c r="K1891" s="81" t="s">
        <v>140</v>
      </c>
      <c r="L1891" s="337">
        <v>1.7835000000000001</v>
      </c>
      <c r="M1891" s="273"/>
      <c r="N1891" s="114">
        <f>VLOOKUP(K1891,'Material Bar Weights'!A:C,3,0)</f>
        <v>86.14</v>
      </c>
      <c r="O1891" s="115">
        <f t="shared" si="1008"/>
        <v>0</v>
      </c>
      <c r="P1891" s="105">
        <f>O1891/N1891</f>
        <v>0</v>
      </c>
      <c r="Q1891" s="260">
        <v>2017</v>
      </c>
      <c r="R1891" s="286"/>
      <c r="S1891" s="287"/>
      <c r="V1891" s="180"/>
      <c r="W1891" s="180"/>
    </row>
    <row r="1892" spans="1:25">
      <c r="A1892" s="81" t="s">
        <v>814</v>
      </c>
      <c r="B1892" s="406" t="s">
        <v>3859</v>
      </c>
      <c r="C1892" s="102"/>
      <c r="D1892" s="81">
        <v>0</v>
      </c>
      <c r="E1892" s="149">
        <v>0</v>
      </c>
      <c r="F1892" s="33">
        <f>((E1892*M1892)/35)/4</f>
        <v>0</v>
      </c>
      <c r="G1892" s="81">
        <v>10</v>
      </c>
      <c r="H1892" s="81">
        <v>6</v>
      </c>
      <c r="I1892" s="90">
        <f>(E1892/G1892)+H1892</f>
        <v>6</v>
      </c>
      <c r="J1892" s="40">
        <f t="shared" si="994"/>
        <v>1</v>
      </c>
      <c r="K1892" s="81" t="s">
        <v>174</v>
      </c>
      <c r="L1892" s="273">
        <v>0.38590000000000002</v>
      </c>
      <c r="M1892" s="273">
        <v>0.121</v>
      </c>
      <c r="N1892" s="114">
        <f>VLOOKUP(K1892,'Material Bar Weights'!A:C,3,0)</f>
        <v>25.27</v>
      </c>
      <c r="O1892" s="115">
        <f t="shared" si="1008"/>
        <v>0</v>
      </c>
      <c r="P1892" s="105">
        <f>O1892/N1892</f>
        <v>0</v>
      </c>
      <c r="Q1892" s="260"/>
      <c r="R1892" s="286"/>
      <c r="S1892" s="287"/>
      <c r="V1892" s="180"/>
      <c r="W1892" s="180"/>
      <c r="X1892" s="50"/>
      <c r="Y1892" s="82"/>
    </row>
    <row r="1893" spans="1:25">
      <c r="A1893" s="81" t="s">
        <v>814</v>
      </c>
      <c r="B1893" s="406" t="s">
        <v>3860</v>
      </c>
      <c r="C1893" s="102"/>
      <c r="D1893" s="81">
        <v>0</v>
      </c>
      <c r="E1893" s="149">
        <v>0</v>
      </c>
      <c r="F1893" s="149"/>
      <c r="G1893" s="81">
        <v>10</v>
      </c>
      <c r="H1893" s="81">
        <v>6</v>
      </c>
      <c r="I1893" s="90">
        <f>(E1893/G1893)+H1893</f>
        <v>6</v>
      </c>
      <c r="J1893" s="40">
        <f t="shared" si="994"/>
        <v>1</v>
      </c>
      <c r="K1893" s="103" t="s">
        <v>3862</v>
      </c>
      <c r="L1893" s="273" t="s">
        <v>47</v>
      </c>
      <c r="M1893" s="273"/>
      <c r="N1893" s="114"/>
      <c r="O1893" s="115">
        <f t="shared" si="1008"/>
        <v>0</v>
      </c>
      <c r="P1893" s="114"/>
      <c r="Q1893" s="260"/>
      <c r="R1893" s="286"/>
      <c r="S1893" s="287"/>
      <c r="V1893" s="180"/>
      <c r="W1893" s="180"/>
      <c r="X1893" s="50"/>
      <c r="Y1893" s="82"/>
    </row>
    <row r="1894" spans="1:25">
      <c r="A1894" s="50" t="s">
        <v>1479</v>
      </c>
      <c r="B1894" s="46" t="s">
        <v>3861</v>
      </c>
      <c r="C1894" s="102"/>
      <c r="D1894" s="81">
        <v>0</v>
      </c>
      <c r="E1894" s="149">
        <v>0</v>
      </c>
      <c r="F1894" s="149"/>
      <c r="G1894" s="81">
        <v>10</v>
      </c>
      <c r="H1894" s="81">
        <v>6</v>
      </c>
      <c r="I1894" s="90">
        <f>(E1894/G1894)+H1894</f>
        <v>6</v>
      </c>
      <c r="J1894" s="40">
        <f t="shared" si="994"/>
        <v>1</v>
      </c>
      <c r="K1894" s="46" t="s">
        <v>3860</v>
      </c>
      <c r="L1894" s="273" t="s">
        <v>47</v>
      </c>
      <c r="M1894" s="273"/>
      <c r="N1894" s="114"/>
      <c r="O1894" s="115">
        <f t="shared" si="1008"/>
        <v>0</v>
      </c>
      <c r="P1894" s="114"/>
      <c r="Q1894" s="260"/>
      <c r="R1894" s="286"/>
      <c r="S1894" s="287"/>
      <c r="V1894" s="180"/>
      <c r="W1894" s="180"/>
      <c r="X1894" s="50"/>
      <c r="Y1894" s="82"/>
    </row>
    <row r="1895" spans="1:25">
      <c r="A1895" s="81" t="s">
        <v>283</v>
      </c>
      <c r="B1895" s="49" t="s">
        <v>640</v>
      </c>
      <c r="D1895" s="81">
        <v>0</v>
      </c>
      <c r="E1895" s="77">
        <v>0</v>
      </c>
      <c r="F1895" s="77"/>
      <c r="G1895" s="81">
        <v>240</v>
      </c>
      <c r="H1895" s="81">
        <v>2</v>
      </c>
      <c r="I1895" s="40">
        <f t="shared" ref="I1895:I1903" si="1010">E1895/G1895+H1895</f>
        <v>2</v>
      </c>
      <c r="J1895" s="40">
        <f t="shared" ref="J1895:J1960" si="1011">ROUND(I1895/7.5,0)</f>
        <v>0</v>
      </c>
      <c r="K1895" s="81" t="s">
        <v>68</v>
      </c>
      <c r="L1895" s="207" t="s">
        <v>47</v>
      </c>
      <c r="M1895" s="207"/>
      <c r="N1895" s="114"/>
      <c r="O1895" s="115">
        <f t="shared" si="1008"/>
        <v>0</v>
      </c>
      <c r="P1895" s="114"/>
      <c r="R1895" s="286"/>
      <c r="S1895" s="287"/>
      <c r="V1895" s="180"/>
      <c r="W1895" s="180"/>
      <c r="X1895" s="50"/>
      <c r="Y1895" s="82"/>
    </row>
    <row r="1896" spans="1:25">
      <c r="A1896" s="50" t="s">
        <v>1479</v>
      </c>
      <c r="B1896" s="49" t="s">
        <v>641</v>
      </c>
      <c r="D1896" s="81">
        <v>0</v>
      </c>
      <c r="E1896" s="77">
        <v>0</v>
      </c>
      <c r="F1896" s="77"/>
      <c r="G1896" s="81">
        <v>240</v>
      </c>
      <c r="H1896" s="81">
        <v>2</v>
      </c>
      <c r="I1896" s="40">
        <f t="shared" si="1010"/>
        <v>2</v>
      </c>
      <c r="J1896" s="40">
        <f t="shared" si="1011"/>
        <v>0</v>
      </c>
      <c r="K1896" s="81" t="s">
        <v>640</v>
      </c>
      <c r="L1896" s="207" t="s">
        <v>47</v>
      </c>
      <c r="M1896" s="207"/>
      <c r="N1896" s="114"/>
      <c r="O1896" s="115">
        <f t="shared" si="1008"/>
        <v>0</v>
      </c>
      <c r="P1896" s="114"/>
      <c r="R1896" s="286"/>
      <c r="S1896" s="287"/>
      <c r="V1896" s="180"/>
      <c r="W1896" s="180"/>
      <c r="X1896" s="50"/>
      <c r="Y1896" s="82"/>
    </row>
    <row r="1897" spans="1:25">
      <c r="A1897" s="50" t="s">
        <v>154</v>
      </c>
      <c r="B1897" s="49" t="s">
        <v>68</v>
      </c>
      <c r="D1897" s="81">
        <v>0</v>
      </c>
      <c r="E1897" s="140">
        <v>0</v>
      </c>
      <c r="F1897" s="140"/>
      <c r="G1897" s="146">
        <v>80</v>
      </c>
      <c r="H1897" s="81">
        <v>4</v>
      </c>
      <c r="I1897" s="133">
        <f t="shared" si="1010"/>
        <v>4</v>
      </c>
      <c r="J1897" s="6">
        <f t="shared" si="1011"/>
        <v>1</v>
      </c>
      <c r="K1897" s="50" t="s">
        <v>67</v>
      </c>
      <c r="L1897" s="50" t="s">
        <v>47</v>
      </c>
      <c r="M1897" s="81"/>
      <c r="N1897" s="114"/>
      <c r="O1897" s="115">
        <f t="shared" si="1008"/>
        <v>0</v>
      </c>
      <c r="P1897" s="114"/>
      <c r="R1897" s="286"/>
      <c r="S1897" s="287"/>
      <c r="V1897" s="180"/>
      <c r="W1897" s="180"/>
      <c r="X1897" s="50"/>
      <c r="Y1897" s="82"/>
    </row>
    <row r="1898" spans="1:25">
      <c r="A1898" s="50" t="s">
        <v>1450</v>
      </c>
      <c r="B1898" s="49" t="s">
        <v>67</v>
      </c>
      <c r="D1898" s="81">
        <v>0</v>
      </c>
      <c r="E1898" s="140">
        <v>0</v>
      </c>
      <c r="F1898" s="140"/>
      <c r="G1898" s="81">
        <v>190</v>
      </c>
      <c r="H1898" s="81">
        <v>16</v>
      </c>
      <c r="I1898" s="133">
        <f t="shared" si="1010"/>
        <v>16</v>
      </c>
      <c r="J1898" s="6">
        <f t="shared" si="1011"/>
        <v>2</v>
      </c>
      <c r="K1898" s="50" t="s">
        <v>175</v>
      </c>
      <c r="L1898" s="50">
        <v>1.0921000000000001</v>
      </c>
      <c r="M1898" s="81"/>
      <c r="N1898" s="114">
        <f>VLOOKUP(K1898,'Material Bar Weights'!A:C,3,0)</f>
        <v>54.03</v>
      </c>
      <c r="O1898" s="115">
        <f t="shared" si="1008"/>
        <v>0</v>
      </c>
      <c r="P1898" s="105">
        <f>O1898/N1898</f>
        <v>0</v>
      </c>
      <c r="R1898" s="286"/>
      <c r="S1898" s="287"/>
      <c r="V1898" s="180"/>
      <c r="W1898" s="180"/>
      <c r="X1898" s="50"/>
      <c r="Y1898" s="82"/>
    </row>
    <row r="1899" spans="1:25">
      <c r="A1899" s="165" t="s">
        <v>1438</v>
      </c>
      <c r="B1899" s="107" t="s">
        <v>2433</v>
      </c>
      <c r="D1899" s="81">
        <v>0</v>
      </c>
      <c r="E1899" s="140">
        <v>0</v>
      </c>
      <c r="F1899" s="140"/>
      <c r="G1899" s="81">
        <v>54</v>
      </c>
      <c r="H1899" s="81">
        <v>4</v>
      </c>
      <c r="I1899" s="114">
        <f t="shared" si="1010"/>
        <v>4</v>
      </c>
      <c r="J1899" s="6">
        <f t="shared" si="1011"/>
        <v>1</v>
      </c>
      <c r="K1899" s="50" t="s">
        <v>2432</v>
      </c>
      <c r="L1899" s="50" t="s">
        <v>47</v>
      </c>
      <c r="M1899" s="81"/>
      <c r="N1899" s="114"/>
      <c r="O1899" s="115">
        <f t="shared" si="1008"/>
        <v>0</v>
      </c>
      <c r="P1899" s="114"/>
      <c r="R1899" s="286"/>
      <c r="S1899" s="287"/>
      <c r="V1899" s="180"/>
      <c r="W1899" s="180"/>
      <c r="X1899" s="50"/>
      <c r="Y1899" s="82"/>
    </row>
    <row r="1900" spans="1:25">
      <c r="A1900" s="165" t="s">
        <v>1438</v>
      </c>
      <c r="B1900" s="107" t="s">
        <v>2434</v>
      </c>
      <c r="D1900" s="81">
        <v>0</v>
      </c>
      <c r="E1900" s="140">
        <v>0</v>
      </c>
      <c r="F1900" s="140"/>
      <c r="G1900" s="81">
        <v>54</v>
      </c>
      <c r="H1900" s="81">
        <v>4</v>
      </c>
      <c r="I1900" s="114">
        <f>E1900/G1900+H1900</f>
        <v>4</v>
      </c>
      <c r="J1900" s="6">
        <f>ROUND(I1900/7.5,0)</f>
        <v>1</v>
      </c>
      <c r="K1900" s="50" t="s">
        <v>2435</v>
      </c>
      <c r="L1900" s="50" t="s">
        <v>47</v>
      </c>
      <c r="M1900" s="81"/>
      <c r="N1900" s="114"/>
      <c r="O1900" s="115">
        <f>IF(L1900="NA", E1900, E1900*L1900)</f>
        <v>0</v>
      </c>
      <c r="P1900" s="114"/>
      <c r="R1900" s="286"/>
      <c r="S1900" s="287"/>
      <c r="V1900" s="180"/>
      <c r="W1900" s="180"/>
      <c r="X1900" s="50"/>
      <c r="Y1900" s="82"/>
    </row>
    <row r="1901" spans="1:25">
      <c r="A1901" s="50" t="s">
        <v>1479</v>
      </c>
      <c r="B1901" s="107" t="s">
        <v>528</v>
      </c>
      <c r="C1901" s="493" t="s">
        <v>1598</v>
      </c>
      <c r="D1901" s="81">
        <v>0</v>
      </c>
      <c r="E1901" s="50">
        <v>0</v>
      </c>
      <c r="G1901" s="146">
        <v>54</v>
      </c>
      <c r="H1901" s="81">
        <v>1.5</v>
      </c>
      <c r="I1901" s="6">
        <f t="shared" si="1010"/>
        <v>1.5</v>
      </c>
      <c r="J1901" s="6">
        <f t="shared" si="1011"/>
        <v>0</v>
      </c>
      <c r="K1901" s="77" t="s">
        <v>529</v>
      </c>
      <c r="L1901" s="147" t="s">
        <v>47</v>
      </c>
      <c r="M1901" s="207"/>
      <c r="N1901" s="114"/>
      <c r="O1901" s="115">
        <f t="shared" si="1008"/>
        <v>0</v>
      </c>
      <c r="P1901" s="114"/>
      <c r="R1901" s="286"/>
      <c r="S1901" s="287"/>
      <c r="V1901" s="180"/>
      <c r="W1901" s="180"/>
      <c r="X1901" s="50"/>
      <c r="Y1901" s="82"/>
    </row>
    <row r="1902" spans="1:25">
      <c r="A1902" s="81" t="s">
        <v>1479</v>
      </c>
      <c r="B1902" s="107" t="s">
        <v>2370</v>
      </c>
      <c r="C1902" s="47" t="s">
        <v>1988</v>
      </c>
      <c r="D1902" s="81">
        <v>0</v>
      </c>
      <c r="E1902" s="81">
        <v>0</v>
      </c>
      <c r="F1902" s="81"/>
      <c r="G1902" s="81">
        <v>54</v>
      </c>
      <c r="H1902" s="81">
        <v>1.5</v>
      </c>
      <c r="I1902" s="40">
        <f t="shared" ref="I1902" si="1012">E1902/G1902+H1902</f>
        <v>1.5</v>
      </c>
      <c r="J1902" s="40">
        <f t="shared" ref="J1902" si="1013">ROUND(I1902/7.5,0)</f>
        <v>0</v>
      </c>
      <c r="K1902" s="77" t="s">
        <v>2371</v>
      </c>
      <c r="L1902" s="207" t="s">
        <v>47</v>
      </c>
      <c r="M1902" s="207"/>
      <c r="N1902" s="114"/>
      <c r="O1902" s="115">
        <f t="shared" ref="O1902" si="1014">IF(L1902="NA", E1902, E1902*L1902)</f>
        <v>0</v>
      </c>
      <c r="P1902" s="114"/>
      <c r="R1902" s="286"/>
      <c r="S1902" s="287"/>
      <c r="V1902" s="180"/>
      <c r="W1902" s="180"/>
      <c r="X1902" s="50"/>
      <c r="Y1902" s="82"/>
    </row>
    <row r="1903" spans="1:25">
      <c r="A1903" s="50" t="s">
        <v>1479</v>
      </c>
      <c r="B1903" s="49" t="s">
        <v>464</v>
      </c>
      <c r="D1903" s="81">
        <v>0</v>
      </c>
      <c r="E1903" s="140">
        <v>0</v>
      </c>
      <c r="F1903" s="140"/>
      <c r="G1903" s="81">
        <v>285</v>
      </c>
      <c r="H1903" s="81">
        <v>0.5</v>
      </c>
      <c r="I1903" s="40">
        <f t="shared" si="1010"/>
        <v>0.5</v>
      </c>
      <c r="J1903" s="6">
        <f t="shared" si="1011"/>
        <v>0</v>
      </c>
      <c r="K1903" s="50" t="s">
        <v>465</v>
      </c>
      <c r="L1903" s="147" t="s">
        <v>47</v>
      </c>
      <c r="M1903" s="207"/>
      <c r="N1903" s="114"/>
      <c r="O1903" s="115">
        <f t="shared" si="1008"/>
        <v>0</v>
      </c>
      <c r="P1903" s="114"/>
      <c r="R1903" s="286"/>
      <c r="S1903" s="287"/>
      <c r="V1903" s="180"/>
      <c r="W1903" s="180"/>
      <c r="X1903" s="50"/>
      <c r="Y1903" s="82"/>
    </row>
    <row r="1904" spans="1:25">
      <c r="A1904" s="50" t="s">
        <v>329</v>
      </c>
      <c r="B1904" s="101" t="s">
        <v>1602</v>
      </c>
      <c r="C1904" s="47" t="s">
        <v>1604</v>
      </c>
      <c r="D1904" s="81">
        <v>0</v>
      </c>
      <c r="E1904" s="149">
        <v>0</v>
      </c>
      <c r="F1904" s="149"/>
      <c r="G1904" s="81">
        <v>38</v>
      </c>
      <c r="H1904" s="81">
        <v>0.75</v>
      </c>
      <c r="I1904" s="90">
        <f t="shared" ref="I1904:I1911" si="1015">(E1904/G1904)+H1904</f>
        <v>0.75</v>
      </c>
      <c r="J1904" s="40">
        <f t="shared" si="1011"/>
        <v>0</v>
      </c>
      <c r="K1904" s="81" t="s">
        <v>1603</v>
      </c>
      <c r="L1904" s="171" t="s">
        <v>47</v>
      </c>
      <c r="M1904" s="171"/>
      <c r="N1904" s="114"/>
      <c r="O1904" s="115">
        <f t="shared" si="1008"/>
        <v>0</v>
      </c>
      <c r="P1904" s="114"/>
      <c r="R1904" s="286"/>
      <c r="S1904" s="287"/>
      <c r="V1904" s="180"/>
      <c r="W1904" s="180"/>
    </row>
    <row r="1905" spans="1:25">
      <c r="A1905" s="140" t="s">
        <v>23</v>
      </c>
      <c r="B1905" s="411" t="s">
        <v>345</v>
      </c>
      <c r="C1905" s="47" t="s">
        <v>1090</v>
      </c>
      <c r="D1905" s="81">
        <v>0</v>
      </c>
      <c r="E1905" s="50">
        <v>0</v>
      </c>
      <c r="G1905" s="146">
        <v>18</v>
      </c>
      <c r="H1905" s="81">
        <v>1</v>
      </c>
      <c r="I1905" s="133">
        <f t="shared" si="1015"/>
        <v>1</v>
      </c>
      <c r="J1905" s="6">
        <f t="shared" si="1011"/>
        <v>0</v>
      </c>
      <c r="K1905" s="50" t="s">
        <v>125</v>
      </c>
      <c r="L1905" s="140" t="s">
        <v>47</v>
      </c>
      <c r="M1905" s="77"/>
      <c r="N1905" s="114"/>
      <c r="O1905" s="242">
        <f>E1905</f>
        <v>0</v>
      </c>
      <c r="P1905" s="241"/>
      <c r="R1905" s="286"/>
      <c r="S1905" s="287"/>
      <c r="U1905" s="212"/>
      <c r="V1905" s="180"/>
      <c r="W1905" s="180"/>
    </row>
    <row r="1906" spans="1:25">
      <c r="A1906" s="50" t="s">
        <v>3835</v>
      </c>
      <c r="B1906" s="406" t="s">
        <v>345</v>
      </c>
      <c r="C1906" s="102"/>
      <c r="D1906" s="81">
        <v>0</v>
      </c>
      <c r="E1906" s="149">
        <v>0</v>
      </c>
      <c r="F1906" s="33">
        <f t="shared" ref="F1906" si="1016">((E1906*M1906)/35)/4</f>
        <v>0</v>
      </c>
      <c r="G1906" s="81">
        <v>13</v>
      </c>
      <c r="H1906" s="81">
        <v>6</v>
      </c>
      <c r="I1906" s="98">
        <f t="shared" si="1015"/>
        <v>6</v>
      </c>
      <c r="J1906" s="6">
        <f t="shared" si="1011"/>
        <v>1</v>
      </c>
      <c r="K1906" s="50" t="s">
        <v>129</v>
      </c>
      <c r="L1906" s="337">
        <v>0.30630000000000002</v>
      </c>
      <c r="M1906" s="273">
        <v>7.0900000000000005E-2</v>
      </c>
      <c r="N1906" s="114">
        <f>VLOOKUP(K1906,'Material Bar Weights'!A:C,3,0)</f>
        <v>34.67</v>
      </c>
      <c r="O1906" s="115">
        <f t="shared" ref="O1906:O1929" si="1017">IF(L1906="NA", E1906, E1906*L1906)</f>
        <v>0</v>
      </c>
      <c r="P1906" s="105">
        <f>O1906/N1906</f>
        <v>0</v>
      </c>
      <c r="Q1906" s="260">
        <v>2016</v>
      </c>
      <c r="R1906" s="286"/>
      <c r="S1906" s="287"/>
      <c r="V1906" s="180"/>
      <c r="W1906" s="180"/>
    </row>
    <row r="1907" spans="1:25">
      <c r="A1907" s="50" t="s">
        <v>157</v>
      </c>
      <c r="B1907" s="406" t="s">
        <v>125</v>
      </c>
      <c r="C1907" s="47" t="s">
        <v>1090</v>
      </c>
      <c r="D1907" s="81">
        <v>0</v>
      </c>
      <c r="E1907" s="213">
        <v>0</v>
      </c>
      <c r="F1907" s="213"/>
      <c r="G1907" s="142">
        <v>24</v>
      </c>
      <c r="H1907" s="103">
        <v>4</v>
      </c>
      <c r="I1907" s="98">
        <f t="shared" si="1015"/>
        <v>4</v>
      </c>
      <c r="J1907" s="6">
        <f t="shared" si="1011"/>
        <v>1</v>
      </c>
      <c r="K1907" s="85" t="s">
        <v>124</v>
      </c>
      <c r="L1907" s="85" t="s">
        <v>47</v>
      </c>
      <c r="M1907" s="103"/>
      <c r="N1907" s="114"/>
      <c r="O1907" s="115">
        <f t="shared" si="1017"/>
        <v>0</v>
      </c>
      <c r="P1907" s="114"/>
      <c r="R1907" s="286"/>
      <c r="S1907" s="287"/>
      <c r="V1907" s="180"/>
      <c r="W1907" s="180"/>
    </row>
    <row r="1908" spans="1:25">
      <c r="A1908" s="50" t="s">
        <v>157</v>
      </c>
      <c r="B1908" s="406" t="s">
        <v>124</v>
      </c>
      <c r="C1908" s="47" t="s">
        <v>1090</v>
      </c>
      <c r="D1908" s="81">
        <v>0</v>
      </c>
      <c r="E1908" s="213">
        <v>0</v>
      </c>
      <c r="F1908" s="213"/>
      <c r="G1908" s="146">
        <v>13</v>
      </c>
      <c r="H1908" s="81">
        <v>6</v>
      </c>
      <c r="I1908" s="98">
        <f t="shared" si="1015"/>
        <v>6</v>
      </c>
      <c r="J1908" s="6">
        <f t="shared" si="1011"/>
        <v>1</v>
      </c>
      <c r="K1908" s="50" t="s">
        <v>129</v>
      </c>
      <c r="L1908" s="169">
        <v>0.29720000000000002</v>
      </c>
      <c r="M1908" s="273"/>
      <c r="N1908" s="114">
        <f>VLOOKUP(K1908,'Material Bar Weights'!A:C,3,0)</f>
        <v>34.67</v>
      </c>
      <c r="O1908" s="115">
        <f t="shared" si="1017"/>
        <v>0</v>
      </c>
      <c r="P1908" s="105">
        <f>O1908/N1908</f>
        <v>0</v>
      </c>
      <c r="R1908" s="286"/>
      <c r="S1908" s="287"/>
      <c r="V1908" s="180"/>
      <c r="W1908" s="180"/>
    </row>
    <row r="1909" spans="1:25">
      <c r="A1909" s="50" t="s">
        <v>182</v>
      </c>
      <c r="B1909" s="409" t="s">
        <v>2219</v>
      </c>
      <c r="C1909" s="102"/>
      <c r="D1909" s="81">
        <v>0</v>
      </c>
      <c r="E1909" s="213">
        <v>0</v>
      </c>
      <c r="F1909" s="213"/>
      <c r="G1909" s="146">
        <v>60</v>
      </c>
      <c r="H1909" s="81">
        <v>4</v>
      </c>
      <c r="I1909" s="98">
        <f t="shared" si="1015"/>
        <v>4</v>
      </c>
      <c r="J1909" s="6">
        <f t="shared" si="1011"/>
        <v>1</v>
      </c>
      <c r="K1909" s="421" t="s">
        <v>2167</v>
      </c>
      <c r="L1909" s="169" t="s">
        <v>47</v>
      </c>
      <c r="M1909" s="273"/>
      <c r="N1909" s="114"/>
      <c r="O1909" s="115">
        <f t="shared" si="1017"/>
        <v>0</v>
      </c>
      <c r="P1909" s="114"/>
      <c r="R1909" s="286"/>
      <c r="S1909" s="287"/>
      <c r="V1909" s="180"/>
      <c r="W1909" s="180"/>
      <c r="X1909" s="50"/>
      <c r="Y1909" s="82"/>
    </row>
    <row r="1910" spans="1:25">
      <c r="A1910" s="50" t="s">
        <v>182</v>
      </c>
      <c r="B1910" s="101" t="s">
        <v>379</v>
      </c>
      <c r="C1910" s="102"/>
      <c r="D1910" s="81">
        <v>0</v>
      </c>
      <c r="E1910" s="149">
        <v>0</v>
      </c>
      <c r="F1910" s="33">
        <f t="shared" ref="F1910" si="1018">((E1910*M1910)/35)/4</f>
        <v>0</v>
      </c>
      <c r="G1910" s="81">
        <v>125</v>
      </c>
      <c r="H1910" s="81">
        <v>4</v>
      </c>
      <c r="I1910" s="90">
        <f t="shared" si="1015"/>
        <v>4</v>
      </c>
      <c r="J1910" s="40">
        <f t="shared" si="1011"/>
        <v>1</v>
      </c>
      <c r="K1910" s="81" t="s">
        <v>346</v>
      </c>
      <c r="L1910" s="273" t="s">
        <v>47</v>
      </c>
      <c r="M1910" s="273">
        <v>0.19073999999999999</v>
      </c>
      <c r="N1910" s="114"/>
      <c r="O1910" s="115">
        <f t="shared" si="1017"/>
        <v>0</v>
      </c>
      <c r="P1910" s="114"/>
      <c r="R1910" s="286"/>
      <c r="S1910" s="287"/>
      <c r="V1910" s="180"/>
      <c r="W1910" s="180"/>
      <c r="X1910" s="50"/>
      <c r="Y1910" s="82"/>
    </row>
    <row r="1911" spans="1:25">
      <c r="A1911" s="165" t="s">
        <v>1438</v>
      </c>
      <c r="B1911" s="101" t="s">
        <v>74</v>
      </c>
      <c r="C1911" s="47" t="s">
        <v>4054</v>
      </c>
      <c r="D1911" s="81">
        <v>0</v>
      </c>
      <c r="E1911" s="149">
        <v>0</v>
      </c>
      <c r="F1911" s="149"/>
      <c r="G1911" s="81">
        <v>38</v>
      </c>
      <c r="H1911" s="81">
        <v>0.75</v>
      </c>
      <c r="I1911" s="90">
        <f t="shared" si="1015"/>
        <v>0.75</v>
      </c>
      <c r="J1911" s="40">
        <f t="shared" si="1011"/>
        <v>0</v>
      </c>
      <c r="K1911" s="81" t="s">
        <v>75</v>
      </c>
      <c r="L1911" s="171" t="s">
        <v>47</v>
      </c>
      <c r="M1911" s="171"/>
      <c r="N1911" s="114"/>
      <c r="O1911" s="115">
        <f t="shared" si="1017"/>
        <v>0</v>
      </c>
      <c r="P1911" s="114"/>
      <c r="R1911" s="286"/>
      <c r="S1911" s="287"/>
      <c r="V1911" s="180"/>
      <c r="W1911" s="180"/>
      <c r="X1911" s="50"/>
      <c r="Y1911" s="82"/>
    </row>
    <row r="1912" spans="1:25">
      <c r="A1912" s="81" t="s">
        <v>3867</v>
      </c>
      <c r="B1912" s="411" t="s">
        <v>1173</v>
      </c>
      <c r="D1912" s="1376">
        <v>0</v>
      </c>
      <c r="E1912" s="1376">
        <v>0</v>
      </c>
      <c r="F1912" s="33">
        <f t="shared" ref="F1912:F1927" si="1019">((E1912*M1912)/35)/4</f>
        <v>0</v>
      </c>
      <c r="G1912" s="81">
        <v>32</v>
      </c>
      <c r="H1912" s="81">
        <v>1</v>
      </c>
      <c r="I1912" s="40">
        <f t="shared" ref="I1912:I1938" si="1020">E1912/G1912+H1912</f>
        <v>1</v>
      </c>
      <c r="J1912" s="40">
        <f t="shared" si="1011"/>
        <v>0</v>
      </c>
      <c r="K1912" s="81" t="s">
        <v>54</v>
      </c>
      <c r="L1912" s="152">
        <v>2.8400000000000002E-2</v>
      </c>
      <c r="M1912" s="81">
        <v>1.2999999999999999E-2</v>
      </c>
      <c r="N1912" s="114">
        <f>VLOOKUP(K1912,'Material Bar Weights'!A:C,3,0)</f>
        <v>8.68</v>
      </c>
      <c r="O1912" s="115">
        <f t="shared" si="1017"/>
        <v>0</v>
      </c>
      <c r="P1912" s="105">
        <f t="shared" ref="P1912:P1927" si="1021">O1912/N1912</f>
        <v>0</v>
      </c>
      <c r="R1912" s="286"/>
      <c r="S1912" s="287"/>
      <c r="V1912" s="180"/>
      <c r="W1912" s="180"/>
      <c r="X1912" s="50"/>
      <c r="Y1912" s="82"/>
    </row>
    <row r="1913" spans="1:25">
      <c r="A1913" s="50" t="s">
        <v>3867</v>
      </c>
      <c r="B1913" s="411" t="s">
        <v>1211</v>
      </c>
      <c r="D1913" s="1376">
        <v>0</v>
      </c>
      <c r="E1913" s="1376">
        <v>0</v>
      </c>
      <c r="F1913" s="33">
        <f t="shared" si="1019"/>
        <v>0</v>
      </c>
      <c r="G1913" s="81">
        <v>32</v>
      </c>
      <c r="H1913" s="81">
        <v>1</v>
      </c>
      <c r="I1913" s="6">
        <f t="shared" si="1020"/>
        <v>1</v>
      </c>
      <c r="J1913" s="6">
        <f t="shared" si="1011"/>
        <v>0</v>
      </c>
      <c r="K1913" s="50" t="s">
        <v>54</v>
      </c>
      <c r="L1913" s="152">
        <v>2.8400000000000002E-2</v>
      </c>
      <c r="M1913" s="81">
        <v>1.2999999999999999E-2</v>
      </c>
      <c r="N1913" s="114">
        <f>VLOOKUP(K1913,'Material Bar Weights'!A:C,3,0)</f>
        <v>8.68</v>
      </c>
      <c r="O1913" s="115">
        <f t="shared" si="1017"/>
        <v>0</v>
      </c>
      <c r="P1913" s="105">
        <f t="shared" si="1021"/>
        <v>0</v>
      </c>
      <c r="R1913" s="286"/>
      <c r="S1913" s="287"/>
      <c r="V1913" s="180"/>
      <c r="W1913" s="180"/>
      <c r="X1913" s="50"/>
      <c r="Y1913" s="82"/>
    </row>
    <row r="1914" spans="1:25">
      <c r="A1914" s="50" t="s">
        <v>3867</v>
      </c>
      <c r="B1914" s="411" t="s">
        <v>1212</v>
      </c>
      <c r="D1914" s="1376">
        <v>0</v>
      </c>
      <c r="E1914" s="1376">
        <v>0</v>
      </c>
      <c r="F1914" s="33">
        <f t="shared" si="1019"/>
        <v>0</v>
      </c>
      <c r="G1914" s="81">
        <v>32</v>
      </c>
      <c r="H1914" s="81">
        <v>1</v>
      </c>
      <c r="I1914" s="6">
        <f t="shared" si="1020"/>
        <v>1</v>
      </c>
      <c r="J1914" s="6">
        <f t="shared" si="1011"/>
        <v>0</v>
      </c>
      <c r="K1914" s="50" t="s">
        <v>54</v>
      </c>
      <c r="L1914" s="152">
        <v>2.8400000000000002E-2</v>
      </c>
      <c r="M1914" s="81">
        <v>1.2999999999999999E-2</v>
      </c>
      <c r="N1914" s="114">
        <f>VLOOKUP(K1914,'Material Bar Weights'!A:C,3,0)</f>
        <v>8.68</v>
      </c>
      <c r="O1914" s="115">
        <f t="shared" si="1017"/>
        <v>0</v>
      </c>
      <c r="P1914" s="105">
        <f t="shared" si="1021"/>
        <v>0</v>
      </c>
      <c r="R1914" s="286"/>
      <c r="S1914" s="287"/>
      <c r="V1914" s="180"/>
      <c r="W1914" s="180"/>
      <c r="X1914" s="50"/>
      <c r="Y1914" s="82"/>
    </row>
    <row r="1915" spans="1:25">
      <c r="A1915" s="50" t="s">
        <v>3867</v>
      </c>
      <c r="B1915" s="411" t="s">
        <v>1212</v>
      </c>
      <c r="D1915" s="81">
        <v>0</v>
      </c>
      <c r="E1915" s="81">
        <v>0</v>
      </c>
      <c r="F1915" s="33">
        <f t="shared" si="1019"/>
        <v>0</v>
      </c>
      <c r="G1915" s="81">
        <v>32</v>
      </c>
      <c r="H1915" s="81">
        <v>1</v>
      </c>
      <c r="I1915" s="40">
        <f t="shared" si="1020"/>
        <v>1</v>
      </c>
      <c r="J1915" s="40">
        <f t="shared" si="1011"/>
        <v>0</v>
      </c>
      <c r="K1915" s="81" t="s">
        <v>54</v>
      </c>
      <c r="L1915" s="152">
        <v>2.8400000000000002E-2</v>
      </c>
      <c r="M1915" s="81">
        <v>1.2999999999999999E-2</v>
      </c>
      <c r="N1915" s="114">
        <f>VLOOKUP(K1915,'Material Bar Weights'!A:C,3,0)</f>
        <v>8.68</v>
      </c>
      <c r="O1915" s="115">
        <f t="shared" si="1017"/>
        <v>0</v>
      </c>
      <c r="P1915" s="105">
        <f t="shared" si="1021"/>
        <v>0</v>
      </c>
      <c r="R1915" s="286"/>
      <c r="S1915" s="287"/>
      <c r="V1915" s="180"/>
      <c r="W1915" s="180"/>
    </row>
    <row r="1916" spans="1:25">
      <c r="A1916" s="50" t="s">
        <v>3867</v>
      </c>
      <c r="B1916" s="411" t="s">
        <v>1408</v>
      </c>
      <c r="D1916" s="1376">
        <v>0</v>
      </c>
      <c r="E1916" s="1376">
        <v>0</v>
      </c>
      <c r="F1916" s="33">
        <f t="shared" si="1019"/>
        <v>0</v>
      </c>
      <c r="G1916" s="81">
        <v>32</v>
      </c>
      <c r="H1916" s="81">
        <v>1</v>
      </c>
      <c r="I1916" s="40">
        <f t="shared" si="1020"/>
        <v>1</v>
      </c>
      <c r="J1916" s="40">
        <f t="shared" si="1011"/>
        <v>0</v>
      </c>
      <c r="K1916" s="81" t="s">
        <v>54</v>
      </c>
      <c r="L1916" s="152">
        <v>2.8400000000000002E-2</v>
      </c>
      <c r="M1916" s="81">
        <v>1.2999999999999999E-2</v>
      </c>
      <c r="N1916" s="114">
        <f>VLOOKUP(K1916,'Material Bar Weights'!A:C,3,0)</f>
        <v>8.68</v>
      </c>
      <c r="O1916" s="115">
        <f t="shared" si="1017"/>
        <v>0</v>
      </c>
      <c r="P1916" s="105">
        <f t="shared" si="1021"/>
        <v>0</v>
      </c>
      <c r="R1916" s="286"/>
      <c r="S1916" s="287"/>
      <c r="V1916" s="180"/>
      <c r="W1916" s="180"/>
    </row>
    <row r="1917" spans="1:25">
      <c r="A1917" s="50" t="s">
        <v>3867</v>
      </c>
      <c r="B1917" s="411" t="s">
        <v>1207</v>
      </c>
      <c r="D1917" s="81">
        <v>0</v>
      </c>
      <c r="E1917" s="50">
        <v>0</v>
      </c>
      <c r="F1917" s="33">
        <f t="shared" si="1019"/>
        <v>0</v>
      </c>
      <c r="G1917" s="81">
        <v>32</v>
      </c>
      <c r="H1917" s="81">
        <v>1</v>
      </c>
      <c r="I1917" s="6">
        <f t="shared" si="1020"/>
        <v>1</v>
      </c>
      <c r="J1917" s="6">
        <f t="shared" si="1011"/>
        <v>0</v>
      </c>
      <c r="K1917" s="50" t="s">
        <v>54</v>
      </c>
      <c r="L1917" s="152">
        <v>2.8400000000000002E-2</v>
      </c>
      <c r="M1917" s="81">
        <v>1.2999999999999999E-2</v>
      </c>
      <c r="N1917" s="114">
        <f>VLOOKUP(K1917,'Material Bar Weights'!A:C,3,0)</f>
        <v>8.68</v>
      </c>
      <c r="O1917" s="115">
        <f t="shared" si="1017"/>
        <v>0</v>
      </c>
      <c r="P1917" s="105">
        <f t="shared" si="1021"/>
        <v>0</v>
      </c>
      <c r="R1917" s="286"/>
      <c r="S1917" s="287"/>
      <c r="V1917" s="180"/>
      <c r="W1917" s="180"/>
    </row>
    <row r="1918" spans="1:25">
      <c r="A1918" s="81" t="s">
        <v>3867</v>
      </c>
      <c r="B1918" s="411" t="s">
        <v>1401</v>
      </c>
      <c r="D1918" s="81">
        <v>0</v>
      </c>
      <c r="E1918" s="81">
        <v>0</v>
      </c>
      <c r="F1918" s="33">
        <f t="shared" si="1019"/>
        <v>0</v>
      </c>
      <c r="G1918" s="146">
        <v>48</v>
      </c>
      <c r="H1918" s="81">
        <v>2</v>
      </c>
      <c r="I1918" s="40">
        <f t="shared" si="1020"/>
        <v>2</v>
      </c>
      <c r="J1918" s="40">
        <f t="shared" si="1011"/>
        <v>0</v>
      </c>
      <c r="K1918" s="81" t="s">
        <v>54</v>
      </c>
      <c r="L1918" s="152">
        <v>2.8400000000000002E-2</v>
      </c>
      <c r="M1918" s="81">
        <v>1.2999999999999999E-2</v>
      </c>
      <c r="N1918" s="114">
        <f>VLOOKUP(K1918,'Material Bar Weights'!A:C,3,0)</f>
        <v>8.68</v>
      </c>
      <c r="O1918" s="115">
        <f t="shared" si="1017"/>
        <v>0</v>
      </c>
      <c r="P1918" s="105">
        <f t="shared" si="1021"/>
        <v>0</v>
      </c>
      <c r="R1918" s="286"/>
      <c r="S1918" s="287"/>
      <c r="V1918" s="180"/>
      <c r="W1918" s="180"/>
      <c r="X1918" s="50"/>
      <c r="Y1918" s="82"/>
    </row>
    <row r="1919" spans="1:25">
      <c r="A1919" s="50" t="s">
        <v>3867</v>
      </c>
      <c r="B1919" s="411" t="s">
        <v>1199</v>
      </c>
      <c r="D1919" s="1376">
        <v>0</v>
      </c>
      <c r="E1919" s="1376">
        <v>0</v>
      </c>
      <c r="F1919" s="33">
        <f t="shared" si="1019"/>
        <v>0</v>
      </c>
      <c r="G1919" s="146">
        <v>31</v>
      </c>
      <c r="H1919" s="81">
        <v>1</v>
      </c>
      <c r="I1919" s="6">
        <f t="shared" si="1020"/>
        <v>1</v>
      </c>
      <c r="J1919" s="6">
        <f t="shared" si="1011"/>
        <v>0</v>
      </c>
      <c r="K1919" s="50" t="s">
        <v>54</v>
      </c>
      <c r="L1919" s="152">
        <v>2.8400000000000002E-2</v>
      </c>
      <c r="M1919" s="81">
        <v>1.2999999999999999E-2</v>
      </c>
      <c r="N1919" s="114">
        <f>VLOOKUP(K1919,'Material Bar Weights'!A:C,3,0)</f>
        <v>8.68</v>
      </c>
      <c r="O1919" s="115">
        <f t="shared" si="1017"/>
        <v>0</v>
      </c>
      <c r="P1919" s="105">
        <f t="shared" si="1021"/>
        <v>0</v>
      </c>
      <c r="R1919" s="286"/>
      <c r="S1919" s="287"/>
      <c r="V1919" s="180"/>
      <c r="W1919" s="180"/>
      <c r="X1919" s="50"/>
      <c r="Y1919" s="82"/>
    </row>
    <row r="1920" spans="1:25">
      <c r="A1920" s="50" t="s">
        <v>3867</v>
      </c>
      <c r="B1920" s="411" t="s">
        <v>1121</v>
      </c>
      <c r="D1920" s="1376">
        <v>0</v>
      </c>
      <c r="E1920" s="1376">
        <v>0</v>
      </c>
      <c r="F1920" s="33">
        <f t="shared" si="1019"/>
        <v>0</v>
      </c>
      <c r="G1920" s="146">
        <v>36</v>
      </c>
      <c r="H1920" s="81">
        <v>1</v>
      </c>
      <c r="I1920" s="6">
        <f t="shared" si="1020"/>
        <v>1</v>
      </c>
      <c r="J1920" s="6">
        <f t="shared" si="1011"/>
        <v>0</v>
      </c>
      <c r="K1920" s="50" t="s">
        <v>54</v>
      </c>
      <c r="L1920" s="152">
        <v>2.8400000000000002E-2</v>
      </c>
      <c r="M1920" s="81">
        <v>1.2999999999999999E-2</v>
      </c>
      <c r="N1920" s="114">
        <f>VLOOKUP(K1920,'Material Bar Weights'!A:C,3,0)</f>
        <v>8.68</v>
      </c>
      <c r="O1920" s="115">
        <f t="shared" si="1017"/>
        <v>0</v>
      </c>
      <c r="P1920" s="105">
        <f t="shared" si="1021"/>
        <v>0</v>
      </c>
      <c r="R1920" s="286"/>
      <c r="S1920" s="287"/>
      <c r="V1920" s="180"/>
      <c r="W1920" s="180"/>
      <c r="X1920" s="50"/>
      <c r="Y1920" s="82"/>
    </row>
    <row r="1921" spans="1:25">
      <c r="A1921" s="50" t="s">
        <v>3867</v>
      </c>
      <c r="B1921" s="411" t="s">
        <v>1265</v>
      </c>
      <c r="D1921" s="1376">
        <v>0</v>
      </c>
      <c r="E1921" s="1376">
        <v>0</v>
      </c>
      <c r="F1921" s="33">
        <f t="shared" si="1019"/>
        <v>0</v>
      </c>
      <c r="G1921" s="81">
        <v>32</v>
      </c>
      <c r="H1921" s="81">
        <v>1</v>
      </c>
      <c r="I1921" s="6">
        <f t="shared" si="1020"/>
        <v>1</v>
      </c>
      <c r="J1921" s="6">
        <f t="shared" si="1011"/>
        <v>0</v>
      </c>
      <c r="K1921" s="50" t="s">
        <v>54</v>
      </c>
      <c r="L1921" s="152">
        <v>2.8400000000000002E-2</v>
      </c>
      <c r="M1921" s="81">
        <v>1.2999999999999999E-2</v>
      </c>
      <c r="N1921" s="114">
        <f>VLOOKUP(K1921,'Material Bar Weights'!A:C,3,0)</f>
        <v>8.68</v>
      </c>
      <c r="O1921" s="115">
        <f t="shared" si="1017"/>
        <v>0</v>
      </c>
      <c r="P1921" s="105">
        <f t="shared" si="1021"/>
        <v>0</v>
      </c>
      <c r="R1921" s="286"/>
      <c r="S1921" s="287"/>
      <c r="V1921" s="180"/>
      <c r="W1921" s="180"/>
      <c r="X1921" s="50"/>
      <c r="Y1921" s="82"/>
    </row>
    <row r="1922" spans="1:25">
      <c r="A1922" s="50" t="s">
        <v>3867</v>
      </c>
      <c r="B1922" s="411" t="s">
        <v>1194</v>
      </c>
      <c r="D1922" s="1376">
        <v>0</v>
      </c>
      <c r="E1922" s="1376">
        <v>0</v>
      </c>
      <c r="F1922" s="33">
        <f t="shared" si="1019"/>
        <v>0</v>
      </c>
      <c r="G1922" s="81">
        <v>32</v>
      </c>
      <c r="H1922" s="81">
        <v>1</v>
      </c>
      <c r="I1922" s="6">
        <f t="shared" si="1020"/>
        <v>1</v>
      </c>
      <c r="J1922" s="6">
        <f t="shared" si="1011"/>
        <v>0</v>
      </c>
      <c r="K1922" s="50" t="s">
        <v>54</v>
      </c>
      <c r="L1922" s="369">
        <v>2.8400000000000002E-2</v>
      </c>
      <c r="M1922" s="81">
        <v>1.2999999999999999E-2</v>
      </c>
      <c r="N1922" s="114">
        <f>VLOOKUP(K1922,'Material Bar Weights'!A:C,3,0)</f>
        <v>8.68</v>
      </c>
      <c r="O1922" s="115">
        <f t="shared" si="1017"/>
        <v>0</v>
      </c>
      <c r="P1922" s="105">
        <f t="shared" si="1021"/>
        <v>0</v>
      </c>
      <c r="R1922" s="286"/>
      <c r="S1922" s="287"/>
      <c r="V1922" s="180"/>
      <c r="W1922" s="180"/>
    </row>
    <row r="1923" spans="1:25">
      <c r="A1923" s="50" t="s">
        <v>3867</v>
      </c>
      <c r="B1923" s="411" t="s">
        <v>1044</v>
      </c>
      <c r="D1923" s="1376">
        <v>0</v>
      </c>
      <c r="E1923" s="1376">
        <v>0</v>
      </c>
      <c r="F1923" s="33">
        <f t="shared" si="1019"/>
        <v>0</v>
      </c>
      <c r="G1923" s="81">
        <v>32</v>
      </c>
      <c r="H1923" s="81">
        <v>1</v>
      </c>
      <c r="I1923" s="6">
        <f t="shared" si="1020"/>
        <v>1</v>
      </c>
      <c r="J1923" s="6">
        <f t="shared" si="1011"/>
        <v>0</v>
      </c>
      <c r="K1923" s="50" t="s">
        <v>54</v>
      </c>
      <c r="L1923" s="152">
        <v>2.8400000000000002E-2</v>
      </c>
      <c r="M1923" s="81">
        <v>1.2999999999999999E-2</v>
      </c>
      <c r="N1923" s="114">
        <f>VLOOKUP(K1923,'Material Bar Weights'!A:C,3,0)</f>
        <v>8.68</v>
      </c>
      <c r="O1923" s="115">
        <f t="shared" si="1017"/>
        <v>0</v>
      </c>
      <c r="P1923" s="105">
        <f t="shared" si="1021"/>
        <v>0</v>
      </c>
      <c r="R1923" s="286"/>
      <c r="S1923" s="287"/>
      <c r="V1923" s="180"/>
      <c r="W1923" s="180"/>
    </row>
    <row r="1924" spans="1:25">
      <c r="A1924" s="50" t="s">
        <v>3867</v>
      </c>
      <c r="B1924" s="107" t="s">
        <v>1970</v>
      </c>
      <c r="D1924" s="1376">
        <v>0</v>
      </c>
      <c r="E1924" s="1376">
        <v>0</v>
      </c>
      <c r="F1924" s="33">
        <f t="shared" si="1019"/>
        <v>0</v>
      </c>
      <c r="G1924" s="81">
        <v>32</v>
      </c>
      <c r="H1924" s="81">
        <v>1</v>
      </c>
      <c r="I1924" s="6">
        <f t="shared" si="1020"/>
        <v>1</v>
      </c>
      <c r="J1924" s="6">
        <f t="shared" si="1011"/>
        <v>0</v>
      </c>
      <c r="K1924" s="50" t="s">
        <v>54</v>
      </c>
      <c r="L1924" s="152">
        <v>2.8400000000000002E-2</v>
      </c>
      <c r="M1924" s="81">
        <v>1.2999999999999999E-2</v>
      </c>
      <c r="N1924" s="114">
        <f>VLOOKUP(K1924,'Material Bar Weights'!A:C,3,0)</f>
        <v>8.68</v>
      </c>
      <c r="O1924" s="115">
        <f t="shared" si="1017"/>
        <v>0</v>
      </c>
      <c r="P1924" s="105">
        <f t="shared" si="1021"/>
        <v>0</v>
      </c>
      <c r="R1924" s="286"/>
      <c r="S1924" s="287"/>
      <c r="V1924" s="180"/>
      <c r="W1924" s="180"/>
    </row>
    <row r="1925" spans="1:25">
      <c r="A1925" s="50" t="s">
        <v>3867</v>
      </c>
      <c r="B1925" s="411" t="s">
        <v>1188</v>
      </c>
      <c r="D1925" s="1376">
        <v>0</v>
      </c>
      <c r="E1925" s="1376">
        <v>0</v>
      </c>
      <c r="F1925" s="33">
        <f t="shared" si="1019"/>
        <v>0</v>
      </c>
      <c r="G1925" s="81">
        <v>32</v>
      </c>
      <c r="H1925" s="81">
        <v>1</v>
      </c>
      <c r="I1925" s="6">
        <f t="shared" si="1020"/>
        <v>1</v>
      </c>
      <c r="J1925" s="6">
        <f t="shared" si="1011"/>
        <v>0</v>
      </c>
      <c r="K1925" s="50" t="s">
        <v>54</v>
      </c>
      <c r="L1925" s="152">
        <v>2.8400000000000002E-2</v>
      </c>
      <c r="M1925" s="81">
        <v>1.2999999999999999E-2</v>
      </c>
      <c r="N1925" s="114">
        <f>VLOOKUP(K1925,'Material Bar Weights'!A:C,3,0)</f>
        <v>8.68</v>
      </c>
      <c r="O1925" s="115">
        <f t="shared" si="1017"/>
        <v>0</v>
      </c>
      <c r="P1925" s="105">
        <f t="shared" si="1021"/>
        <v>0</v>
      </c>
      <c r="R1925" s="286"/>
      <c r="S1925" s="287"/>
      <c r="V1925" s="180"/>
      <c r="W1925" s="180"/>
    </row>
    <row r="1926" spans="1:25">
      <c r="A1926" s="81" t="s">
        <v>3867</v>
      </c>
      <c r="B1926" s="411" t="s">
        <v>1711</v>
      </c>
      <c r="D1926" s="81">
        <v>0</v>
      </c>
      <c r="E1926" s="81">
        <v>0</v>
      </c>
      <c r="F1926" s="33">
        <f t="shared" si="1019"/>
        <v>0</v>
      </c>
      <c r="G1926" s="146">
        <v>64</v>
      </c>
      <c r="H1926" s="81">
        <v>1</v>
      </c>
      <c r="I1926" s="40">
        <f t="shared" si="1020"/>
        <v>1</v>
      </c>
      <c r="J1926" s="40">
        <f t="shared" si="1011"/>
        <v>0</v>
      </c>
      <c r="K1926" s="81" t="s">
        <v>54</v>
      </c>
      <c r="L1926" s="152">
        <v>2.8400000000000002E-2</v>
      </c>
      <c r="M1926" s="81">
        <v>1.2999999999999999E-2</v>
      </c>
      <c r="N1926" s="114">
        <f>VLOOKUP(K1926,'Material Bar Weights'!A:C,3,0)</f>
        <v>8.68</v>
      </c>
      <c r="O1926" s="115">
        <f t="shared" si="1017"/>
        <v>0</v>
      </c>
      <c r="P1926" s="105">
        <f t="shared" si="1021"/>
        <v>0</v>
      </c>
      <c r="R1926" s="286"/>
      <c r="S1926" s="287"/>
      <c r="V1926" s="180"/>
      <c r="W1926" s="180"/>
    </row>
    <row r="1927" spans="1:25">
      <c r="A1927" s="50" t="s">
        <v>3867</v>
      </c>
      <c r="B1927" s="411" t="s">
        <v>1507</v>
      </c>
      <c r="D1927" s="1376">
        <v>0</v>
      </c>
      <c r="E1927" s="1376">
        <v>0</v>
      </c>
      <c r="F1927" s="33">
        <f t="shared" si="1019"/>
        <v>0</v>
      </c>
      <c r="G1927" s="146">
        <v>49</v>
      </c>
      <c r="H1927" s="81">
        <v>1</v>
      </c>
      <c r="I1927" s="6">
        <f t="shared" si="1020"/>
        <v>1</v>
      </c>
      <c r="J1927" s="6">
        <f t="shared" si="1011"/>
        <v>0</v>
      </c>
      <c r="K1927" s="50" t="s">
        <v>54</v>
      </c>
      <c r="L1927" s="152">
        <v>2.4E-2</v>
      </c>
      <c r="M1927" s="81">
        <v>1.2999999999999999E-2</v>
      </c>
      <c r="N1927" s="114">
        <f>VLOOKUP(K1927,'Material Bar Weights'!A:C,3,0)</f>
        <v>8.68</v>
      </c>
      <c r="O1927" s="115">
        <f t="shared" si="1017"/>
        <v>0</v>
      </c>
      <c r="P1927" s="105">
        <f t="shared" si="1021"/>
        <v>0</v>
      </c>
      <c r="R1927" s="286"/>
      <c r="S1927" s="287"/>
      <c r="V1927" s="180"/>
      <c r="W1927" s="180"/>
    </row>
    <row r="1928" spans="1:25">
      <c r="A1928" s="50" t="s">
        <v>695</v>
      </c>
      <c r="B1928" s="411" t="s">
        <v>1023</v>
      </c>
      <c r="D1928" s="81">
        <v>0</v>
      </c>
      <c r="E1928" s="50">
        <v>0</v>
      </c>
      <c r="F1928" s="401">
        <f>((E1928*M1928)/35)/4</f>
        <v>0</v>
      </c>
      <c r="G1928" s="81">
        <v>32</v>
      </c>
      <c r="H1928" s="81">
        <v>1</v>
      </c>
      <c r="I1928" s="6">
        <f t="shared" si="1020"/>
        <v>1</v>
      </c>
      <c r="J1928" s="6">
        <f t="shared" si="1011"/>
        <v>0</v>
      </c>
      <c r="K1928" s="50" t="s">
        <v>906</v>
      </c>
      <c r="L1928" s="50" t="s">
        <v>47</v>
      </c>
      <c r="M1928" s="81">
        <v>2.5999999999999999E-2</v>
      </c>
      <c r="N1928" s="114"/>
      <c r="O1928" s="115">
        <f t="shared" si="1017"/>
        <v>0</v>
      </c>
      <c r="P1928" s="114"/>
      <c r="R1928" s="286"/>
      <c r="S1928" s="287"/>
      <c r="V1928" s="180"/>
      <c r="W1928" s="180"/>
    </row>
    <row r="1929" spans="1:25">
      <c r="A1929" s="50" t="s">
        <v>695</v>
      </c>
      <c r="B1929" s="49" t="s">
        <v>906</v>
      </c>
      <c r="D1929" s="81">
        <v>0</v>
      </c>
      <c r="E1929" s="50">
        <v>0</v>
      </c>
      <c r="F1929" s="401">
        <f>((E1929*M1929)/35)/4</f>
        <v>0</v>
      </c>
      <c r="G1929" s="146">
        <v>27</v>
      </c>
      <c r="H1929" s="81">
        <v>3</v>
      </c>
      <c r="I1929" s="6">
        <f t="shared" si="1020"/>
        <v>3</v>
      </c>
      <c r="J1929" s="6">
        <f t="shared" si="1011"/>
        <v>0</v>
      </c>
      <c r="K1929" s="50" t="s">
        <v>54</v>
      </c>
      <c r="L1929" s="50">
        <v>9.4E-2</v>
      </c>
      <c r="M1929" s="81">
        <v>2.5999999999999999E-2</v>
      </c>
      <c r="N1929" s="114">
        <f>VLOOKUP(K1929,'Material Bar Weights'!A:C,3,0)</f>
        <v>8.68</v>
      </c>
      <c r="O1929" s="115">
        <f t="shared" si="1017"/>
        <v>0</v>
      </c>
      <c r="P1929" s="105">
        <f>O1929/N1929</f>
        <v>0</v>
      </c>
      <c r="R1929" s="286"/>
      <c r="S1929" s="287"/>
      <c r="V1929" s="180"/>
      <c r="W1929" s="180"/>
      <c r="X1929" s="50"/>
      <c r="Y1929" s="82"/>
    </row>
    <row r="1930" spans="1:25">
      <c r="A1930" s="81" t="s">
        <v>946</v>
      </c>
      <c r="B1930" s="107" t="s">
        <v>1731</v>
      </c>
      <c r="D1930" s="81">
        <v>0</v>
      </c>
      <c r="E1930" s="81">
        <v>0</v>
      </c>
      <c r="F1930" s="81"/>
      <c r="G1930" s="81">
        <v>27</v>
      </c>
      <c r="H1930" s="81">
        <v>3</v>
      </c>
      <c r="I1930" s="40">
        <f t="shared" si="1020"/>
        <v>3</v>
      </c>
      <c r="J1930" s="40">
        <f t="shared" si="1011"/>
        <v>0</v>
      </c>
      <c r="K1930" s="81" t="s">
        <v>896</v>
      </c>
      <c r="L1930" s="81">
        <v>0.44240000000000002</v>
      </c>
      <c r="M1930" s="81"/>
      <c r="N1930" s="114">
        <f>VLOOKUP(K1930,'Material Bar Weights'!A:C,3,0)</f>
        <v>39.200000000000003</v>
      </c>
      <c r="O1930" s="115">
        <f t="shared" ref="O1930:O1957" si="1022">IF(L1930="NA", E1930, E1930*L1930)</f>
        <v>0</v>
      </c>
      <c r="P1930" s="105">
        <f>O1930/N1930</f>
        <v>0</v>
      </c>
      <c r="R1930" s="286"/>
      <c r="S1930" s="287"/>
      <c r="V1930" s="180"/>
      <c r="W1930" s="180"/>
      <c r="X1930" s="50"/>
      <c r="Y1930" s="82"/>
    </row>
    <row r="1931" spans="1:25">
      <c r="A1931" s="81" t="s">
        <v>1730</v>
      </c>
      <c r="B1931" s="107" t="s">
        <v>1732</v>
      </c>
      <c r="D1931" s="81">
        <v>0</v>
      </c>
      <c r="E1931" s="81">
        <v>0</v>
      </c>
      <c r="F1931" s="81"/>
      <c r="G1931" s="81">
        <v>10</v>
      </c>
      <c r="H1931" s="81">
        <v>3</v>
      </c>
      <c r="I1931" s="40">
        <f t="shared" si="1020"/>
        <v>3</v>
      </c>
      <c r="J1931" s="40">
        <f t="shared" si="1011"/>
        <v>0</v>
      </c>
      <c r="K1931" s="81" t="s">
        <v>1731</v>
      </c>
      <c r="L1931" s="81" t="s">
        <v>47</v>
      </c>
      <c r="M1931" s="81"/>
      <c r="N1931" s="114"/>
      <c r="O1931" s="115">
        <f t="shared" si="1022"/>
        <v>0</v>
      </c>
      <c r="P1931" s="114"/>
      <c r="R1931" s="286"/>
      <c r="S1931" s="287"/>
      <c r="V1931" s="180"/>
      <c r="W1931" s="180"/>
      <c r="X1931" s="50"/>
      <c r="Y1931" s="82"/>
    </row>
    <row r="1932" spans="1:25">
      <c r="A1932" s="81" t="s">
        <v>814</v>
      </c>
      <c r="B1932" s="411" t="s">
        <v>2220</v>
      </c>
      <c r="D1932" s="81">
        <v>0</v>
      </c>
      <c r="E1932" s="81">
        <v>0</v>
      </c>
      <c r="F1932" s="81"/>
      <c r="G1932" s="81">
        <v>5</v>
      </c>
      <c r="H1932" s="81">
        <v>8</v>
      </c>
      <c r="I1932" s="40">
        <f t="shared" ref="I1932:I1933" si="1023">E1932/G1932+H1932</f>
        <v>8</v>
      </c>
      <c r="J1932" s="40">
        <f t="shared" ref="J1932:J1933" si="1024">ROUND(I1932/7.5,0)</f>
        <v>1</v>
      </c>
      <c r="K1932" s="81" t="s">
        <v>2222</v>
      </c>
      <c r="L1932" s="81">
        <v>0.44240000000000002</v>
      </c>
      <c r="M1932" s="81"/>
      <c r="N1932" s="114">
        <f>VLOOKUP(K1932,'Material Bar Weights'!A:C,3,0)</f>
        <v>112.7</v>
      </c>
      <c r="O1932" s="115">
        <f t="shared" ref="O1932:O1933" si="1025">IF(L1932="NA", E1932, E1932*L1932)</f>
        <v>0</v>
      </c>
      <c r="P1932" s="105">
        <f>O1932/N1932</f>
        <v>0</v>
      </c>
      <c r="R1932" s="286"/>
      <c r="S1932" s="287"/>
      <c r="V1932" s="180"/>
      <c r="W1932" s="180"/>
      <c r="X1932" s="50"/>
      <c r="Y1932" s="82"/>
    </row>
    <row r="1933" spans="1:25">
      <c r="A1933" s="165" t="s">
        <v>1425</v>
      </c>
      <c r="B1933" s="411" t="s">
        <v>2221</v>
      </c>
      <c r="D1933" s="81">
        <v>0</v>
      </c>
      <c r="E1933" s="81">
        <v>0</v>
      </c>
      <c r="F1933" s="81"/>
      <c r="G1933" s="81">
        <v>5</v>
      </c>
      <c r="H1933" s="81">
        <v>8</v>
      </c>
      <c r="I1933" s="40">
        <f t="shared" si="1023"/>
        <v>8</v>
      </c>
      <c r="J1933" s="40">
        <f t="shared" si="1024"/>
        <v>1</v>
      </c>
      <c r="K1933" s="81" t="s">
        <v>2220</v>
      </c>
      <c r="L1933" s="81" t="s">
        <v>47</v>
      </c>
      <c r="M1933" s="81"/>
      <c r="N1933" s="114"/>
      <c r="O1933" s="115">
        <f t="shared" si="1025"/>
        <v>0</v>
      </c>
      <c r="P1933" s="114"/>
      <c r="R1933" s="286"/>
      <c r="S1933" s="287"/>
      <c r="V1933" s="180"/>
      <c r="W1933" s="180"/>
      <c r="X1933" s="50"/>
      <c r="Y1933" s="82"/>
    </row>
    <row r="1934" spans="1:25">
      <c r="A1934" s="81" t="s">
        <v>814</v>
      </c>
      <c r="B1934" s="411" t="s">
        <v>1535</v>
      </c>
      <c r="D1934" s="81">
        <v>0</v>
      </c>
      <c r="E1934" s="81">
        <v>0</v>
      </c>
      <c r="F1934" s="81"/>
      <c r="G1934" s="81">
        <v>32</v>
      </c>
      <c r="H1934" s="81">
        <v>1</v>
      </c>
      <c r="I1934" s="40">
        <f t="shared" si="1020"/>
        <v>1</v>
      </c>
      <c r="J1934" s="40">
        <f t="shared" si="1011"/>
        <v>0</v>
      </c>
      <c r="K1934" s="81" t="s">
        <v>161</v>
      </c>
      <c r="L1934" s="81">
        <v>5.9200000000000003E-2</v>
      </c>
      <c r="M1934" s="81"/>
      <c r="N1934" s="114">
        <f>VLOOKUP(K1934,'Material Bar Weights'!A:C,3,0)</f>
        <v>19.53</v>
      </c>
      <c r="O1934" s="115">
        <f t="shared" si="1022"/>
        <v>0</v>
      </c>
      <c r="P1934" s="105">
        <f t="shared" ref="P1934:P1943" si="1026">O1934/N1934</f>
        <v>0</v>
      </c>
      <c r="Q1934" s="81"/>
      <c r="R1934" s="286"/>
      <c r="S1934" s="287"/>
      <c r="U1934" s="107"/>
      <c r="V1934" s="180"/>
      <c r="W1934" s="180"/>
      <c r="X1934" s="50"/>
      <c r="Y1934" s="82"/>
    </row>
    <row r="1935" spans="1:25">
      <c r="A1935" s="50" t="s">
        <v>814</v>
      </c>
      <c r="B1935" s="411" t="s">
        <v>1534</v>
      </c>
      <c r="D1935" s="81">
        <v>0</v>
      </c>
      <c r="E1935" s="50">
        <v>0</v>
      </c>
      <c r="G1935" s="81">
        <v>32</v>
      </c>
      <c r="H1935" s="81">
        <v>1</v>
      </c>
      <c r="I1935" s="6">
        <f t="shared" si="1020"/>
        <v>1</v>
      </c>
      <c r="J1935" s="6">
        <f t="shared" si="1011"/>
        <v>0</v>
      </c>
      <c r="K1935" s="50" t="s">
        <v>161</v>
      </c>
      <c r="L1935" s="50">
        <v>5.9200000000000003E-2</v>
      </c>
      <c r="M1935" s="81"/>
      <c r="N1935" s="114">
        <f>VLOOKUP(K1935,'Material Bar Weights'!A:C,3,0)</f>
        <v>19.53</v>
      </c>
      <c r="O1935" s="115">
        <f t="shared" si="1022"/>
        <v>0</v>
      </c>
      <c r="P1935" s="105">
        <f t="shared" si="1026"/>
        <v>0</v>
      </c>
      <c r="R1935" s="286"/>
      <c r="S1935" s="287"/>
      <c r="V1935" s="180"/>
      <c r="W1935" s="180"/>
      <c r="X1935" s="50"/>
      <c r="Y1935" s="82"/>
    </row>
    <row r="1936" spans="1:25">
      <c r="A1936" s="50" t="s">
        <v>814</v>
      </c>
      <c r="B1936" s="411" t="s">
        <v>1533</v>
      </c>
      <c r="D1936" s="81">
        <v>0</v>
      </c>
      <c r="E1936" s="50">
        <v>0</v>
      </c>
      <c r="G1936" s="81">
        <v>32</v>
      </c>
      <c r="H1936" s="81">
        <v>1</v>
      </c>
      <c r="I1936" s="6">
        <f t="shared" si="1020"/>
        <v>1</v>
      </c>
      <c r="J1936" s="6">
        <f t="shared" si="1011"/>
        <v>0</v>
      </c>
      <c r="K1936" s="50" t="s">
        <v>161</v>
      </c>
      <c r="L1936" s="152">
        <v>5.9200000000000003E-2</v>
      </c>
      <c r="M1936" s="81"/>
      <c r="N1936" s="114">
        <f>VLOOKUP(K1936,'Material Bar Weights'!A:C,3,0)</f>
        <v>19.53</v>
      </c>
      <c r="O1936" s="115">
        <f t="shared" si="1022"/>
        <v>0</v>
      </c>
      <c r="P1936" s="105">
        <f t="shared" si="1026"/>
        <v>0</v>
      </c>
      <c r="R1936" s="286"/>
      <c r="S1936" s="287"/>
      <c r="V1936" s="180"/>
      <c r="W1936" s="180"/>
      <c r="X1936" s="50"/>
      <c r="Y1936" s="82"/>
    </row>
    <row r="1937" spans="1:25">
      <c r="A1937" s="50" t="s">
        <v>814</v>
      </c>
      <c r="B1937" s="411" t="s">
        <v>1532</v>
      </c>
      <c r="D1937" s="81">
        <v>0</v>
      </c>
      <c r="E1937" s="50">
        <v>0</v>
      </c>
      <c r="G1937" s="81">
        <v>32</v>
      </c>
      <c r="H1937" s="81">
        <v>1</v>
      </c>
      <c r="I1937" s="6">
        <f t="shared" si="1020"/>
        <v>1</v>
      </c>
      <c r="J1937" s="6">
        <f t="shared" si="1011"/>
        <v>0</v>
      </c>
      <c r="K1937" s="50" t="s">
        <v>161</v>
      </c>
      <c r="L1937" s="50">
        <v>5.9200000000000003E-2</v>
      </c>
      <c r="M1937" s="81"/>
      <c r="N1937" s="114">
        <f>VLOOKUP(K1937,'Material Bar Weights'!A:C,3,0)</f>
        <v>19.53</v>
      </c>
      <c r="O1937" s="115">
        <f t="shared" si="1022"/>
        <v>0</v>
      </c>
      <c r="P1937" s="105">
        <f t="shared" si="1026"/>
        <v>0</v>
      </c>
      <c r="R1937" s="286"/>
      <c r="S1937" s="287"/>
      <c r="V1937" s="180"/>
      <c r="W1937" s="180"/>
      <c r="X1937" s="50"/>
      <c r="Y1937" s="82"/>
    </row>
    <row r="1938" spans="1:25">
      <c r="A1938" s="50" t="s">
        <v>814</v>
      </c>
      <c r="B1938" s="411" t="s">
        <v>1531</v>
      </c>
      <c r="D1938" s="81">
        <v>0</v>
      </c>
      <c r="E1938" s="50">
        <v>0</v>
      </c>
      <c r="G1938" s="81">
        <v>32</v>
      </c>
      <c r="H1938" s="81">
        <v>1</v>
      </c>
      <c r="I1938" s="6">
        <f t="shared" si="1020"/>
        <v>1</v>
      </c>
      <c r="J1938" s="6">
        <f t="shared" si="1011"/>
        <v>0</v>
      </c>
      <c r="K1938" s="50" t="s">
        <v>161</v>
      </c>
      <c r="L1938" s="50">
        <v>5.9200000000000003E-2</v>
      </c>
      <c r="M1938" s="81"/>
      <c r="N1938" s="114">
        <f>VLOOKUP(K1938,'Material Bar Weights'!A:C,3,0)</f>
        <v>19.53</v>
      </c>
      <c r="O1938" s="115">
        <f t="shared" si="1022"/>
        <v>0</v>
      </c>
      <c r="P1938" s="105">
        <f t="shared" si="1026"/>
        <v>0</v>
      </c>
      <c r="R1938" s="286"/>
      <c r="S1938" s="287"/>
      <c r="V1938" s="180"/>
      <c r="W1938" s="180"/>
      <c r="X1938" s="50"/>
      <c r="Y1938" s="82"/>
    </row>
    <row r="1939" spans="1:25">
      <c r="A1939" s="50" t="s">
        <v>814</v>
      </c>
      <c r="B1939" s="411" t="s">
        <v>1530</v>
      </c>
      <c r="D1939" s="81">
        <v>0</v>
      </c>
      <c r="E1939" s="50">
        <v>0</v>
      </c>
      <c r="G1939" s="81">
        <v>32</v>
      </c>
      <c r="H1939" s="81">
        <v>1</v>
      </c>
      <c r="I1939" s="6">
        <f t="shared" ref="I1939:I1963" si="1027">E1939/G1939+H1939</f>
        <v>1</v>
      </c>
      <c r="J1939" s="6">
        <f t="shared" si="1011"/>
        <v>0</v>
      </c>
      <c r="K1939" s="50" t="s">
        <v>161</v>
      </c>
      <c r="L1939" s="50">
        <v>5.9200000000000003E-2</v>
      </c>
      <c r="M1939" s="81"/>
      <c r="N1939" s="114">
        <f>VLOOKUP(K1939,'Material Bar Weights'!A:C,3,0)</f>
        <v>19.53</v>
      </c>
      <c r="O1939" s="115">
        <f t="shared" si="1022"/>
        <v>0</v>
      </c>
      <c r="P1939" s="105">
        <f t="shared" si="1026"/>
        <v>0</v>
      </c>
      <c r="R1939" s="286"/>
      <c r="S1939" s="287"/>
      <c r="V1939" s="180"/>
      <c r="W1939" s="180"/>
      <c r="X1939" s="50"/>
      <c r="Y1939" s="82"/>
    </row>
    <row r="1940" spans="1:25">
      <c r="A1940" s="50" t="s">
        <v>654</v>
      </c>
      <c r="B1940" s="411" t="s">
        <v>2522</v>
      </c>
      <c r="D1940" s="81">
        <v>0</v>
      </c>
      <c r="E1940" s="50">
        <v>0</v>
      </c>
      <c r="F1940" s="33">
        <f t="shared" ref="F1940:F1942" si="1028">((E1940*M1940)/35)/4</f>
        <v>0</v>
      </c>
      <c r="G1940" s="146">
        <v>54</v>
      </c>
      <c r="H1940" s="81">
        <v>1</v>
      </c>
      <c r="I1940" s="6">
        <f t="shared" ref="I1940" si="1029">E1940/G1940+H1940</f>
        <v>1</v>
      </c>
      <c r="J1940" s="6">
        <f t="shared" ref="J1940" si="1030">ROUND(I1940/7.5,0)</f>
        <v>0</v>
      </c>
      <c r="K1940" s="50" t="s">
        <v>512</v>
      </c>
      <c r="L1940" s="50">
        <v>0.24199999999999999</v>
      </c>
      <c r="M1940" s="81">
        <v>8.6999999999999994E-2</v>
      </c>
      <c r="N1940" s="114">
        <f>VLOOKUP(K1940,'Material Bar Weights'!A:C,3,0)</f>
        <v>22.95</v>
      </c>
      <c r="O1940" s="115">
        <f t="shared" ref="O1940" si="1031">IF(L1940="NA", E1940, E1940*L1940)</f>
        <v>0</v>
      </c>
      <c r="P1940" s="105">
        <f t="shared" ref="P1940" si="1032">O1940/N1940</f>
        <v>0</v>
      </c>
      <c r="R1940" s="286"/>
      <c r="S1940" s="287"/>
      <c r="V1940" s="180"/>
      <c r="W1940" s="180"/>
      <c r="X1940" s="50"/>
      <c r="Y1940" s="82"/>
    </row>
    <row r="1941" spans="1:25">
      <c r="A1941" s="50" t="s">
        <v>654</v>
      </c>
      <c r="B1941" s="411" t="s">
        <v>2546</v>
      </c>
      <c r="D1941" s="81">
        <v>0</v>
      </c>
      <c r="E1941" s="50">
        <v>0</v>
      </c>
      <c r="F1941" s="33">
        <f t="shared" ref="F1941" si="1033">((E1941*M1941)/35)/4</f>
        <v>0</v>
      </c>
      <c r="G1941" s="81">
        <v>32</v>
      </c>
      <c r="H1941" s="81">
        <v>1</v>
      </c>
      <c r="I1941" s="6">
        <f t="shared" ref="I1941" si="1034">E1941/G1941+H1941</f>
        <v>1</v>
      </c>
      <c r="J1941" s="6">
        <f t="shared" ref="J1941" si="1035">ROUND(I1941/7.5,0)</f>
        <v>0</v>
      </c>
      <c r="K1941" s="50" t="s">
        <v>512</v>
      </c>
      <c r="L1941" s="50">
        <v>0.24199999999999999</v>
      </c>
      <c r="M1941" s="81">
        <v>8.6999999999999994E-2</v>
      </c>
      <c r="N1941" s="114">
        <f>VLOOKUP(K1941,'Material Bar Weights'!A:C,3,0)</f>
        <v>22.95</v>
      </c>
      <c r="O1941" s="115">
        <f t="shared" ref="O1941" si="1036">IF(L1941="NA", E1941, E1941*L1941)</f>
        <v>0</v>
      </c>
      <c r="P1941" s="105">
        <f t="shared" ref="P1941" si="1037">O1941/N1941</f>
        <v>0</v>
      </c>
      <c r="R1941" s="286"/>
      <c r="S1941" s="287"/>
      <c r="V1941" s="180"/>
      <c r="W1941" s="180"/>
      <c r="X1941" s="50"/>
      <c r="Y1941" s="82"/>
    </row>
    <row r="1942" spans="1:25">
      <c r="A1942" s="50" t="s">
        <v>1696</v>
      </c>
      <c r="B1942" s="411" t="s">
        <v>2294</v>
      </c>
      <c r="D1942" s="81">
        <v>0</v>
      </c>
      <c r="E1942" s="81">
        <v>0</v>
      </c>
      <c r="F1942" s="33">
        <f t="shared" si="1028"/>
        <v>0</v>
      </c>
      <c r="G1942" s="81">
        <v>44</v>
      </c>
      <c r="H1942" s="81">
        <v>3</v>
      </c>
      <c r="I1942" s="40">
        <f t="shared" si="1027"/>
        <v>3</v>
      </c>
      <c r="J1942" s="6">
        <f t="shared" si="1011"/>
        <v>0</v>
      </c>
      <c r="K1942" s="50" t="s">
        <v>1109</v>
      </c>
      <c r="L1942" s="81">
        <v>0.1363</v>
      </c>
      <c r="M1942" s="81">
        <v>2.9000000000000001E-2</v>
      </c>
      <c r="N1942" s="114">
        <f>VLOOKUP(K1942,'Material Bar Weights'!A:C,3,0)</f>
        <v>11.32</v>
      </c>
      <c r="O1942" s="115">
        <f t="shared" si="1022"/>
        <v>0</v>
      </c>
      <c r="P1942" s="105">
        <f t="shared" si="1026"/>
        <v>0</v>
      </c>
      <c r="R1942" s="286"/>
      <c r="S1942" s="287"/>
      <c r="V1942" s="180"/>
      <c r="W1942" s="180"/>
      <c r="X1942" s="50"/>
      <c r="Y1942" s="82"/>
    </row>
    <row r="1943" spans="1:25">
      <c r="A1943" s="140" t="s">
        <v>814</v>
      </c>
      <c r="B1943" s="411" t="s">
        <v>647</v>
      </c>
      <c r="D1943" s="81">
        <v>0</v>
      </c>
      <c r="E1943" s="81">
        <v>0</v>
      </c>
      <c r="F1943" s="33">
        <f t="shared" ref="F1943:F1944" si="1038">((E1943*M1943)/35)/4</f>
        <v>0</v>
      </c>
      <c r="G1943" s="81">
        <v>44</v>
      </c>
      <c r="H1943" s="81">
        <v>3</v>
      </c>
      <c r="I1943" s="40">
        <f t="shared" si="1027"/>
        <v>3</v>
      </c>
      <c r="J1943" s="6">
        <f t="shared" si="1011"/>
        <v>0</v>
      </c>
      <c r="K1943" s="50" t="s">
        <v>1109</v>
      </c>
      <c r="L1943" s="152">
        <v>0.1363</v>
      </c>
      <c r="M1943" s="81">
        <v>2.9000000000000001E-2</v>
      </c>
      <c r="N1943" s="114">
        <f>VLOOKUP(K1943,'Material Bar Weights'!A:C,3,0)</f>
        <v>11.32</v>
      </c>
      <c r="O1943" s="115">
        <f t="shared" si="1022"/>
        <v>0</v>
      </c>
      <c r="P1943" s="105">
        <f t="shared" si="1026"/>
        <v>0</v>
      </c>
      <c r="R1943" s="286"/>
      <c r="S1943" s="287"/>
      <c r="V1943" s="180"/>
      <c r="W1943" s="180"/>
      <c r="X1943" s="50"/>
      <c r="Y1943" s="82"/>
    </row>
    <row r="1944" spans="1:25">
      <c r="A1944" s="140" t="s">
        <v>1728</v>
      </c>
      <c r="B1944" s="411" t="s">
        <v>2271</v>
      </c>
      <c r="D1944" s="81">
        <v>0</v>
      </c>
      <c r="E1944" s="81">
        <v>0</v>
      </c>
      <c r="F1944" s="33">
        <f t="shared" si="1038"/>
        <v>0</v>
      </c>
      <c r="G1944" s="81">
        <v>44</v>
      </c>
      <c r="H1944" s="81">
        <v>3</v>
      </c>
      <c r="I1944" s="40">
        <f t="shared" ref="I1944" si="1039">E1944/G1944+H1944</f>
        <v>3</v>
      </c>
      <c r="J1944" s="6">
        <f t="shared" ref="J1944" si="1040">ROUND(I1944/7.5,0)</f>
        <v>0</v>
      </c>
      <c r="K1944" s="50" t="s">
        <v>1109</v>
      </c>
      <c r="L1944" s="81">
        <v>0.1363</v>
      </c>
      <c r="M1944" s="81">
        <v>2.9000000000000001E-2</v>
      </c>
      <c r="N1944" s="114">
        <f>VLOOKUP(K1944,'Material Bar Weights'!A:C,3,0)</f>
        <v>11.32</v>
      </c>
      <c r="O1944" s="115">
        <f t="shared" ref="O1944" si="1041">IF(L1944="NA", E1944, E1944*L1944)</f>
        <v>0</v>
      </c>
      <c r="P1944" s="105">
        <f t="shared" ref="P1944" si="1042">O1944/N1944</f>
        <v>0</v>
      </c>
      <c r="R1944" s="48"/>
      <c r="S1944" s="48"/>
      <c r="T1944" s="48"/>
    </row>
    <row r="1945" spans="1:25">
      <c r="A1945" s="165" t="s">
        <v>1438</v>
      </c>
      <c r="B1945" s="411" t="s">
        <v>468</v>
      </c>
      <c r="D1945" s="81">
        <v>0</v>
      </c>
      <c r="E1945" s="77">
        <v>0</v>
      </c>
      <c r="F1945" s="77"/>
      <c r="G1945" s="153">
        <v>16</v>
      </c>
      <c r="H1945" s="7">
        <v>2</v>
      </c>
      <c r="I1945" s="3">
        <f t="shared" si="1027"/>
        <v>2</v>
      </c>
      <c r="J1945" s="3">
        <f t="shared" si="1011"/>
        <v>0</v>
      </c>
      <c r="K1945" s="50" t="s">
        <v>647</v>
      </c>
      <c r="L1945" s="81" t="s">
        <v>47</v>
      </c>
      <c r="M1945" s="81"/>
      <c r="N1945" s="114"/>
      <c r="O1945" s="91">
        <f t="shared" si="1022"/>
        <v>0</v>
      </c>
      <c r="P1945" s="98"/>
      <c r="R1945" s="48"/>
      <c r="S1945" s="48"/>
      <c r="T1945" s="48"/>
    </row>
    <row r="1946" spans="1:25">
      <c r="A1946" s="140" t="s">
        <v>814</v>
      </c>
      <c r="B1946" s="49" t="s">
        <v>1046</v>
      </c>
      <c r="D1946" s="81">
        <v>0</v>
      </c>
      <c r="E1946" s="50">
        <v>0</v>
      </c>
      <c r="G1946" s="146">
        <v>44</v>
      </c>
      <c r="H1946" s="81">
        <v>3</v>
      </c>
      <c r="I1946" s="6">
        <f t="shared" si="1027"/>
        <v>3</v>
      </c>
      <c r="J1946" s="6">
        <f t="shared" si="1011"/>
        <v>0</v>
      </c>
      <c r="K1946" s="50" t="s">
        <v>811</v>
      </c>
      <c r="L1946" s="50">
        <v>0.25800000000000001</v>
      </c>
      <c r="M1946" s="81"/>
      <c r="N1946" s="114">
        <f>VLOOKUP(K1946,'Material Bar Weights'!A:C,3,0)</f>
        <v>26.58</v>
      </c>
      <c r="O1946" s="115">
        <f t="shared" si="1022"/>
        <v>0</v>
      </c>
      <c r="P1946" s="105">
        <f>O1946/N1946</f>
        <v>0</v>
      </c>
      <c r="R1946" s="286"/>
      <c r="S1946" s="287"/>
      <c r="V1946" s="180"/>
      <c r="W1946" s="180"/>
      <c r="X1946" s="50"/>
      <c r="Y1946" s="82"/>
    </row>
    <row r="1947" spans="1:25">
      <c r="A1947" s="165" t="s">
        <v>1425</v>
      </c>
      <c r="B1947" s="414" t="s">
        <v>1493</v>
      </c>
      <c r="C1947" s="325"/>
      <c r="D1947" s="81">
        <v>0</v>
      </c>
      <c r="E1947" s="157">
        <v>0</v>
      </c>
      <c r="F1947" s="157"/>
      <c r="G1947" s="216">
        <v>2</v>
      </c>
      <c r="H1947" s="129">
        <v>1</v>
      </c>
      <c r="I1947" s="3">
        <f t="shared" si="1027"/>
        <v>1</v>
      </c>
      <c r="J1947" s="3">
        <f t="shared" si="1011"/>
        <v>0</v>
      </c>
      <c r="K1947" s="81" t="s">
        <v>445</v>
      </c>
      <c r="L1947" s="129" t="s">
        <v>47</v>
      </c>
      <c r="M1947" s="129"/>
      <c r="N1947" s="114"/>
      <c r="O1947" s="115">
        <f t="shared" si="1022"/>
        <v>0</v>
      </c>
      <c r="P1947" s="114"/>
      <c r="R1947" s="286"/>
      <c r="S1947" s="287"/>
      <c r="V1947" s="180"/>
      <c r="W1947" s="180"/>
      <c r="X1947" s="50"/>
      <c r="Y1947" s="82"/>
    </row>
    <row r="1948" spans="1:25">
      <c r="A1948" s="165" t="s">
        <v>1425</v>
      </c>
      <c r="B1948" s="214" t="s">
        <v>1225</v>
      </c>
      <c r="C1948" s="325"/>
      <c r="D1948" s="81">
        <v>0</v>
      </c>
      <c r="E1948" s="157">
        <v>0</v>
      </c>
      <c r="F1948" s="157"/>
      <c r="G1948" s="216">
        <v>2</v>
      </c>
      <c r="H1948" s="129">
        <v>1</v>
      </c>
      <c r="I1948" s="3">
        <f t="shared" si="1027"/>
        <v>1</v>
      </c>
      <c r="J1948" s="3">
        <f t="shared" si="1011"/>
        <v>0</v>
      </c>
      <c r="K1948" s="81" t="s">
        <v>445</v>
      </c>
      <c r="L1948" s="129" t="s">
        <v>47</v>
      </c>
      <c r="M1948" s="129"/>
      <c r="N1948" s="114"/>
      <c r="O1948" s="115">
        <f t="shared" si="1022"/>
        <v>0</v>
      </c>
      <c r="P1948" s="114"/>
      <c r="R1948" s="286"/>
      <c r="S1948" s="287"/>
      <c r="V1948" s="180"/>
      <c r="W1948" s="180"/>
      <c r="X1948" s="50"/>
      <c r="Y1948" s="82"/>
    </row>
    <row r="1949" spans="1:25">
      <c r="A1949" s="165" t="s">
        <v>814</v>
      </c>
      <c r="B1949" s="49" t="s">
        <v>1448</v>
      </c>
      <c r="D1949" s="81">
        <v>0</v>
      </c>
      <c r="E1949" s="50">
        <v>0</v>
      </c>
      <c r="G1949" s="81">
        <v>44</v>
      </c>
      <c r="H1949" s="81">
        <v>1</v>
      </c>
      <c r="I1949" s="6">
        <f t="shared" si="1027"/>
        <v>1</v>
      </c>
      <c r="J1949" s="6">
        <f t="shared" si="1011"/>
        <v>0</v>
      </c>
      <c r="K1949" s="81" t="s">
        <v>161</v>
      </c>
      <c r="L1949" s="312">
        <v>5.9200000000000003E-2</v>
      </c>
      <c r="M1949" s="157"/>
      <c r="N1949" s="114">
        <f>VLOOKUP(K1949,'Material Bar Weights'!A:C,3,0)</f>
        <v>19.53</v>
      </c>
      <c r="O1949" s="115">
        <f t="shared" si="1022"/>
        <v>0</v>
      </c>
      <c r="P1949" s="105">
        <f t="shared" ref="P1949:P1958" si="1043">O1949/N1949</f>
        <v>0</v>
      </c>
      <c r="Q1949" s="98"/>
      <c r="R1949" s="286"/>
      <c r="S1949" s="287"/>
      <c r="V1949" s="180"/>
      <c r="W1949" s="180"/>
      <c r="X1949" s="50"/>
      <c r="Y1949" s="82"/>
    </row>
    <row r="1950" spans="1:25">
      <c r="A1950" s="165" t="s">
        <v>814</v>
      </c>
      <c r="B1950" s="101" t="s">
        <v>1636</v>
      </c>
      <c r="C1950" s="102"/>
      <c r="D1950" s="81">
        <v>0</v>
      </c>
      <c r="E1950" s="103">
        <v>0</v>
      </c>
      <c r="F1950" s="103"/>
      <c r="G1950" s="263">
        <v>44</v>
      </c>
      <c r="H1950" s="264">
        <v>1</v>
      </c>
      <c r="I1950" s="3">
        <f t="shared" si="1027"/>
        <v>1</v>
      </c>
      <c r="J1950" s="3">
        <f t="shared" si="1011"/>
        <v>0</v>
      </c>
      <c r="K1950" s="81" t="s">
        <v>161</v>
      </c>
      <c r="L1950" s="370">
        <v>5.9200000000000003E-2</v>
      </c>
      <c r="M1950" s="447"/>
      <c r="N1950" s="114">
        <f>VLOOKUP(K1950,'Material Bar Weights'!A:C,3,0)</f>
        <v>19.53</v>
      </c>
      <c r="O1950" s="115">
        <f t="shared" si="1022"/>
        <v>0</v>
      </c>
      <c r="P1950" s="105">
        <f t="shared" si="1043"/>
        <v>0</v>
      </c>
      <c r="R1950" s="286"/>
      <c r="S1950" s="287"/>
      <c r="V1950" s="180"/>
      <c r="W1950" s="180"/>
    </row>
    <row r="1951" spans="1:25">
      <c r="A1951" s="165" t="s">
        <v>814</v>
      </c>
      <c r="B1951" s="101" t="s">
        <v>1637</v>
      </c>
      <c r="C1951" s="102"/>
      <c r="D1951" s="81">
        <v>0</v>
      </c>
      <c r="E1951" s="103">
        <v>0</v>
      </c>
      <c r="F1951" s="103"/>
      <c r="G1951" s="263">
        <v>44</v>
      </c>
      <c r="H1951" s="264">
        <v>1</v>
      </c>
      <c r="I1951" s="3">
        <f t="shared" si="1027"/>
        <v>1</v>
      </c>
      <c r="J1951" s="3">
        <f t="shared" si="1011"/>
        <v>0</v>
      </c>
      <c r="K1951" s="81" t="s">
        <v>161</v>
      </c>
      <c r="L1951" s="264">
        <v>5.5399999999999998E-2</v>
      </c>
      <c r="M1951" s="264"/>
      <c r="N1951" s="114">
        <f>VLOOKUP(K1951,'Material Bar Weights'!A:C,3,0)</f>
        <v>19.53</v>
      </c>
      <c r="O1951" s="115">
        <f t="shared" si="1022"/>
        <v>0</v>
      </c>
      <c r="P1951" s="105">
        <f t="shared" si="1043"/>
        <v>0</v>
      </c>
      <c r="R1951" s="286"/>
      <c r="S1951" s="287"/>
      <c r="V1951" s="180"/>
      <c r="W1951" s="180"/>
      <c r="X1951" s="50"/>
      <c r="Y1951" s="82"/>
    </row>
    <row r="1952" spans="1:25">
      <c r="A1952" s="50" t="s">
        <v>695</v>
      </c>
      <c r="B1952" s="411" t="s">
        <v>2393</v>
      </c>
      <c r="C1952" s="47" t="s">
        <v>1090</v>
      </c>
      <c r="D1952" s="81">
        <v>0</v>
      </c>
      <c r="E1952" s="81">
        <v>0</v>
      </c>
      <c r="F1952" s="33">
        <f t="shared" ref="F1952" si="1044">((E1952*M1952)/35)/4</f>
        <v>0</v>
      </c>
      <c r="G1952" s="81">
        <v>54</v>
      </c>
      <c r="H1952" s="81">
        <v>3</v>
      </c>
      <c r="I1952" s="40">
        <f t="shared" si="1027"/>
        <v>3</v>
      </c>
      <c r="J1952" s="40">
        <f t="shared" si="1011"/>
        <v>0</v>
      </c>
      <c r="K1952" s="81" t="s">
        <v>1089</v>
      </c>
      <c r="L1952" s="81">
        <v>1.12E-2</v>
      </c>
      <c r="M1952" s="81">
        <v>7.0000000000000001E-3</v>
      </c>
      <c r="N1952" s="114">
        <f>VLOOKUP(K1952,'Material Bar Weights'!A:C,3,0)</f>
        <v>5.73</v>
      </c>
      <c r="O1952" s="115">
        <f t="shared" si="1022"/>
        <v>0</v>
      </c>
      <c r="P1952" s="105">
        <f t="shared" si="1043"/>
        <v>0</v>
      </c>
      <c r="R1952" s="286"/>
      <c r="S1952" s="287"/>
      <c r="V1952" s="180"/>
      <c r="W1952" s="180"/>
      <c r="X1952" s="50"/>
      <c r="Y1952" s="82"/>
    </row>
    <row r="1953" spans="1:25">
      <c r="A1953" s="50" t="s">
        <v>695</v>
      </c>
      <c r="B1953" s="411" t="s">
        <v>1968</v>
      </c>
      <c r="D1953" s="81">
        <v>0</v>
      </c>
      <c r="E1953" s="50">
        <v>0</v>
      </c>
      <c r="F1953" s="33">
        <f t="shared" ref="F1953:F1957" si="1045">((E1953*M1953)/35)/4</f>
        <v>0</v>
      </c>
      <c r="G1953" s="81">
        <v>54</v>
      </c>
      <c r="H1953" s="81">
        <v>3</v>
      </c>
      <c r="I1953" s="6">
        <f t="shared" si="1027"/>
        <v>3</v>
      </c>
      <c r="J1953" s="6">
        <f t="shared" si="1011"/>
        <v>0</v>
      </c>
      <c r="K1953" s="50" t="s">
        <v>1089</v>
      </c>
      <c r="L1953" s="152">
        <v>1.5800000000000002E-2</v>
      </c>
      <c r="M1953" s="81">
        <v>7.0000000000000001E-3</v>
      </c>
      <c r="N1953" s="114">
        <f>VLOOKUP(K1953,'Material Bar Weights'!A:C,3,0)</f>
        <v>5.73</v>
      </c>
      <c r="O1953" s="115">
        <f t="shared" si="1022"/>
        <v>0</v>
      </c>
      <c r="P1953" s="105">
        <f t="shared" si="1043"/>
        <v>0</v>
      </c>
      <c r="R1953" s="286"/>
      <c r="S1953" s="287"/>
      <c r="V1953" s="180"/>
      <c r="W1953" s="180"/>
      <c r="X1953" s="50"/>
      <c r="Y1953" s="82"/>
    </row>
    <row r="1954" spans="1:25">
      <c r="A1954" s="50" t="s">
        <v>695</v>
      </c>
      <c r="B1954" s="411" t="s">
        <v>1705</v>
      </c>
      <c r="D1954" s="81">
        <v>0</v>
      </c>
      <c r="E1954" s="50">
        <v>0</v>
      </c>
      <c r="F1954" s="33">
        <f t="shared" si="1045"/>
        <v>0</v>
      </c>
      <c r="G1954" s="146">
        <v>54</v>
      </c>
      <c r="H1954" s="81">
        <v>3</v>
      </c>
      <c r="I1954" s="6">
        <f t="shared" si="1027"/>
        <v>3</v>
      </c>
      <c r="J1954" s="6">
        <f t="shared" si="1011"/>
        <v>0</v>
      </c>
      <c r="K1954" s="50" t="s">
        <v>1089</v>
      </c>
      <c r="L1954" s="152">
        <v>1.5800000000000002E-2</v>
      </c>
      <c r="M1954" s="81">
        <v>7.0000000000000001E-3</v>
      </c>
      <c r="N1954" s="114">
        <f>VLOOKUP(K1954,'Material Bar Weights'!A:C,3,0)</f>
        <v>5.73</v>
      </c>
      <c r="O1954" s="115">
        <f t="shared" si="1022"/>
        <v>0</v>
      </c>
      <c r="P1954" s="105">
        <f t="shared" si="1043"/>
        <v>0</v>
      </c>
      <c r="R1954" s="286"/>
      <c r="S1954" s="287"/>
      <c r="V1954" s="180"/>
      <c r="W1954" s="180"/>
      <c r="X1954" s="50"/>
      <c r="Y1954" s="82"/>
    </row>
    <row r="1955" spans="1:25">
      <c r="A1955" s="50" t="s">
        <v>695</v>
      </c>
      <c r="B1955" s="411" t="s">
        <v>1088</v>
      </c>
      <c r="C1955" s="47" t="s">
        <v>1090</v>
      </c>
      <c r="D1955" s="81">
        <v>0</v>
      </c>
      <c r="E1955" s="50">
        <v>0</v>
      </c>
      <c r="F1955" s="33">
        <f t="shared" si="1045"/>
        <v>0</v>
      </c>
      <c r="G1955" s="146">
        <v>54</v>
      </c>
      <c r="H1955" s="81">
        <v>3</v>
      </c>
      <c r="I1955" s="6">
        <f t="shared" si="1027"/>
        <v>3</v>
      </c>
      <c r="J1955" s="6">
        <f t="shared" si="1011"/>
        <v>0</v>
      </c>
      <c r="K1955" s="50" t="s">
        <v>1089</v>
      </c>
      <c r="L1955" s="50">
        <v>1.12E-2</v>
      </c>
      <c r="M1955" s="81">
        <v>7.0000000000000001E-3</v>
      </c>
      <c r="N1955" s="114">
        <f>VLOOKUP(K1955,'Material Bar Weights'!A:C,3,0)</f>
        <v>5.73</v>
      </c>
      <c r="O1955" s="115">
        <f t="shared" si="1022"/>
        <v>0</v>
      </c>
      <c r="P1955" s="105">
        <f t="shared" si="1043"/>
        <v>0</v>
      </c>
      <c r="R1955" s="286"/>
      <c r="S1955" s="287"/>
      <c r="V1955" s="180"/>
      <c r="W1955" s="180"/>
      <c r="X1955" s="50"/>
      <c r="Y1955" s="82"/>
    </row>
    <row r="1956" spans="1:25">
      <c r="A1956" s="50" t="s">
        <v>695</v>
      </c>
      <c r="B1956" s="411" t="s">
        <v>2392</v>
      </c>
      <c r="C1956" s="47" t="s">
        <v>1090</v>
      </c>
      <c r="D1956" s="81">
        <v>0</v>
      </c>
      <c r="E1956" s="81">
        <v>0</v>
      </c>
      <c r="F1956" s="33">
        <f t="shared" si="1045"/>
        <v>0</v>
      </c>
      <c r="G1956" s="81">
        <v>54</v>
      </c>
      <c r="H1956" s="81">
        <v>3</v>
      </c>
      <c r="I1956" s="40">
        <f t="shared" ref="I1956" si="1046">E1956/G1956+H1956</f>
        <v>3</v>
      </c>
      <c r="J1956" s="40">
        <f t="shared" ref="J1956" si="1047">ROUND(I1956/7.5,0)</f>
        <v>0</v>
      </c>
      <c r="K1956" s="81" t="s">
        <v>1089</v>
      </c>
      <c r="L1956" s="81">
        <v>1.12E-2</v>
      </c>
      <c r="M1956" s="81">
        <v>7.0000000000000001E-3</v>
      </c>
      <c r="N1956" s="114">
        <f>VLOOKUP(K1956,'Material Bar Weights'!A:C,3,0)</f>
        <v>5.73</v>
      </c>
      <c r="O1956" s="115">
        <f t="shared" ref="O1956" si="1048">IF(L1956="NA", E1956, E1956*L1956)</f>
        <v>0</v>
      </c>
      <c r="P1956" s="105">
        <f t="shared" ref="P1956" si="1049">O1956/N1956</f>
        <v>0</v>
      </c>
      <c r="R1956" s="286"/>
      <c r="S1956" s="287"/>
      <c r="V1956" s="180"/>
      <c r="W1956" s="180"/>
      <c r="X1956" s="50"/>
      <c r="Y1956" s="82"/>
    </row>
    <row r="1957" spans="1:25">
      <c r="A1957" s="50" t="s">
        <v>695</v>
      </c>
      <c r="B1957" s="411" t="s">
        <v>1693</v>
      </c>
      <c r="C1957" s="47" t="s">
        <v>1703</v>
      </c>
      <c r="D1957" s="81">
        <v>0</v>
      </c>
      <c r="E1957" s="50">
        <v>0</v>
      </c>
      <c r="F1957" s="33">
        <f t="shared" si="1045"/>
        <v>0</v>
      </c>
      <c r="G1957" s="146">
        <v>50</v>
      </c>
      <c r="H1957" s="81">
        <v>2</v>
      </c>
      <c r="I1957" s="6">
        <f t="shared" si="1027"/>
        <v>2</v>
      </c>
      <c r="J1957" s="6">
        <f t="shared" si="1011"/>
        <v>0</v>
      </c>
      <c r="K1957" s="50" t="s">
        <v>1089</v>
      </c>
      <c r="L1957" s="152">
        <v>1.5800000000000002E-2</v>
      </c>
      <c r="M1957" s="81">
        <v>7.0000000000000001E-3</v>
      </c>
      <c r="N1957" s="114">
        <f>VLOOKUP(K1957,'Material Bar Weights'!A:C,3,0)</f>
        <v>5.73</v>
      </c>
      <c r="O1957" s="115">
        <f t="shared" si="1022"/>
        <v>0</v>
      </c>
      <c r="P1957" s="105">
        <f t="shared" si="1043"/>
        <v>0</v>
      </c>
      <c r="R1957" s="286"/>
      <c r="S1957" s="287"/>
      <c r="V1957" s="180"/>
      <c r="W1957" s="180"/>
      <c r="X1957" s="50"/>
      <c r="Y1957" s="82"/>
    </row>
    <row r="1958" spans="1:25">
      <c r="A1958" s="50" t="s">
        <v>814</v>
      </c>
      <c r="B1958" s="127" t="s">
        <v>1646</v>
      </c>
      <c r="C1958" s="47" t="s">
        <v>1090</v>
      </c>
      <c r="D1958" s="81">
        <v>0</v>
      </c>
      <c r="E1958" s="110">
        <v>0</v>
      </c>
      <c r="F1958" s="110"/>
      <c r="G1958" s="189">
        <v>36</v>
      </c>
      <c r="H1958" s="110">
        <v>16</v>
      </c>
      <c r="I1958" s="3">
        <f t="shared" si="1027"/>
        <v>16</v>
      </c>
      <c r="J1958" s="3">
        <f t="shared" si="1011"/>
        <v>2</v>
      </c>
      <c r="K1958" s="110" t="s">
        <v>1647</v>
      </c>
      <c r="L1958" s="113">
        <v>3.2300000000000002E-2</v>
      </c>
      <c r="M1958" s="168"/>
      <c r="N1958" s="114">
        <f>VLOOKUP(K1958,'Material Bar Weights'!A:C,3,0)</f>
        <v>5.35</v>
      </c>
      <c r="O1958" s="33">
        <f>E1958*L1958</f>
        <v>0</v>
      </c>
      <c r="P1958" s="132">
        <f t="shared" si="1043"/>
        <v>0</v>
      </c>
      <c r="R1958" s="286"/>
      <c r="S1958" s="287"/>
      <c r="V1958" s="180"/>
      <c r="W1958" s="180"/>
      <c r="X1958" s="50"/>
      <c r="Y1958" s="82"/>
    </row>
    <row r="1959" spans="1:25">
      <c r="A1959" s="41" t="s">
        <v>25</v>
      </c>
      <c r="B1959" s="108" t="s">
        <v>511</v>
      </c>
      <c r="C1959" s="182"/>
      <c r="D1959" s="81">
        <v>0</v>
      </c>
      <c r="E1959" s="110">
        <v>0</v>
      </c>
      <c r="F1959" s="110"/>
      <c r="G1959" s="111">
        <v>56</v>
      </c>
      <c r="H1959" s="110">
        <v>2</v>
      </c>
      <c r="I1959" s="3">
        <f t="shared" si="1027"/>
        <v>2</v>
      </c>
      <c r="J1959" s="3">
        <f t="shared" si="1011"/>
        <v>0</v>
      </c>
      <c r="K1959" s="110" t="s">
        <v>510</v>
      </c>
      <c r="L1959" s="168">
        <v>1</v>
      </c>
      <c r="M1959" s="168"/>
      <c r="N1959" s="114"/>
      <c r="O1959" s="33">
        <v>0</v>
      </c>
      <c r="P1959" s="3"/>
      <c r="R1959" s="286"/>
      <c r="S1959" s="287"/>
      <c r="V1959" s="180"/>
      <c r="W1959" s="180"/>
      <c r="X1959" s="50"/>
      <c r="Y1959" s="82"/>
    </row>
    <row r="1960" spans="1:25">
      <c r="A1960" s="50" t="s">
        <v>293</v>
      </c>
      <c r="B1960" s="127" t="s">
        <v>1607</v>
      </c>
      <c r="C1960" s="128" t="s">
        <v>1090</v>
      </c>
      <c r="D1960" s="81">
        <v>0</v>
      </c>
      <c r="E1960" s="129">
        <v>0</v>
      </c>
      <c r="F1960" s="129"/>
      <c r="G1960" s="130">
        <v>50</v>
      </c>
      <c r="H1960" s="110">
        <v>16</v>
      </c>
      <c r="I1960" s="3">
        <f t="shared" si="1027"/>
        <v>16</v>
      </c>
      <c r="J1960" s="3">
        <f t="shared" si="1011"/>
        <v>2</v>
      </c>
      <c r="K1960" s="177" t="s">
        <v>1608</v>
      </c>
      <c r="L1960" s="131">
        <v>0.153</v>
      </c>
      <c r="M1960" s="131"/>
      <c r="N1960" s="114">
        <f>VLOOKUP(K1960,'Material Bar Weights'!A:C,3,0)</f>
        <v>18.100000000000001</v>
      </c>
      <c r="O1960" s="33">
        <f>E1960*L1960</f>
        <v>0</v>
      </c>
      <c r="P1960" s="132">
        <f>O1960/N1960</f>
        <v>0</v>
      </c>
      <c r="R1960" s="286"/>
      <c r="S1960" s="287"/>
      <c r="V1960" s="180"/>
      <c r="W1960" s="180"/>
      <c r="X1960" s="50"/>
      <c r="Y1960" s="82"/>
    </row>
    <row r="1961" spans="1:25">
      <c r="A1961" s="50" t="s">
        <v>293</v>
      </c>
      <c r="B1961" s="412" t="s">
        <v>2144</v>
      </c>
      <c r="C1961" s="128" t="s">
        <v>1090</v>
      </c>
      <c r="D1961" s="81">
        <v>0</v>
      </c>
      <c r="E1961" s="129">
        <v>0</v>
      </c>
      <c r="F1961" s="129"/>
      <c r="G1961" s="130">
        <v>50</v>
      </c>
      <c r="H1961" s="110">
        <v>0</v>
      </c>
      <c r="I1961" s="3">
        <f>E1961/G1961+H1961</f>
        <v>0</v>
      </c>
      <c r="J1961" s="3">
        <f t="shared" ref="J1961:J1962" si="1050">ROUND(I1961/7.5,0)</f>
        <v>0</v>
      </c>
      <c r="K1961" s="177" t="s">
        <v>1792</v>
      </c>
      <c r="L1961" s="131">
        <v>0.17730000000000001</v>
      </c>
      <c r="M1961" s="131"/>
      <c r="N1961" s="114">
        <f>VLOOKUP(K1961,'Material Bar Weights'!A:C,3,0)</f>
        <v>18.100000000000001</v>
      </c>
      <c r="O1961" s="33">
        <f>E1961*L1961</f>
        <v>0</v>
      </c>
      <c r="P1961" s="132">
        <f>O1961/N1961</f>
        <v>0</v>
      </c>
      <c r="Q1961" s="90"/>
      <c r="R1961" s="286"/>
      <c r="S1961" s="287"/>
      <c r="V1961" s="180"/>
      <c r="W1961" s="180"/>
      <c r="X1961" s="50"/>
      <c r="Y1961" s="82"/>
    </row>
    <row r="1962" spans="1:25">
      <c r="A1962" s="50" t="s">
        <v>293</v>
      </c>
      <c r="B1962" s="412" t="s">
        <v>2145</v>
      </c>
      <c r="C1962" s="128" t="s">
        <v>1090</v>
      </c>
      <c r="D1962" s="81">
        <v>0</v>
      </c>
      <c r="E1962" s="129">
        <v>0</v>
      </c>
      <c r="F1962" s="129"/>
      <c r="G1962" s="130">
        <v>50</v>
      </c>
      <c r="H1962" s="110">
        <v>0</v>
      </c>
      <c r="I1962" s="3">
        <f>E1962/G1962+H1962</f>
        <v>0</v>
      </c>
      <c r="J1962" s="3">
        <f t="shared" si="1050"/>
        <v>0</v>
      </c>
      <c r="K1962" s="367" t="s">
        <v>2146</v>
      </c>
      <c r="L1962" s="131">
        <v>0.17730000000000001</v>
      </c>
      <c r="M1962" s="131"/>
      <c r="N1962" s="114"/>
      <c r="O1962" s="33">
        <f>E1962*L1962</f>
        <v>0</v>
      </c>
      <c r="P1962" s="180"/>
      <c r="Q1962" s="90"/>
      <c r="R1962" s="286"/>
      <c r="S1962" s="287"/>
      <c r="V1962" s="180"/>
      <c r="W1962" s="180"/>
      <c r="X1962" s="50"/>
      <c r="Y1962" s="82"/>
    </row>
    <row r="1963" spans="1:25">
      <c r="A1963" s="50" t="s">
        <v>1450</v>
      </c>
      <c r="B1963" s="108" t="s">
        <v>606</v>
      </c>
      <c r="C1963" s="182"/>
      <c r="D1963" s="81">
        <v>0</v>
      </c>
      <c r="E1963" s="264">
        <v>0</v>
      </c>
      <c r="F1963" s="264"/>
      <c r="G1963" s="372">
        <v>6</v>
      </c>
      <c r="H1963" s="110">
        <v>2</v>
      </c>
      <c r="I1963" s="3">
        <f t="shared" si="1027"/>
        <v>2</v>
      </c>
      <c r="J1963" s="3">
        <f t="shared" ref="J1963:J2029" si="1051">ROUND(I1963/7.5,0)</f>
        <v>0</v>
      </c>
      <c r="K1963" s="81" t="s">
        <v>1286</v>
      </c>
      <c r="L1963" s="171">
        <v>1.6080000000000001</v>
      </c>
      <c r="M1963" s="171"/>
      <c r="N1963" s="114">
        <f>VLOOKUP(K1963,'Material Bar Weights'!A:C,3,0)</f>
        <v>71.75</v>
      </c>
      <c r="O1963" s="204">
        <f>IF(L1963="NA", E1963, E1963*L1963)</f>
        <v>0</v>
      </c>
      <c r="P1963" s="132">
        <f>O1963/N1963</f>
        <v>0</v>
      </c>
      <c r="R1963" s="286"/>
      <c r="S1963" s="287"/>
      <c r="V1963" s="180"/>
      <c r="W1963" s="180"/>
      <c r="X1963" s="50"/>
      <c r="Y1963" s="82"/>
    </row>
    <row r="1964" spans="1:25">
      <c r="A1964" s="50" t="s">
        <v>2587</v>
      </c>
      <c r="B1964" s="75" t="s">
        <v>347</v>
      </c>
      <c r="C1964" s="76"/>
      <c r="D1964" s="81">
        <v>0</v>
      </c>
      <c r="E1964" s="140">
        <v>0</v>
      </c>
      <c r="F1964" s="33">
        <f t="shared" ref="F1964:F1966" si="1052">((E1964*M1964)/35)/4</f>
        <v>0</v>
      </c>
      <c r="G1964" s="81">
        <v>62</v>
      </c>
      <c r="H1964" s="81">
        <v>1</v>
      </c>
      <c r="I1964" s="133">
        <f>(E1964/G1964)+H1964</f>
        <v>1</v>
      </c>
      <c r="J1964" s="6">
        <f t="shared" si="1051"/>
        <v>0</v>
      </c>
      <c r="K1964" s="81" t="s">
        <v>348</v>
      </c>
      <c r="L1964" s="50" t="s">
        <v>47</v>
      </c>
      <c r="M1964" s="81">
        <v>2.9579999999999999E-2</v>
      </c>
      <c r="N1964" s="114"/>
      <c r="O1964" s="115">
        <f>IF(L1964="NA", E1964, E1964*L1964)</f>
        <v>0</v>
      </c>
      <c r="P1964" s="114"/>
      <c r="R1964" s="286"/>
      <c r="S1964" s="287"/>
      <c r="V1964" s="180"/>
      <c r="W1964" s="180"/>
      <c r="X1964" s="50"/>
      <c r="Y1964" s="82"/>
    </row>
    <row r="1965" spans="1:25">
      <c r="A1965" s="50" t="s">
        <v>1426</v>
      </c>
      <c r="B1965" s="411" t="s">
        <v>113</v>
      </c>
      <c r="D1965" s="81">
        <v>0</v>
      </c>
      <c r="E1965" s="140">
        <v>0</v>
      </c>
      <c r="F1965" s="33">
        <f t="shared" si="1052"/>
        <v>0</v>
      </c>
      <c r="G1965" s="81">
        <v>150</v>
      </c>
      <c r="H1965" s="81">
        <v>0.75</v>
      </c>
      <c r="I1965" s="133">
        <f>(E1965/G1965)+H1965</f>
        <v>0.75</v>
      </c>
      <c r="J1965" s="6">
        <f t="shared" si="1051"/>
        <v>0</v>
      </c>
      <c r="K1965" s="81" t="s">
        <v>115</v>
      </c>
      <c r="L1965" s="50" t="s">
        <v>47</v>
      </c>
      <c r="M1965" s="81">
        <v>0.35239999999999999</v>
      </c>
      <c r="N1965" s="114"/>
      <c r="O1965" s="115">
        <f>IF(L1965="NA", E1965, E1965*L1965)</f>
        <v>0</v>
      </c>
      <c r="P1965" s="114"/>
      <c r="R1965" s="286"/>
      <c r="S1965" s="287"/>
      <c r="V1965" s="180"/>
      <c r="W1965" s="180"/>
      <c r="X1965" s="50"/>
      <c r="Y1965" s="82"/>
    </row>
    <row r="1966" spans="1:25">
      <c r="A1966" s="50" t="s">
        <v>1426</v>
      </c>
      <c r="B1966" s="411" t="s">
        <v>1379</v>
      </c>
      <c r="D1966" s="81">
        <v>0</v>
      </c>
      <c r="E1966" s="140">
        <v>0</v>
      </c>
      <c r="F1966" s="33">
        <f t="shared" si="1052"/>
        <v>0</v>
      </c>
      <c r="G1966" s="81">
        <v>150</v>
      </c>
      <c r="H1966" s="81">
        <v>0.75</v>
      </c>
      <c r="I1966" s="133">
        <f>(E1966/G1966)+H1966</f>
        <v>0.75</v>
      </c>
      <c r="J1966" s="6">
        <f t="shared" si="1051"/>
        <v>0</v>
      </c>
      <c r="K1966" s="81" t="s">
        <v>115</v>
      </c>
      <c r="L1966" s="50" t="s">
        <v>47</v>
      </c>
      <c r="M1966" s="81">
        <v>0.36699999999999999</v>
      </c>
      <c r="N1966" s="114"/>
      <c r="O1966" s="115">
        <f>IF(L1966="NA", E1966, E1966*L1966)</f>
        <v>0</v>
      </c>
      <c r="P1966" s="114"/>
      <c r="R1966" s="286"/>
      <c r="S1966" s="287"/>
      <c r="V1966" s="180"/>
      <c r="W1966" s="180"/>
      <c r="X1966" s="50"/>
      <c r="Y1966" s="82"/>
    </row>
    <row r="1967" spans="1:25">
      <c r="A1967" s="50" t="s">
        <v>329</v>
      </c>
      <c r="B1967" s="411" t="s">
        <v>567</v>
      </c>
      <c r="D1967" s="81">
        <v>0</v>
      </c>
      <c r="E1967" s="140">
        <v>0</v>
      </c>
      <c r="F1967" s="140"/>
      <c r="G1967" s="81">
        <v>150</v>
      </c>
      <c r="H1967" s="81">
        <v>0.75</v>
      </c>
      <c r="I1967" s="133">
        <f>(E1967/G1967)+H1967</f>
        <v>0.75</v>
      </c>
      <c r="J1967" s="6">
        <f t="shared" si="1051"/>
        <v>0</v>
      </c>
      <c r="K1967" s="81" t="s">
        <v>568</v>
      </c>
      <c r="L1967" s="50" t="s">
        <v>47</v>
      </c>
      <c r="M1967" s="81"/>
      <c r="N1967" s="114"/>
      <c r="O1967" s="115">
        <f>IF(L1967="NA", E1967, E1967*L1967)</f>
        <v>0</v>
      </c>
      <c r="P1967" s="114"/>
      <c r="R1967" s="373"/>
      <c r="S1967" s="287"/>
      <c r="V1967" s="180"/>
      <c r="W1967" s="180"/>
      <c r="X1967" s="50"/>
      <c r="Y1967" s="82"/>
    </row>
    <row r="1968" spans="1:25">
      <c r="A1968" s="50" t="s">
        <v>654</v>
      </c>
      <c r="B1968" s="285" t="s">
        <v>1633</v>
      </c>
      <c r="C1968" s="375" t="s">
        <v>1634</v>
      </c>
      <c r="D1968" s="81">
        <v>0</v>
      </c>
      <c r="E1968" s="306">
        <v>0</v>
      </c>
      <c r="F1968" s="306"/>
      <c r="G1968" s="177">
        <v>90</v>
      </c>
      <c r="H1968" s="177">
        <v>16</v>
      </c>
      <c r="I1968" s="40">
        <f t="shared" ref="I1968:I1973" si="1053">E1968/G1968+H1968</f>
        <v>16</v>
      </c>
      <c r="J1968" s="40">
        <f t="shared" si="1051"/>
        <v>2</v>
      </c>
      <c r="K1968" s="177" t="s">
        <v>192</v>
      </c>
      <c r="L1968" s="365">
        <v>1.4500000000000001E-2</v>
      </c>
      <c r="M1968" s="131"/>
      <c r="N1968" s="114">
        <f>VLOOKUP(K1968,'Material Bar Weights'!A:C,3,0)</f>
        <v>3.39</v>
      </c>
      <c r="O1968" s="346">
        <f>E1968*L1968</f>
        <v>0</v>
      </c>
      <c r="P1968" s="92">
        <f>O1968/N1968</f>
        <v>0</v>
      </c>
      <c r="R1968" s="373"/>
      <c r="S1968" s="374"/>
      <c r="T1968" s="373"/>
      <c r="V1968" s="126"/>
      <c r="W1968" s="77"/>
      <c r="X1968" s="50"/>
      <c r="Y1968" s="82"/>
    </row>
    <row r="1969" spans="1:25">
      <c r="A1969" s="81" t="s">
        <v>295</v>
      </c>
      <c r="B1969" s="101" t="s">
        <v>1113</v>
      </c>
      <c r="C1969" s="102"/>
      <c r="D1969" s="81">
        <v>0</v>
      </c>
      <c r="E1969" s="77">
        <v>0</v>
      </c>
      <c r="F1969" s="77"/>
      <c r="G1969" s="81">
        <v>35</v>
      </c>
      <c r="H1969" s="81">
        <v>2</v>
      </c>
      <c r="I1969" s="114">
        <f t="shared" si="1053"/>
        <v>2</v>
      </c>
      <c r="J1969" s="40">
        <f t="shared" si="1051"/>
        <v>0</v>
      </c>
      <c r="K1969" s="81" t="s">
        <v>1114</v>
      </c>
      <c r="L1969" s="81">
        <v>1.78E-2</v>
      </c>
      <c r="M1969" s="81"/>
      <c r="N1969" s="114">
        <f>VLOOKUP(K1969,'Material Bar Weights'!A:C,3,0)</f>
        <v>10.99</v>
      </c>
      <c r="O1969" s="115">
        <f t="shared" ref="O1969:O2035" si="1054">IF(L1969="NA", E1969, E1969*L1969)</f>
        <v>0</v>
      </c>
      <c r="P1969" s="105">
        <f>O1969/N1969</f>
        <v>0</v>
      </c>
      <c r="R1969" s="373"/>
      <c r="S1969" s="374"/>
      <c r="T1969" s="373"/>
      <c r="V1969" s="126"/>
      <c r="W1969" s="77"/>
      <c r="X1969" s="50"/>
      <c r="Y1969" s="82"/>
    </row>
    <row r="1970" spans="1:25">
      <c r="A1970" s="50" t="s">
        <v>295</v>
      </c>
      <c r="B1970" s="101" t="s">
        <v>320</v>
      </c>
      <c r="C1970" s="102" t="s">
        <v>2643</v>
      </c>
      <c r="D1970" s="81">
        <v>0</v>
      </c>
      <c r="E1970" s="77">
        <v>0</v>
      </c>
      <c r="F1970" s="77"/>
      <c r="G1970" s="146">
        <v>35</v>
      </c>
      <c r="H1970" s="81">
        <v>2</v>
      </c>
      <c r="I1970" s="114">
        <f t="shared" si="1053"/>
        <v>2</v>
      </c>
      <c r="J1970" s="40">
        <f t="shared" si="1051"/>
        <v>0</v>
      </c>
      <c r="K1970" s="81" t="s">
        <v>321</v>
      </c>
      <c r="L1970" s="81" t="s">
        <v>47</v>
      </c>
      <c r="M1970" s="81"/>
      <c r="N1970" s="114"/>
      <c r="O1970" s="115">
        <f t="shared" si="1054"/>
        <v>0</v>
      </c>
      <c r="P1970" s="114"/>
      <c r="R1970" s="373"/>
      <c r="S1970" s="374"/>
      <c r="T1970" s="373"/>
      <c r="V1970" s="126"/>
      <c r="W1970" s="77"/>
      <c r="X1970" s="50"/>
      <c r="Y1970" s="82"/>
    </row>
    <row r="1971" spans="1:25" s="120" customFormat="1">
      <c r="A1971" s="81" t="s">
        <v>695</v>
      </c>
      <c r="B1971" s="406" t="s">
        <v>2478</v>
      </c>
      <c r="C1971" s="102" t="s">
        <v>2420</v>
      </c>
      <c r="D1971" s="81">
        <v>0</v>
      </c>
      <c r="E1971" s="77">
        <v>0</v>
      </c>
      <c r="F1971" s="33">
        <f t="shared" ref="F1971:F1973" si="1055">((E1971*M1971)/35)/4</f>
        <v>0</v>
      </c>
      <c r="G1971" s="1351">
        <v>17</v>
      </c>
      <c r="H1971" s="81">
        <v>4</v>
      </c>
      <c r="I1971" s="114">
        <f t="shared" si="1053"/>
        <v>4</v>
      </c>
      <c r="J1971" s="40">
        <f t="shared" si="1051"/>
        <v>1</v>
      </c>
      <c r="K1971" s="81" t="s">
        <v>999</v>
      </c>
      <c r="L1971" s="81">
        <v>0.17560000000000001</v>
      </c>
      <c r="M1971" s="81">
        <v>6.4299999999999996E-2</v>
      </c>
      <c r="N1971" s="114">
        <f>VLOOKUP(K1971,'Material Bar Weights'!A:C,3,0)</f>
        <v>16.41</v>
      </c>
      <c r="O1971" s="115">
        <f t="shared" si="1054"/>
        <v>0</v>
      </c>
      <c r="P1971" s="105">
        <f>O1971/N1971</f>
        <v>0</v>
      </c>
      <c r="Q1971" s="90"/>
      <c r="R1971" s="373"/>
      <c r="S1971" s="374"/>
      <c r="T1971" s="373"/>
      <c r="U1971" s="107" t="s">
        <v>2477</v>
      </c>
      <c r="V1971" s="126"/>
      <c r="W1971" s="77"/>
      <c r="X1971" s="81"/>
      <c r="Y1971" s="160"/>
    </row>
    <row r="1972" spans="1:25" s="120" customFormat="1">
      <c r="A1972" s="81" t="s">
        <v>695</v>
      </c>
      <c r="B1972" s="46" t="s">
        <v>2479</v>
      </c>
      <c r="C1972" s="102" t="s">
        <v>2420</v>
      </c>
      <c r="D1972" s="81">
        <v>0</v>
      </c>
      <c r="E1972" s="77">
        <v>0</v>
      </c>
      <c r="F1972" s="33"/>
      <c r="G1972" s="1351">
        <v>28</v>
      </c>
      <c r="H1972" s="81">
        <v>5.5</v>
      </c>
      <c r="I1972" s="114">
        <f t="shared" si="1053"/>
        <v>5.5</v>
      </c>
      <c r="J1972" s="40">
        <f t="shared" si="1051"/>
        <v>1</v>
      </c>
      <c r="K1972" s="103" t="s">
        <v>2480</v>
      </c>
      <c r="L1972" s="81" t="s">
        <v>47</v>
      </c>
      <c r="M1972" s="81"/>
      <c r="N1972" s="114"/>
      <c r="O1972" s="115">
        <f t="shared" si="1054"/>
        <v>0</v>
      </c>
      <c r="P1972" s="114"/>
      <c r="Q1972" s="90"/>
      <c r="R1972" s="373"/>
      <c r="S1972" s="374"/>
      <c r="T1972" s="373"/>
      <c r="U1972" s="107"/>
      <c r="V1972" s="126"/>
      <c r="W1972" s="77"/>
      <c r="X1972" s="81"/>
      <c r="Y1972" s="160"/>
    </row>
    <row r="1973" spans="1:25">
      <c r="A1973" s="50" t="s">
        <v>186</v>
      </c>
      <c r="B1973" s="406" t="s">
        <v>653</v>
      </c>
      <c r="C1973" s="102"/>
      <c r="D1973" s="81">
        <v>0</v>
      </c>
      <c r="E1973" s="77">
        <v>0</v>
      </c>
      <c r="F1973" s="33">
        <f t="shared" si="1055"/>
        <v>0</v>
      </c>
      <c r="G1973" s="81">
        <v>120</v>
      </c>
      <c r="H1973" s="81">
        <v>4</v>
      </c>
      <c r="I1973" s="114">
        <f t="shared" si="1053"/>
        <v>4</v>
      </c>
      <c r="J1973" s="40">
        <f t="shared" si="1051"/>
        <v>1</v>
      </c>
      <c r="K1973" s="81" t="s">
        <v>192</v>
      </c>
      <c r="L1973" s="152">
        <v>9.7000000000000003E-3</v>
      </c>
      <c r="M1973" s="81">
        <v>3.0000000000000001E-3</v>
      </c>
      <c r="N1973" s="114">
        <f>VLOOKUP(K1973,'Material Bar Weights'!A:C,3,0)</f>
        <v>3.39</v>
      </c>
      <c r="O1973" s="115">
        <f t="shared" si="1054"/>
        <v>0</v>
      </c>
      <c r="P1973" s="105">
        <f>O1973/N1973</f>
        <v>0</v>
      </c>
      <c r="R1973" s="373"/>
      <c r="S1973" s="374"/>
      <c r="T1973" s="373"/>
      <c r="V1973" s="126"/>
      <c r="W1973" s="77"/>
      <c r="X1973" s="50"/>
      <c r="Y1973" s="82"/>
    </row>
    <row r="1974" spans="1:25">
      <c r="A1974" s="50" t="s">
        <v>2536</v>
      </c>
      <c r="B1974" s="413" t="s">
        <v>2537</v>
      </c>
      <c r="C1974" s="76"/>
      <c r="D1974" s="81">
        <v>0</v>
      </c>
      <c r="E1974" s="140">
        <v>0</v>
      </c>
      <c r="F1974" s="140">
        <v>0</v>
      </c>
      <c r="G1974" s="81">
        <v>72</v>
      </c>
      <c r="H1974" s="81">
        <v>4</v>
      </c>
      <c r="I1974" s="133">
        <f>(E1974/G1974)+H1974</f>
        <v>4</v>
      </c>
      <c r="J1974" s="6">
        <f t="shared" ref="J1974" si="1056">ROUND(I1974/7.5,0)</f>
        <v>1</v>
      </c>
      <c r="K1974" s="81" t="s">
        <v>350</v>
      </c>
      <c r="L1974" s="50" t="s">
        <v>47</v>
      </c>
      <c r="M1974" s="81">
        <v>7.2100000000000003E-3</v>
      </c>
      <c r="N1974" s="114"/>
      <c r="O1974" s="115">
        <f t="shared" ref="O1974" si="1057">IF(L1974="NA", E1974, E1974*L1974)</f>
        <v>0</v>
      </c>
      <c r="P1974" s="114"/>
      <c r="R1974" s="373"/>
      <c r="S1974" s="374"/>
      <c r="T1974" s="373"/>
      <c r="V1974" s="126"/>
      <c r="W1974" s="77"/>
      <c r="X1974" s="50"/>
      <c r="Y1974" s="82"/>
    </row>
    <row r="1975" spans="1:25">
      <c r="A1975" s="50" t="s">
        <v>391</v>
      </c>
      <c r="B1975" s="413" t="s">
        <v>349</v>
      </c>
      <c r="C1975" s="76"/>
      <c r="D1975" s="81">
        <v>0</v>
      </c>
      <c r="E1975" s="140">
        <v>0</v>
      </c>
      <c r="F1975" s="140">
        <v>0</v>
      </c>
      <c r="G1975" s="81">
        <v>93</v>
      </c>
      <c r="H1975" s="81">
        <v>1</v>
      </c>
      <c r="I1975" s="133">
        <f>(E1975/G1975)+H1975</f>
        <v>1</v>
      </c>
      <c r="J1975" s="6">
        <f t="shared" si="1051"/>
        <v>0</v>
      </c>
      <c r="K1975" s="81" t="s">
        <v>350</v>
      </c>
      <c r="L1975" s="50" t="s">
        <v>47</v>
      </c>
      <c r="M1975" s="81">
        <v>7.2100000000000003E-3</v>
      </c>
      <c r="N1975" s="114"/>
      <c r="O1975" s="115">
        <f t="shared" si="1054"/>
        <v>0</v>
      </c>
      <c r="P1975" s="114"/>
      <c r="R1975" s="373"/>
      <c r="S1975" s="374"/>
      <c r="T1975" s="373"/>
      <c r="V1975" s="126"/>
      <c r="W1975" s="77"/>
      <c r="X1975" s="50"/>
      <c r="Y1975" s="82"/>
    </row>
    <row r="1976" spans="1:25">
      <c r="A1976" s="50" t="s">
        <v>1426</v>
      </c>
      <c r="B1976" s="411" t="s">
        <v>351</v>
      </c>
      <c r="D1976" s="81">
        <v>0</v>
      </c>
      <c r="E1976" s="140">
        <v>0</v>
      </c>
      <c r="F1976" s="140">
        <v>0</v>
      </c>
      <c r="G1976" s="81">
        <v>187</v>
      </c>
      <c r="H1976" s="81">
        <v>1</v>
      </c>
      <c r="I1976" s="133">
        <f>(E1976/G1976)+H1976</f>
        <v>1</v>
      </c>
      <c r="J1976" s="6">
        <f t="shared" si="1051"/>
        <v>0</v>
      </c>
      <c r="K1976" s="81" t="s">
        <v>352</v>
      </c>
      <c r="L1976" s="50" t="s">
        <v>47</v>
      </c>
      <c r="M1976" s="81">
        <v>0.53900000000000003</v>
      </c>
      <c r="N1976" s="114"/>
      <c r="O1976" s="115">
        <f t="shared" si="1054"/>
        <v>0</v>
      </c>
      <c r="P1976" s="114"/>
      <c r="R1976" s="286"/>
      <c r="S1976" s="374"/>
      <c r="T1976" s="373"/>
      <c r="V1976" s="126"/>
      <c r="W1976" s="77"/>
      <c r="X1976" s="50"/>
      <c r="Y1976" s="82"/>
    </row>
    <row r="1977" spans="1:25">
      <c r="A1977" s="50" t="s">
        <v>1450</v>
      </c>
      <c r="B1977" s="49" t="s">
        <v>397</v>
      </c>
      <c r="C1977" s="47" t="s">
        <v>1220</v>
      </c>
      <c r="D1977" s="81">
        <v>0</v>
      </c>
      <c r="E1977" s="50">
        <v>0</v>
      </c>
      <c r="G1977" s="8">
        <v>6</v>
      </c>
      <c r="H1977" s="110">
        <v>5</v>
      </c>
      <c r="I1977" s="3">
        <f>E1977/G1977+H1977</f>
        <v>5</v>
      </c>
      <c r="J1977" s="3">
        <f t="shared" si="1051"/>
        <v>1</v>
      </c>
      <c r="K1977" s="50" t="s">
        <v>213</v>
      </c>
      <c r="L1977" s="50">
        <v>0.66849999999999998</v>
      </c>
      <c r="M1977" s="81"/>
      <c r="N1977" s="114">
        <f>VLOOKUP(K1977,'Material Bar Weights'!A:C,3,0)</f>
        <v>38.29</v>
      </c>
      <c r="O1977" s="115">
        <f t="shared" si="1054"/>
        <v>0</v>
      </c>
      <c r="P1977" s="105">
        <f>O1977/N1977</f>
        <v>0</v>
      </c>
      <c r="R1977" s="373"/>
      <c r="S1977" s="287"/>
      <c r="V1977" s="180"/>
      <c r="W1977" s="180"/>
      <c r="X1977" s="50"/>
      <c r="Y1977" s="82"/>
    </row>
    <row r="1978" spans="1:25">
      <c r="A1978" s="50" t="s">
        <v>383</v>
      </c>
      <c r="B1978" s="292" t="s">
        <v>428</v>
      </c>
      <c r="C1978" s="47" t="s">
        <v>1219</v>
      </c>
      <c r="D1978" s="81">
        <v>0</v>
      </c>
      <c r="E1978" s="155">
        <v>0</v>
      </c>
      <c r="F1978" s="155"/>
      <c r="G1978" s="8">
        <v>46</v>
      </c>
      <c r="H1978" s="110">
        <v>0</v>
      </c>
      <c r="I1978" s="3">
        <f>E1978/G1978+H1978</f>
        <v>0</v>
      </c>
      <c r="J1978" s="3">
        <f t="shared" si="1051"/>
        <v>0</v>
      </c>
      <c r="K1978" s="50" t="s">
        <v>429</v>
      </c>
      <c r="L1978" s="50" t="s">
        <v>47</v>
      </c>
      <c r="M1978" s="81"/>
      <c r="N1978" s="114"/>
      <c r="O1978" s="115">
        <f t="shared" si="1054"/>
        <v>0</v>
      </c>
      <c r="P1978" s="114"/>
      <c r="R1978" s="286"/>
      <c r="S1978" s="374"/>
      <c r="T1978" s="373"/>
      <c r="V1978" s="126"/>
      <c r="W1978" s="77"/>
      <c r="X1978" s="50"/>
      <c r="Y1978" s="82"/>
    </row>
    <row r="1979" spans="1:25">
      <c r="A1979" s="50" t="s">
        <v>1450</v>
      </c>
      <c r="B1979" s="49" t="s">
        <v>398</v>
      </c>
      <c r="C1979" s="47" t="s">
        <v>1219</v>
      </c>
      <c r="D1979" s="81">
        <v>0</v>
      </c>
      <c r="E1979" s="50">
        <v>0</v>
      </c>
      <c r="G1979" s="8">
        <v>7</v>
      </c>
      <c r="H1979" s="110">
        <v>5</v>
      </c>
      <c r="I1979" s="3">
        <f>E1979/G1979+H1979</f>
        <v>5</v>
      </c>
      <c r="J1979" s="3">
        <f t="shared" si="1051"/>
        <v>1</v>
      </c>
      <c r="K1979" s="50" t="s">
        <v>213</v>
      </c>
      <c r="L1979" s="50">
        <v>0.61450000000000005</v>
      </c>
      <c r="M1979" s="81"/>
      <c r="N1979" s="114">
        <f>VLOOKUP(K1979,'Material Bar Weights'!A:C,3,0)</f>
        <v>38.29</v>
      </c>
      <c r="O1979" s="115">
        <f t="shared" si="1054"/>
        <v>0</v>
      </c>
      <c r="P1979" s="105">
        <f>O1979/N1979</f>
        <v>0</v>
      </c>
      <c r="R1979" s="286"/>
      <c r="S1979" s="287"/>
      <c r="V1979" s="180"/>
      <c r="W1979" s="180"/>
      <c r="X1979" s="50"/>
      <c r="Y1979" s="82"/>
    </row>
    <row r="1980" spans="1:25">
      <c r="A1980" s="165" t="s">
        <v>293</v>
      </c>
      <c r="B1980" s="292" t="s">
        <v>429</v>
      </c>
      <c r="C1980" s="47" t="s">
        <v>1219</v>
      </c>
      <c r="D1980" s="81">
        <v>0</v>
      </c>
      <c r="E1980" s="155">
        <v>0</v>
      </c>
      <c r="F1980" s="155"/>
      <c r="G1980" s="7">
        <v>3</v>
      </c>
      <c r="H1980" s="110">
        <v>12</v>
      </c>
      <c r="I1980" s="3">
        <f>E1980/G1980+H1980</f>
        <v>12</v>
      </c>
      <c r="J1980" s="3">
        <f t="shared" si="1051"/>
        <v>2</v>
      </c>
      <c r="K1980" s="50" t="s">
        <v>398</v>
      </c>
      <c r="L1980" s="50" t="s">
        <v>47</v>
      </c>
      <c r="M1980" s="81"/>
      <c r="N1980" s="114"/>
      <c r="O1980" s="115">
        <f t="shared" si="1054"/>
        <v>0</v>
      </c>
      <c r="P1980" s="114"/>
      <c r="R1980" s="286"/>
      <c r="S1980" s="287"/>
      <c r="V1980" s="180"/>
      <c r="W1980" s="180"/>
      <c r="X1980" s="50"/>
      <c r="Y1980" s="82"/>
    </row>
    <row r="1981" spans="1:25">
      <c r="A1981" s="50" t="s">
        <v>1450</v>
      </c>
      <c r="B1981" s="292" t="s">
        <v>409</v>
      </c>
      <c r="C1981" s="47" t="s">
        <v>1220</v>
      </c>
      <c r="D1981" s="81">
        <v>0</v>
      </c>
      <c r="E1981" s="50">
        <v>0</v>
      </c>
      <c r="G1981" s="8">
        <v>29</v>
      </c>
      <c r="H1981" s="110">
        <v>5</v>
      </c>
      <c r="I1981" s="3">
        <f>E1981/G1981+H1981</f>
        <v>5</v>
      </c>
      <c r="J1981" s="3">
        <f t="shared" si="1051"/>
        <v>1</v>
      </c>
      <c r="K1981" s="50" t="s">
        <v>175</v>
      </c>
      <c r="L1981" s="152">
        <v>0.24560000000000001</v>
      </c>
      <c r="M1981" s="81"/>
      <c r="N1981" s="114">
        <f>VLOOKUP(K1981,'Material Bar Weights'!A:C,3,0)</f>
        <v>54.03</v>
      </c>
      <c r="O1981" s="115">
        <f t="shared" si="1054"/>
        <v>0</v>
      </c>
      <c r="P1981" s="105">
        <f>O1981/N1981</f>
        <v>0</v>
      </c>
      <c r="R1981" s="286"/>
      <c r="S1981" s="287"/>
      <c r="V1981" s="180"/>
      <c r="W1981" s="180"/>
      <c r="X1981" s="50"/>
      <c r="Y1981" s="82"/>
    </row>
    <row r="1982" spans="1:25">
      <c r="A1982" s="50" t="s">
        <v>1450</v>
      </c>
      <c r="B1982" s="101" t="s">
        <v>330</v>
      </c>
      <c r="C1982" s="376"/>
      <c r="D1982" s="81">
        <v>0</v>
      </c>
      <c r="E1982" s="149">
        <v>0</v>
      </c>
      <c r="F1982" s="149"/>
      <c r="G1982" s="81">
        <v>15</v>
      </c>
      <c r="H1982" s="81">
        <v>4</v>
      </c>
      <c r="I1982" s="90">
        <f>(E1982/G1982)+H1982</f>
        <v>4</v>
      </c>
      <c r="J1982" s="40">
        <f t="shared" si="1051"/>
        <v>1</v>
      </c>
      <c r="K1982" s="81" t="s">
        <v>213</v>
      </c>
      <c r="L1982" s="273">
        <v>0.26340000000000002</v>
      </c>
      <c r="M1982" s="273"/>
      <c r="N1982" s="114">
        <f>VLOOKUP(K1982,'Material Bar Weights'!A:C,3,0)</f>
        <v>38.29</v>
      </c>
      <c r="O1982" s="115">
        <f t="shared" si="1054"/>
        <v>0</v>
      </c>
      <c r="P1982" s="105">
        <f>O1982/N1982</f>
        <v>0</v>
      </c>
      <c r="R1982" s="286"/>
      <c r="S1982" s="287"/>
      <c r="V1982" s="180"/>
      <c r="W1982" s="180"/>
      <c r="X1982" s="50"/>
      <c r="Y1982" s="82"/>
    </row>
    <row r="1983" spans="1:25">
      <c r="A1983" s="50" t="s">
        <v>1450</v>
      </c>
      <c r="B1983" s="101" t="s">
        <v>380</v>
      </c>
      <c r="C1983" s="376"/>
      <c r="D1983" s="81">
        <v>0</v>
      </c>
      <c r="E1983" s="149">
        <v>0</v>
      </c>
      <c r="F1983" s="149"/>
      <c r="G1983" s="81">
        <v>15</v>
      </c>
      <c r="H1983" s="81">
        <v>4</v>
      </c>
      <c r="I1983" s="90">
        <f>(E1983/G1983)+H1983</f>
        <v>4</v>
      </c>
      <c r="J1983" s="40">
        <f t="shared" si="1051"/>
        <v>1</v>
      </c>
      <c r="K1983" s="81" t="s">
        <v>330</v>
      </c>
      <c r="L1983" s="273" t="s">
        <v>47</v>
      </c>
      <c r="M1983" s="273"/>
      <c r="N1983" s="114"/>
      <c r="O1983" s="115">
        <f t="shared" si="1054"/>
        <v>0</v>
      </c>
      <c r="P1983" s="114"/>
      <c r="R1983" s="286"/>
      <c r="S1983" s="287"/>
      <c r="V1983" s="180"/>
      <c r="W1983" s="180"/>
      <c r="X1983" s="50"/>
      <c r="Y1983" s="82"/>
    </row>
    <row r="1984" spans="1:25">
      <c r="A1984" s="50" t="s">
        <v>233</v>
      </c>
      <c r="B1984" s="101" t="s">
        <v>332</v>
      </c>
      <c r="C1984" s="376"/>
      <c r="D1984" s="81">
        <v>0</v>
      </c>
      <c r="E1984" s="149">
        <v>0</v>
      </c>
      <c r="F1984" s="149"/>
      <c r="G1984" s="81">
        <v>15</v>
      </c>
      <c r="H1984" s="81">
        <v>4</v>
      </c>
      <c r="I1984" s="90">
        <f>(E1984/G1984)+H1984</f>
        <v>4</v>
      </c>
      <c r="J1984" s="40">
        <f t="shared" si="1051"/>
        <v>1</v>
      </c>
      <c r="K1984" s="81" t="s">
        <v>213</v>
      </c>
      <c r="L1984" s="273">
        <v>0.47499999999999998</v>
      </c>
      <c r="M1984" s="273"/>
      <c r="N1984" s="114">
        <f>VLOOKUP(K1984,'Material Bar Weights'!A:C,3,0)</f>
        <v>38.29</v>
      </c>
      <c r="O1984" s="115">
        <f t="shared" si="1054"/>
        <v>0</v>
      </c>
      <c r="P1984" s="105">
        <f>O1984/N1984</f>
        <v>0</v>
      </c>
      <c r="R1984" s="286"/>
      <c r="S1984" s="287"/>
      <c r="V1984" s="180"/>
      <c r="W1984" s="180"/>
      <c r="X1984" s="50"/>
      <c r="Y1984" s="82"/>
    </row>
    <row r="1985" spans="1:25">
      <c r="A1985" s="50" t="s">
        <v>233</v>
      </c>
      <c r="B1985" s="101" t="s">
        <v>331</v>
      </c>
      <c r="C1985" s="376"/>
      <c r="D1985" s="81">
        <v>0</v>
      </c>
      <c r="E1985" s="149">
        <v>0</v>
      </c>
      <c r="F1985" s="149"/>
      <c r="G1985" s="81">
        <v>15</v>
      </c>
      <c r="H1985" s="81">
        <v>4</v>
      </c>
      <c r="I1985" s="90">
        <f>(E1985/G1985)+H1985</f>
        <v>4</v>
      </c>
      <c r="J1985" s="40">
        <f t="shared" si="1051"/>
        <v>1</v>
      </c>
      <c r="K1985" s="81" t="s">
        <v>331</v>
      </c>
      <c r="L1985" s="273" t="s">
        <v>47</v>
      </c>
      <c r="M1985" s="273"/>
      <c r="N1985" s="114"/>
      <c r="O1985" s="115">
        <f t="shared" si="1054"/>
        <v>0</v>
      </c>
      <c r="P1985" s="114"/>
      <c r="R1985" s="286"/>
      <c r="S1985" s="287"/>
      <c r="V1985" s="180"/>
      <c r="W1985" s="180"/>
      <c r="X1985" s="50"/>
      <c r="Y1985" s="82"/>
    </row>
    <row r="1986" spans="1:25">
      <c r="A1986" s="50" t="s">
        <v>1054</v>
      </c>
      <c r="B1986" s="101" t="s">
        <v>1053</v>
      </c>
      <c r="C1986" s="376"/>
      <c r="D1986" s="81">
        <v>0</v>
      </c>
      <c r="E1986" s="149">
        <v>0</v>
      </c>
      <c r="F1986" s="149"/>
      <c r="G1986" s="81">
        <v>15</v>
      </c>
      <c r="H1986" s="81">
        <v>4</v>
      </c>
      <c r="I1986" s="90">
        <f>(E1986/G1986)+H1986</f>
        <v>4</v>
      </c>
      <c r="J1986" s="40">
        <f t="shared" si="1051"/>
        <v>1</v>
      </c>
      <c r="K1986" s="81" t="s">
        <v>331</v>
      </c>
      <c r="L1986" s="273" t="s">
        <v>47</v>
      </c>
      <c r="M1986" s="273"/>
      <c r="N1986" s="114"/>
      <c r="O1986" s="115">
        <f t="shared" si="1054"/>
        <v>0</v>
      </c>
      <c r="P1986" s="114"/>
      <c r="R1986" s="286"/>
      <c r="S1986" s="287"/>
      <c r="V1986" s="180"/>
      <c r="W1986" s="180"/>
      <c r="X1986" s="50"/>
      <c r="Y1986" s="82"/>
    </row>
    <row r="1987" spans="1:25">
      <c r="A1987" s="165" t="s">
        <v>293</v>
      </c>
      <c r="B1987" s="101" t="s">
        <v>143</v>
      </c>
      <c r="D1987" s="81">
        <v>0</v>
      </c>
      <c r="E1987" s="140">
        <v>0</v>
      </c>
      <c r="F1987" s="140"/>
      <c r="G1987" s="50">
        <v>8</v>
      </c>
      <c r="H1987" s="7">
        <v>16</v>
      </c>
      <c r="I1987" s="6">
        <f>E1987/G1987+H1987</f>
        <v>16</v>
      </c>
      <c r="J1987" s="6">
        <f t="shared" si="1051"/>
        <v>2</v>
      </c>
      <c r="K1987" s="50" t="s">
        <v>149</v>
      </c>
      <c r="L1987" s="50" t="s">
        <v>47</v>
      </c>
      <c r="M1987" s="81"/>
      <c r="N1987" s="114"/>
      <c r="O1987" s="115">
        <f t="shared" si="1054"/>
        <v>0</v>
      </c>
      <c r="P1987" s="114"/>
      <c r="S1987" s="287"/>
      <c r="V1987" s="180"/>
      <c r="W1987" s="180"/>
      <c r="X1987" s="50"/>
      <c r="Y1987" s="82"/>
    </row>
    <row r="1988" spans="1:25">
      <c r="A1988" s="165" t="s">
        <v>293</v>
      </c>
      <c r="B1988" s="49" t="s">
        <v>142</v>
      </c>
      <c r="D1988" s="81">
        <v>0</v>
      </c>
      <c r="E1988" s="140">
        <v>0</v>
      </c>
      <c r="F1988" s="140"/>
      <c r="G1988" s="50">
        <v>8</v>
      </c>
      <c r="H1988" s="7">
        <v>8</v>
      </c>
      <c r="I1988" s="6">
        <f>E1988/G1988+H1988</f>
        <v>8</v>
      </c>
      <c r="J1988" s="6">
        <f t="shared" si="1051"/>
        <v>1</v>
      </c>
      <c r="K1988" s="50" t="s">
        <v>149</v>
      </c>
      <c r="L1988" s="50" t="s">
        <v>47</v>
      </c>
      <c r="M1988" s="81"/>
      <c r="N1988" s="114"/>
      <c r="O1988" s="115">
        <f t="shared" si="1054"/>
        <v>0</v>
      </c>
      <c r="P1988" s="114"/>
      <c r="X1988" s="50"/>
      <c r="Y1988" s="82"/>
    </row>
    <row r="1989" spans="1:25">
      <c r="A1989" s="165" t="s">
        <v>293</v>
      </c>
      <c r="B1989" s="49" t="s">
        <v>144</v>
      </c>
      <c r="D1989" s="81">
        <v>0</v>
      </c>
      <c r="E1989" s="140">
        <v>0</v>
      </c>
      <c r="F1989" s="140"/>
      <c r="G1989" s="140">
        <v>8</v>
      </c>
      <c r="H1989" s="266">
        <v>16</v>
      </c>
      <c r="I1989" s="6">
        <f>E1989/G1989+H1989</f>
        <v>16</v>
      </c>
      <c r="J1989" s="6">
        <f t="shared" si="1051"/>
        <v>2</v>
      </c>
      <c r="K1989" s="50" t="s">
        <v>149</v>
      </c>
      <c r="L1989" s="50" t="s">
        <v>47</v>
      </c>
      <c r="M1989" s="81"/>
      <c r="N1989" s="114"/>
      <c r="O1989" s="115">
        <f t="shared" si="1054"/>
        <v>0</v>
      </c>
      <c r="P1989" s="114"/>
      <c r="R1989" s="283"/>
      <c r="X1989" s="50"/>
      <c r="Y1989" s="82"/>
    </row>
    <row r="1990" spans="1:25">
      <c r="A1990" s="165" t="s">
        <v>293</v>
      </c>
      <c r="B1990" s="172" t="s">
        <v>145</v>
      </c>
      <c r="C1990" s="102"/>
      <c r="D1990" s="81">
        <v>0</v>
      </c>
      <c r="E1990" s="263">
        <v>0</v>
      </c>
      <c r="F1990" s="263"/>
      <c r="G1990" s="77">
        <v>8</v>
      </c>
      <c r="H1990" s="266">
        <v>8</v>
      </c>
      <c r="I1990" s="6">
        <f>E1990/G1990+H1990</f>
        <v>8</v>
      </c>
      <c r="J1990" s="6">
        <f t="shared" si="1051"/>
        <v>1</v>
      </c>
      <c r="K1990" s="50" t="s">
        <v>149</v>
      </c>
      <c r="L1990" s="50" t="s">
        <v>47</v>
      </c>
      <c r="M1990" s="81"/>
      <c r="N1990" s="114"/>
      <c r="O1990" s="115">
        <f t="shared" si="1054"/>
        <v>0</v>
      </c>
      <c r="P1990" s="114"/>
      <c r="R1990" s="283"/>
      <c r="S1990" s="323"/>
      <c r="T1990" s="283"/>
      <c r="V1990" s="180"/>
      <c r="W1990" s="180"/>
      <c r="X1990" s="50"/>
      <c r="Y1990" s="82"/>
    </row>
    <row r="1991" spans="1:25">
      <c r="A1991" s="50" t="s">
        <v>233</v>
      </c>
      <c r="B1991" s="101" t="s">
        <v>1055</v>
      </c>
      <c r="C1991" s="376"/>
      <c r="D1991" s="81">
        <v>0</v>
      </c>
      <c r="E1991" s="149">
        <v>0</v>
      </c>
      <c r="F1991" s="149"/>
      <c r="G1991" s="81">
        <v>15</v>
      </c>
      <c r="H1991" s="81">
        <v>4</v>
      </c>
      <c r="I1991" s="90">
        <f>(E1991/G1991)+H1991</f>
        <v>4</v>
      </c>
      <c r="J1991" s="40">
        <f t="shared" si="1051"/>
        <v>1</v>
      </c>
      <c r="K1991" s="81" t="s">
        <v>213</v>
      </c>
      <c r="L1991" s="273">
        <v>0.47499999999999998</v>
      </c>
      <c r="M1991" s="273"/>
      <c r="N1991" s="114">
        <f>VLOOKUP(K1991,'Material Bar Weights'!A:C,3,0)</f>
        <v>38.29</v>
      </c>
      <c r="O1991" s="115">
        <f t="shared" si="1054"/>
        <v>0</v>
      </c>
      <c r="P1991" s="105">
        <f>O1991/N1991</f>
        <v>0</v>
      </c>
      <c r="R1991" s="283"/>
      <c r="S1991" s="323"/>
      <c r="T1991" s="283"/>
      <c r="V1991" s="180"/>
      <c r="W1991" s="180"/>
    </row>
    <row r="1992" spans="1:25">
      <c r="A1992" s="50" t="s">
        <v>233</v>
      </c>
      <c r="B1992" s="101" t="s">
        <v>1056</v>
      </c>
      <c r="C1992" s="376"/>
      <c r="D1992" s="81">
        <v>0</v>
      </c>
      <c r="E1992" s="149">
        <v>0</v>
      </c>
      <c r="F1992" s="149"/>
      <c r="G1992" s="81">
        <v>15</v>
      </c>
      <c r="H1992" s="81">
        <v>4</v>
      </c>
      <c r="I1992" s="90">
        <f>(E1992/G1992)+H1992</f>
        <v>4</v>
      </c>
      <c r="J1992" s="40">
        <f t="shared" si="1051"/>
        <v>1</v>
      </c>
      <c r="K1992" s="81" t="s">
        <v>1056</v>
      </c>
      <c r="L1992" s="273" t="s">
        <v>47</v>
      </c>
      <c r="M1992" s="273"/>
      <c r="N1992" s="114"/>
      <c r="O1992" s="115">
        <f t="shared" si="1054"/>
        <v>0</v>
      </c>
      <c r="P1992" s="114"/>
      <c r="R1992" s="286"/>
      <c r="S1992" s="323"/>
      <c r="T1992" s="283"/>
      <c r="V1992" s="180"/>
      <c r="W1992" s="180"/>
      <c r="X1992" s="50"/>
      <c r="Y1992" s="82"/>
    </row>
    <row r="1993" spans="1:25">
      <c r="A1993" s="50" t="s">
        <v>1054</v>
      </c>
      <c r="B1993" s="101" t="s">
        <v>1057</v>
      </c>
      <c r="C1993" s="376"/>
      <c r="D1993" s="81">
        <v>0</v>
      </c>
      <c r="E1993" s="149">
        <v>0</v>
      </c>
      <c r="F1993" s="149"/>
      <c r="G1993" s="81">
        <v>15</v>
      </c>
      <c r="H1993" s="81">
        <v>4</v>
      </c>
      <c r="I1993" s="90">
        <f>(E1993/G1993)+H1993</f>
        <v>4</v>
      </c>
      <c r="J1993" s="40">
        <f t="shared" si="1051"/>
        <v>1</v>
      </c>
      <c r="K1993" s="81" t="s">
        <v>1056</v>
      </c>
      <c r="L1993" s="273" t="s">
        <v>47</v>
      </c>
      <c r="M1993" s="273"/>
      <c r="N1993" s="114"/>
      <c r="O1993" s="115">
        <f t="shared" si="1054"/>
        <v>0</v>
      </c>
      <c r="P1993" s="114"/>
      <c r="R1993" s="286"/>
      <c r="S1993" s="287"/>
      <c r="V1993" s="180"/>
      <c r="W1993" s="180"/>
      <c r="X1993" s="81"/>
      <c r="Y1993" s="160"/>
    </row>
    <row r="1994" spans="1:25">
      <c r="A1994" s="165" t="s">
        <v>155</v>
      </c>
      <c r="B1994" s="127" t="s">
        <v>2171</v>
      </c>
      <c r="C1994" s="145"/>
      <c r="D1994" s="1505">
        <v>0</v>
      </c>
      <c r="E1994" s="1318">
        <v>0</v>
      </c>
      <c r="F1994" s="110"/>
      <c r="G1994" s="111">
        <v>249</v>
      </c>
      <c r="H1994" s="110">
        <v>1.5</v>
      </c>
      <c r="I1994" s="3">
        <f t="shared" ref="I1994:I2004" si="1058">E1994/G1994+H1994</f>
        <v>1.5</v>
      </c>
      <c r="J1994" s="3">
        <f t="shared" si="1051"/>
        <v>0</v>
      </c>
      <c r="K1994" s="424" t="s">
        <v>2170</v>
      </c>
      <c r="L1994" s="168" t="s">
        <v>47</v>
      </c>
      <c r="M1994" s="168"/>
      <c r="N1994" s="114"/>
      <c r="O1994" s="115">
        <f t="shared" si="1054"/>
        <v>0</v>
      </c>
      <c r="P1994" s="114"/>
      <c r="R1994" s="286"/>
      <c r="S1994" s="287"/>
      <c r="V1994" s="180"/>
      <c r="W1994" s="180"/>
      <c r="X1994" s="81"/>
      <c r="Y1994" s="160"/>
    </row>
    <row r="1995" spans="1:25">
      <c r="A1995" s="50" t="s">
        <v>654</v>
      </c>
      <c r="B1995" s="107" t="s">
        <v>777</v>
      </c>
      <c r="D1995" s="81">
        <v>0</v>
      </c>
      <c r="E1995" s="50">
        <v>0</v>
      </c>
      <c r="F1995" s="33">
        <f t="shared" ref="F1995" si="1059">((E1995*M1995)/35)/4</f>
        <v>0</v>
      </c>
      <c r="G1995" s="146">
        <v>57</v>
      </c>
      <c r="H1995" s="81">
        <v>0</v>
      </c>
      <c r="I1995" s="6">
        <f>E1995/G1995+H1995</f>
        <v>0</v>
      </c>
      <c r="J1995" s="6">
        <f>ROUND(I1995/7.5,0)</f>
        <v>0</v>
      </c>
      <c r="K1995" s="81" t="s">
        <v>810</v>
      </c>
      <c r="L1995" s="152">
        <v>0.249</v>
      </c>
      <c r="M1995" s="81">
        <v>8.3099999999999993E-2</v>
      </c>
      <c r="N1995" s="114">
        <f>VLOOKUP(K1995,'Material Bar Weights'!A:C,3,0)</f>
        <v>22.95</v>
      </c>
      <c r="O1995" s="115">
        <f t="shared" si="1054"/>
        <v>0</v>
      </c>
      <c r="P1995" s="105">
        <f>O1995/N1995</f>
        <v>0</v>
      </c>
      <c r="R1995" s="286"/>
      <c r="S1995" s="287"/>
      <c r="V1995" s="180"/>
      <c r="W1995" s="180"/>
      <c r="X1995" s="81"/>
      <c r="Y1995" s="160"/>
    </row>
    <row r="1996" spans="1:25">
      <c r="A1996" s="50" t="s">
        <v>283</v>
      </c>
      <c r="B1996" s="411" t="s">
        <v>733</v>
      </c>
      <c r="D1996" s="81">
        <v>0</v>
      </c>
      <c r="E1996" s="140">
        <v>0</v>
      </c>
      <c r="F1996" s="140"/>
      <c r="G1996" s="50">
        <v>6</v>
      </c>
      <c r="H1996" s="81">
        <v>2</v>
      </c>
      <c r="I1996" s="3">
        <f t="shared" si="1058"/>
        <v>2</v>
      </c>
      <c r="J1996" s="3">
        <f t="shared" si="1051"/>
        <v>0</v>
      </c>
      <c r="K1996" s="50" t="s">
        <v>732</v>
      </c>
      <c r="L1996" s="147" t="s">
        <v>47</v>
      </c>
      <c r="M1996" s="207"/>
      <c r="N1996" s="114"/>
      <c r="O1996" s="115">
        <f t="shared" si="1054"/>
        <v>0</v>
      </c>
      <c r="P1996" s="114"/>
      <c r="R1996" s="286"/>
      <c r="S1996" s="287"/>
      <c r="V1996" s="180"/>
      <c r="W1996" s="180"/>
      <c r="X1996" s="81"/>
      <c r="Y1996" s="160"/>
    </row>
    <row r="1997" spans="1:25">
      <c r="A1997" s="50" t="s">
        <v>437</v>
      </c>
      <c r="B1997" s="107" t="s">
        <v>733</v>
      </c>
      <c r="D1997" s="81">
        <v>0</v>
      </c>
      <c r="E1997" s="140">
        <v>0</v>
      </c>
      <c r="F1997" s="140"/>
      <c r="G1997" s="50">
        <v>9</v>
      </c>
      <c r="H1997" s="81">
        <v>4</v>
      </c>
      <c r="I1997" s="133">
        <f t="shared" si="1058"/>
        <v>4</v>
      </c>
      <c r="J1997" s="6">
        <f t="shared" si="1051"/>
        <v>1</v>
      </c>
      <c r="K1997" s="208" t="s">
        <v>731</v>
      </c>
      <c r="L1997" s="50" t="s">
        <v>47</v>
      </c>
      <c r="M1997" s="81"/>
      <c r="N1997" s="114"/>
      <c r="O1997" s="115">
        <f t="shared" si="1054"/>
        <v>0</v>
      </c>
      <c r="P1997" s="114"/>
      <c r="R1997" s="286"/>
      <c r="S1997" s="287"/>
      <c r="V1997" s="180"/>
      <c r="W1997" s="180"/>
      <c r="X1997" s="81"/>
      <c r="Y1997" s="160"/>
    </row>
    <row r="1998" spans="1:25">
      <c r="A1998" s="50" t="s">
        <v>293</v>
      </c>
      <c r="B1998" s="49" t="s">
        <v>732</v>
      </c>
      <c r="D1998" s="81">
        <v>0</v>
      </c>
      <c r="E1998" s="140">
        <v>0</v>
      </c>
      <c r="F1998" s="140"/>
      <c r="G1998" s="50">
        <v>6</v>
      </c>
      <c r="H1998" s="81">
        <v>2</v>
      </c>
      <c r="I1998" s="3">
        <f t="shared" si="1058"/>
        <v>2</v>
      </c>
      <c r="J1998" s="3">
        <f t="shared" si="1051"/>
        <v>0</v>
      </c>
      <c r="K1998" s="50" t="s">
        <v>730</v>
      </c>
      <c r="L1998" s="156" t="s">
        <v>47</v>
      </c>
      <c r="M1998" s="207"/>
      <c r="N1998" s="114"/>
      <c r="O1998" s="115">
        <f t="shared" si="1054"/>
        <v>0</v>
      </c>
      <c r="P1998" s="114"/>
      <c r="R1998" s="286"/>
      <c r="S1998" s="287"/>
      <c r="V1998" s="180"/>
      <c r="W1998" s="180"/>
      <c r="X1998" s="81"/>
      <c r="Y1998" s="160"/>
    </row>
    <row r="1999" spans="1:25">
      <c r="A1999" s="50" t="s">
        <v>1450</v>
      </c>
      <c r="B1999" s="49" t="s">
        <v>730</v>
      </c>
      <c r="D1999" s="81">
        <v>0</v>
      </c>
      <c r="E1999" s="140">
        <v>0</v>
      </c>
      <c r="F1999" s="140"/>
      <c r="G1999" s="50">
        <v>6</v>
      </c>
      <c r="H1999" s="81">
        <v>2</v>
      </c>
      <c r="I1999" s="3">
        <f t="shared" si="1058"/>
        <v>2</v>
      </c>
      <c r="J1999" s="3">
        <f t="shared" si="1051"/>
        <v>0</v>
      </c>
      <c r="K1999" s="50" t="s">
        <v>92</v>
      </c>
      <c r="L1999" s="169">
        <v>1.31</v>
      </c>
      <c r="M1999" s="273"/>
      <c r="N1999" s="114">
        <f>VLOOKUP(K1999,'Material Bar Weights'!A:C,3,0)</f>
        <v>48.45</v>
      </c>
      <c r="O1999" s="115">
        <f t="shared" si="1054"/>
        <v>0</v>
      </c>
      <c r="P1999" s="105">
        <f>O1999/N1999</f>
        <v>0</v>
      </c>
      <c r="R1999" s="286"/>
      <c r="S1999" s="287"/>
      <c r="V1999" s="180"/>
      <c r="W1999" s="180"/>
      <c r="X1999" s="81"/>
      <c r="Y1999" s="160"/>
    </row>
    <row r="2000" spans="1:25">
      <c r="A2000" s="115" t="s">
        <v>233</v>
      </c>
      <c r="B2000" s="412" t="s">
        <v>180</v>
      </c>
      <c r="C2000" s="145" t="s">
        <v>735</v>
      </c>
      <c r="D2000" s="81">
        <v>0</v>
      </c>
      <c r="E2000" s="110">
        <v>0</v>
      </c>
      <c r="F2000" s="33">
        <f t="shared" ref="F2000" si="1060">((E2000*M2000)/35)/4</f>
        <v>0</v>
      </c>
      <c r="G2000" s="111">
        <v>11</v>
      </c>
      <c r="H2000" s="110">
        <v>4</v>
      </c>
      <c r="I2000" s="3">
        <f t="shared" si="1058"/>
        <v>4</v>
      </c>
      <c r="J2000" s="3">
        <f t="shared" si="1051"/>
        <v>1</v>
      </c>
      <c r="K2000" s="110" t="s">
        <v>230</v>
      </c>
      <c r="L2000" s="113">
        <v>1.2907</v>
      </c>
      <c r="M2000" s="168">
        <v>0.29799999999999999</v>
      </c>
      <c r="N2000" s="114">
        <f>VLOOKUP(K2000,'Material Bar Weights'!A:C,3,0)</f>
        <v>59.81</v>
      </c>
      <c r="O2000" s="115">
        <f t="shared" si="1054"/>
        <v>0</v>
      </c>
      <c r="P2000" s="105">
        <f>O2000/N2000</f>
        <v>0</v>
      </c>
      <c r="R2000" s="283"/>
      <c r="S2000" s="287"/>
      <c r="U2000" s="107"/>
      <c r="V2000" s="180"/>
      <c r="W2000" s="180"/>
      <c r="X2000" s="81"/>
      <c r="Y2000" s="160"/>
    </row>
    <row r="2001" spans="1:34">
      <c r="A2001" s="115" t="s">
        <v>737</v>
      </c>
      <c r="B2001" s="412" t="s">
        <v>180</v>
      </c>
      <c r="C2001" s="145" t="s">
        <v>736</v>
      </c>
      <c r="D2001" s="81">
        <v>0</v>
      </c>
      <c r="E2001" s="110">
        <v>0</v>
      </c>
      <c r="F2001" s="474">
        <f>((E2001*M2001)/35)/4</f>
        <v>0</v>
      </c>
      <c r="G2001" s="110">
        <v>6</v>
      </c>
      <c r="H2001" s="110">
        <v>4</v>
      </c>
      <c r="I2001" s="3">
        <f t="shared" si="1058"/>
        <v>4</v>
      </c>
      <c r="J2001" s="3">
        <f t="shared" si="1051"/>
        <v>1</v>
      </c>
      <c r="K2001" s="110" t="s">
        <v>230</v>
      </c>
      <c r="L2001" s="113">
        <v>1.4551000000000001</v>
      </c>
      <c r="M2001" s="168">
        <v>0.29799999999999999</v>
      </c>
      <c r="N2001" s="114">
        <f>VLOOKUP(K2001,'Material Bar Weights'!A:C,3,0)</f>
        <v>59.81</v>
      </c>
      <c r="O2001" s="115">
        <f t="shared" si="1054"/>
        <v>0</v>
      </c>
      <c r="P2001" s="105">
        <f>O2001/N2001</f>
        <v>0</v>
      </c>
      <c r="R2001" s="286"/>
      <c r="S2001" s="323"/>
      <c r="T2001" s="283"/>
      <c r="U2001" s="107"/>
      <c r="V2001" s="180"/>
      <c r="W2001" s="180"/>
      <c r="X2001" s="81"/>
      <c r="Y2001" s="160"/>
    </row>
    <row r="2002" spans="1:34">
      <c r="A2002" s="50" t="s">
        <v>157</v>
      </c>
      <c r="B2002" s="411" t="s">
        <v>386</v>
      </c>
      <c r="C2002" s="145" t="s">
        <v>736</v>
      </c>
      <c r="D2002" s="81">
        <v>0</v>
      </c>
      <c r="E2002" s="50">
        <v>0</v>
      </c>
      <c r="F2002" s="401">
        <f>((E2002*M2002)/35)/4</f>
        <v>0</v>
      </c>
      <c r="G2002" s="146">
        <v>12</v>
      </c>
      <c r="H2002" s="81">
        <v>4.5</v>
      </c>
      <c r="I2002" s="133">
        <f t="shared" si="1058"/>
        <v>4.5</v>
      </c>
      <c r="J2002" s="6">
        <f t="shared" si="1051"/>
        <v>1</v>
      </c>
      <c r="K2002" s="50" t="s">
        <v>140</v>
      </c>
      <c r="L2002" s="152">
        <v>0.62239999999999995</v>
      </c>
      <c r="M2002" s="81">
        <v>0.27400000000000002</v>
      </c>
      <c r="N2002" s="114">
        <f>VLOOKUP(K2002,'Material Bar Weights'!A:C,3,0)</f>
        <v>86.14</v>
      </c>
      <c r="O2002" s="115">
        <f t="shared" si="1054"/>
        <v>0</v>
      </c>
      <c r="P2002" s="105">
        <f>O2002/N2002</f>
        <v>0</v>
      </c>
      <c r="R2002" s="286"/>
      <c r="S2002" s="287"/>
      <c r="V2002" s="180"/>
      <c r="W2002" s="180"/>
      <c r="X2002" s="81"/>
      <c r="Y2002" s="160"/>
    </row>
    <row r="2003" spans="1:34">
      <c r="A2003" s="50" t="s">
        <v>1450</v>
      </c>
      <c r="B2003" s="411" t="s">
        <v>386</v>
      </c>
      <c r="C2003" s="47" t="s">
        <v>735</v>
      </c>
      <c r="D2003" s="81">
        <v>0</v>
      </c>
      <c r="E2003" s="50">
        <v>0</v>
      </c>
      <c r="F2003" s="401">
        <f>((E2003*M2003)/35)/4</f>
        <v>0</v>
      </c>
      <c r="G2003" s="146">
        <v>12</v>
      </c>
      <c r="H2003" s="81">
        <v>4.5</v>
      </c>
      <c r="I2003" s="133">
        <f t="shared" si="1058"/>
        <v>4.5</v>
      </c>
      <c r="J2003" s="6">
        <f t="shared" si="1051"/>
        <v>1</v>
      </c>
      <c r="K2003" s="50" t="s">
        <v>140</v>
      </c>
      <c r="L2003" s="134">
        <v>0.63570000000000004</v>
      </c>
      <c r="M2003" s="81">
        <v>0.27400000000000002</v>
      </c>
      <c r="N2003" s="114">
        <f>VLOOKUP(K2003,'Material Bar Weights'!A:C,3,0)</f>
        <v>86.14</v>
      </c>
      <c r="O2003" s="115">
        <f t="shared" si="1054"/>
        <v>0</v>
      </c>
      <c r="P2003" s="105">
        <f>O2003/N2003</f>
        <v>0</v>
      </c>
      <c r="R2003" s="286"/>
      <c r="S2003" s="287"/>
      <c r="V2003" s="180"/>
      <c r="W2003" s="180"/>
    </row>
    <row r="2004" spans="1:34">
      <c r="A2004" s="50" t="s">
        <v>407</v>
      </c>
      <c r="B2004" s="413" t="s">
        <v>577</v>
      </c>
      <c r="C2004" s="76"/>
      <c r="D2004" s="81">
        <v>0</v>
      </c>
      <c r="E2004" s="140">
        <v>0</v>
      </c>
      <c r="F2004" s="140"/>
      <c r="G2004" s="50">
        <v>161</v>
      </c>
      <c r="H2004" s="81">
        <v>0.5</v>
      </c>
      <c r="I2004" s="6">
        <f t="shared" si="1058"/>
        <v>0.5</v>
      </c>
      <c r="J2004" s="6">
        <f t="shared" si="1051"/>
        <v>0</v>
      </c>
      <c r="K2004" s="140" t="s">
        <v>578</v>
      </c>
      <c r="L2004" s="50" t="s">
        <v>47</v>
      </c>
      <c r="M2004" s="81"/>
      <c r="N2004" s="114"/>
      <c r="O2004" s="115">
        <f t="shared" si="1054"/>
        <v>0</v>
      </c>
      <c r="P2004" s="90"/>
      <c r="R2004" s="286"/>
      <c r="S2004" s="287"/>
      <c r="U2004" s="212"/>
      <c r="V2004" s="180"/>
      <c r="W2004" s="180"/>
    </row>
    <row r="2005" spans="1:34">
      <c r="A2005" s="50" t="s">
        <v>407</v>
      </c>
      <c r="B2005" s="413" t="s">
        <v>353</v>
      </c>
      <c r="C2005" s="76"/>
      <c r="D2005" s="81">
        <v>0</v>
      </c>
      <c r="E2005" s="140">
        <v>0</v>
      </c>
      <c r="F2005" s="140"/>
      <c r="G2005" s="81">
        <v>150</v>
      </c>
      <c r="H2005" s="81">
        <v>1</v>
      </c>
      <c r="I2005" s="133">
        <f>(E2005/G2005)+H2005</f>
        <v>1</v>
      </c>
      <c r="J2005" s="6">
        <f t="shared" si="1051"/>
        <v>0</v>
      </c>
      <c r="K2005" s="77" t="s">
        <v>354</v>
      </c>
      <c r="L2005" s="140" t="s">
        <v>47</v>
      </c>
      <c r="M2005" s="77"/>
      <c r="N2005" s="114"/>
      <c r="O2005" s="115">
        <f t="shared" si="1054"/>
        <v>0</v>
      </c>
      <c r="P2005" s="241"/>
      <c r="R2005" s="286"/>
      <c r="S2005" s="287"/>
      <c r="U2005" s="212"/>
      <c r="V2005" s="180"/>
      <c r="W2005" s="180"/>
    </row>
    <row r="2006" spans="1:34">
      <c r="A2006" s="50" t="s">
        <v>155</v>
      </c>
      <c r="B2006" s="412" t="s">
        <v>2439</v>
      </c>
      <c r="D2006" s="81">
        <v>0</v>
      </c>
      <c r="E2006" s="50">
        <v>0</v>
      </c>
      <c r="G2006" s="146">
        <v>103</v>
      </c>
      <c r="H2006" s="81">
        <v>4</v>
      </c>
      <c r="I2006" s="133">
        <f t="shared" ref="I2006:I2038" si="1061">E2006/G2006+H2006</f>
        <v>4</v>
      </c>
      <c r="J2006" s="6">
        <f t="shared" si="1051"/>
        <v>1</v>
      </c>
      <c r="K2006" s="367" t="s">
        <v>2438</v>
      </c>
      <c r="L2006" s="50" t="s">
        <v>47</v>
      </c>
      <c r="M2006" s="81"/>
      <c r="N2006" s="114"/>
      <c r="O2006" s="115">
        <f t="shared" si="1054"/>
        <v>0</v>
      </c>
      <c r="P2006" s="114"/>
      <c r="R2006" s="286"/>
      <c r="S2006" s="287"/>
      <c r="V2006" s="180"/>
      <c r="W2006" s="180"/>
    </row>
    <row r="2007" spans="1:34">
      <c r="A2007" s="50" t="s">
        <v>1479</v>
      </c>
      <c r="B2007" s="127" t="s">
        <v>2438</v>
      </c>
      <c r="D2007" s="81">
        <v>0</v>
      </c>
      <c r="E2007" s="140">
        <v>0</v>
      </c>
      <c r="F2007" s="140"/>
      <c r="G2007" s="50">
        <v>90</v>
      </c>
      <c r="H2007" s="81">
        <v>0.5</v>
      </c>
      <c r="I2007" s="3">
        <f>E2007/G2007+H2007</f>
        <v>0.5</v>
      </c>
      <c r="J2007" s="3">
        <f>ROUND(I2007/7.5,0)</f>
        <v>0</v>
      </c>
      <c r="K2007" s="367" t="s">
        <v>2439</v>
      </c>
      <c r="L2007" s="50" t="s">
        <v>47</v>
      </c>
      <c r="M2007" s="81"/>
      <c r="N2007" s="114"/>
      <c r="O2007" s="115">
        <f t="shared" si="1054"/>
        <v>0</v>
      </c>
      <c r="P2007" s="114"/>
      <c r="R2007" s="286"/>
      <c r="S2007" s="287"/>
      <c r="V2007" s="180"/>
      <c r="W2007" s="180"/>
    </row>
    <row r="2008" spans="1:34">
      <c r="A2008" s="50" t="s">
        <v>603</v>
      </c>
      <c r="B2008" s="412" t="s">
        <v>355</v>
      </c>
      <c r="C2008" s="305"/>
      <c r="D2008" s="81">
        <v>0</v>
      </c>
      <c r="E2008" s="110">
        <v>0</v>
      </c>
      <c r="F2008" s="401">
        <f t="shared" ref="F2008:F2009" si="1062">((E2008*M2008)/35)/4</f>
        <v>0</v>
      </c>
      <c r="G2008" s="1365">
        <v>12</v>
      </c>
      <c r="H2008" s="110">
        <v>16</v>
      </c>
      <c r="I2008" s="3">
        <f t="shared" si="1061"/>
        <v>16</v>
      </c>
      <c r="J2008" s="3">
        <f t="shared" si="1051"/>
        <v>2</v>
      </c>
      <c r="K2008" s="110" t="s">
        <v>140</v>
      </c>
      <c r="L2008" s="168">
        <v>2.9382999999999999</v>
      </c>
      <c r="M2008" s="81">
        <v>2.181</v>
      </c>
      <c r="N2008" s="114">
        <f>VLOOKUP(K2008,'Material Bar Weights'!A:C,3,0)</f>
        <v>86.14</v>
      </c>
      <c r="O2008" s="115">
        <f t="shared" si="1054"/>
        <v>0</v>
      </c>
      <c r="P2008" s="132">
        <f>O2008/N2008</f>
        <v>0</v>
      </c>
      <c r="AD2008" s="40"/>
      <c r="AE2008" s="81"/>
      <c r="AF2008" s="81"/>
      <c r="AG2008" s="114"/>
      <c r="AH2008" s="115"/>
    </row>
    <row r="2009" spans="1:34">
      <c r="A2009" s="50" t="s">
        <v>603</v>
      </c>
      <c r="B2009" s="412" t="s">
        <v>299</v>
      </c>
      <c r="C2009" s="305"/>
      <c r="D2009" s="81">
        <v>0</v>
      </c>
      <c r="E2009" s="110">
        <v>0</v>
      </c>
      <c r="F2009" s="401">
        <f t="shared" si="1062"/>
        <v>0</v>
      </c>
      <c r="G2009" s="110">
        <v>36</v>
      </c>
      <c r="H2009" s="110">
        <v>16</v>
      </c>
      <c r="I2009" s="3">
        <f t="shared" si="1061"/>
        <v>16</v>
      </c>
      <c r="J2009" s="3">
        <f t="shared" si="1051"/>
        <v>2</v>
      </c>
      <c r="K2009" s="110" t="s">
        <v>140</v>
      </c>
      <c r="L2009" s="168">
        <v>2.9382999999999999</v>
      </c>
      <c r="M2009" s="81">
        <v>2.181</v>
      </c>
      <c r="N2009" s="114">
        <f>VLOOKUP(K2009,'Material Bar Weights'!A:C,3,0)</f>
        <v>86.14</v>
      </c>
      <c r="O2009" s="115">
        <f t="shared" si="1054"/>
        <v>0</v>
      </c>
      <c r="P2009" s="132">
        <f>O2009/N2009</f>
        <v>0</v>
      </c>
      <c r="AD2009" s="114"/>
      <c r="AE2009" s="50"/>
      <c r="AF2009" s="50"/>
      <c r="AG2009" s="114"/>
      <c r="AH2009" s="115"/>
    </row>
    <row r="2010" spans="1:34">
      <c r="A2010" s="50" t="s">
        <v>814</v>
      </c>
      <c r="B2010" s="49" t="s">
        <v>2564</v>
      </c>
      <c r="D2010" s="81">
        <v>0</v>
      </c>
      <c r="E2010" s="140">
        <v>0</v>
      </c>
      <c r="F2010" s="401">
        <f>((E2012*M2010)/35)/4</f>
        <v>0</v>
      </c>
      <c r="G2010" s="146">
        <v>15</v>
      </c>
      <c r="H2010" s="7">
        <v>4</v>
      </c>
      <c r="I2010" s="133">
        <f t="shared" si="1061"/>
        <v>4</v>
      </c>
      <c r="J2010" s="6">
        <f t="shared" si="1051"/>
        <v>1</v>
      </c>
      <c r="K2010" s="50" t="s">
        <v>140</v>
      </c>
      <c r="L2010" s="147">
        <v>2.9382999999999999</v>
      </c>
      <c r="M2010" s="81">
        <v>2.181</v>
      </c>
      <c r="N2010" s="114">
        <f>VLOOKUP(K2010,'Material Bar Weights'!A:C,3,0)</f>
        <v>86.14</v>
      </c>
      <c r="O2010" s="115">
        <f t="shared" si="1054"/>
        <v>0</v>
      </c>
      <c r="P2010" s="105">
        <f>O2010/N2010</f>
        <v>0</v>
      </c>
      <c r="R2010" s="286"/>
      <c r="S2010" s="287"/>
      <c r="V2010" s="180"/>
      <c r="W2010" s="180"/>
      <c r="X2010" s="50"/>
      <c r="Y2010" s="82"/>
    </row>
    <row r="2011" spans="1:34">
      <c r="A2011" s="50" t="s">
        <v>814</v>
      </c>
      <c r="B2011" s="524" t="s">
        <v>2567</v>
      </c>
      <c r="D2011" s="81">
        <v>0</v>
      </c>
      <c r="E2011" s="140">
        <v>0</v>
      </c>
      <c r="F2011" s="140"/>
      <c r="G2011" s="146">
        <v>14</v>
      </c>
      <c r="H2011" s="7">
        <v>4</v>
      </c>
      <c r="I2011" s="133">
        <f>E2011/G2011+H2011</f>
        <v>4</v>
      </c>
      <c r="J2011" s="6">
        <f>ROUND(I2011/7.5,0)</f>
        <v>1</v>
      </c>
      <c r="K2011" s="525" t="s">
        <v>2568</v>
      </c>
      <c r="L2011" s="147" t="s">
        <v>47</v>
      </c>
      <c r="M2011" s="207"/>
      <c r="N2011" s="114"/>
      <c r="O2011" s="115">
        <f t="shared" si="1054"/>
        <v>0</v>
      </c>
      <c r="P2011" s="114"/>
      <c r="R2011" s="286"/>
      <c r="S2011" s="287"/>
      <c r="V2011" s="180"/>
      <c r="W2011" s="180"/>
      <c r="X2011" s="50"/>
      <c r="Y2011" s="82"/>
    </row>
    <row r="2012" spans="1:34">
      <c r="A2012" s="50" t="s">
        <v>1479</v>
      </c>
      <c r="B2012" s="49" t="s">
        <v>2565</v>
      </c>
      <c r="D2012" s="81">
        <v>0</v>
      </c>
      <c r="E2012" s="81">
        <v>0</v>
      </c>
      <c r="F2012" s="48"/>
      <c r="G2012" s="81">
        <v>27</v>
      </c>
      <c r="H2012" s="81">
        <v>3</v>
      </c>
      <c r="I2012" s="114">
        <f>E2012/G2012+H2012</f>
        <v>3</v>
      </c>
      <c r="J2012" s="40">
        <f>ROUND(I2012/7.5,0)</f>
        <v>0</v>
      </c>
      <c r="K2012" s="208" t="s">
        <v>2566</v>
      </c>
      <c r="L2012" s="81" t="s">
        <v>47</v>
      </c>
      <c r="M2012" s="48"/>
      <c r="N2012" s="114"/>
      <c r="O2012" s="115">
        <f t="shared" ref="O2012" si="1063">IF(L2012="NA", E2012, E2012*L2012)</f>
        <v>0</v>
      </c>
      <c r="P2012" s="114"/>
      <c r="R2012" s="286"/>
      <c r="S2012" s="287"/>
      <c r="V2012" s="180"/>
      <c r="W2012" s="180"/>
      <c r="X2012" s="50"/>
      <c r="Y2012" s="82"/>
    </row>
    <row r="2013" spans="1:34">
      <c r="A2013" s="50" t="s">
        <v>1479</v>
      </c>
      <c r="B2013" s="107" t="s">
        <v>355</v>
      </c>
      <c r="D2013" s="81">
        <v>0</v>
      </c>
      <c r="E2013" s="81">
        <v>0</v>
      </c>
      <c r="F2013" s="401">
        <f>((E2013*M2013)/35)/4</f>
        <v>0</v>
      </c>
      <c r="G2013" s="81">
        <v>27</v>
      </c>
      <c r="H2013" s="81">
        <v>3</v>
      </c>
      <c r="I2013" s="114">
        <f>E2013/G2013+H2013</f>
        <v>3</v>
      </c>
      <c r="J2013" s="40">
        <f>ROUND(I2013/7.5,0)</f>
        <v>0</v>
      </c>
      <c r="K2013" s="81" t="s">
        <v>299</v>
      </c>
      <c r="L2013" s="81" t="s">
        <v>47</v>
      </c>
      <c r="M2013" s="81">
        <v>2.181</v>
      </c>
      <c r="N2013" s="114"/>
      <c r="O2013" s="115">
        <f t="shared" si="1054"/>
        <v>0</v>
      </c>
      <c r="P2013" s="114"/>
      <c r="R2013" s="286"/>
      <c r="S2013" s="287"/>
      <c r="V2013" s="180"/>
      <c r="W2013" s="180"/>
      <c r="X2013" s="50"/>
      <c r="Y2013" s="82"/>
    </row>
    <row r="2014" spans="1:34">
      <c r="A2014" s="50" t="s">
        <v>1479</v>
      </c>
      <c r="B2014" s="411" t="s">
        <v>3852</v>
      </c>
      <c r="D2014" s="81">
        <v>0</v>
      </c>
      <c r="E2014" s="140">
        <v>0</v>
      </c>
      <c r="F2014" s="401">
        <f>((E2014*M2014)/35)/4</f>
        <v>0</v>
      </c>
      <c r="G2014" s="50">
        <v>64</v>
      </c>
      <c r="H2014" s="81">
        <v>4</v>
      </c>
      <c r="I2014" s="133">
        <f>E2014/G2014+H2014</f>
        <v>4</v>
      </c>
      <c r="J2014" s="6">
        <f>ROUND(I2014/7.5,0)</f>
        <v>1</v>
      </c>
      <c r="K2014" s="208" t="s">
        <v>3853</v>
      </c>
      <c r="L2014" s="50" t="s">
        <v>47</v>
      </c>
      <c r="M2014" s="81">
        <v>2.181</v>
      </c>
      <c r="N2014" s="114"/>
      <c r="O2014" s="115">
        <f t="shared" si="1054"/>
        <v>0</v>
      </c>
      <c r="P2014" s="114"/>
      <c r="R2014" s="286"/>
      <c r="S2014" s="287"/>
      <c r="V2014" s="180"/>
      <c r="W2014" s="180"/>
      <c r="X2014" s="50"/>
      <c r="Y2014" s="82"/>
    </row>
    <row r="2015" spans="1:34">
      <c r="A2015" s="50" t="s">
        <v>1479</v>
      </c>
      <c r="B2015" s="411" t="s">
        <v>3854</v>
      </c>
      <c r="D2015" s="81">
        <v>0</v>
      </c>
      <c r="E2015" s="140">
        <v>0</v>
      </c>
      <c r="F2015" s="401">
        <f>((E2015*M2015)/35)/4</f>
        <v>0</v>
      </c>
      <c r="G2015" s="50">
        <v>64</v>
      </c>
      <c r="H2015" s="81">
        <v>4</v>
      </c>
      <c r="I2015" s="133">
        <f>E2015/G2015+H2015</f>
        <v>4</v>
      </c>
      <c r="J2015" s="6">
        <f>ROUND(I2015/7.5,0)</f>
        <v>1</v>
      </c>
      <c r="K2015" s="208" t="s">
        <v>3853</v>
      </c>
      <c r="L2015" s="50" t="s">
        <v>47</v>
      </c>
      <c r="M2015" s="81">
        <v>2.181</v>
      </c>
      <c r="N2015" s="114"/>
      <c r="O2015" s="115">
        <f t="shared" ref="O2015" si="1064">IF(L2015="NA", E2015, E2015*L2015)</f>
        <v>0</v>
      </c>
      <c r="P2015" s="114"/>
      <c r="R2015" s="286"/>
      <c r="S2015" s="287"/>
      <c r="V2015" s="180"/>
      <c r="W2015" s="180"/>
      <c r="X2015" s="50"/>
      <c r="Y2015" s="82"/>
    </row>
    <row r="2016" spans="1:34">
      <c r="A2016" s="50" t="s">
        <v>1450</v>
      </c>
      <c r="B2016" s="411" t="s">
        <v>3802</v>
      </c>
      <c r="D2016" s="1376">
        <v>0</v>
      </c>
      <c r="E2016" s="1376">
        <v>0</v>
      </c>
      <c r="F2016" s="401">
        <f>((E2016*M2016)/35)/4</f>
        <v>0</v>
      </c>
      <c r="G2016" s="146">
        <v>5</v>
      </c>
      <c r="H2016" s="81">
        <v>2</v>
      </c>
      <c r="I2016" s="114">
        <f t="shared" ref="I2016:I2017" si="1065">E2016/G2016+H2016</f>
        <v>2</v>
      </c>
      <c r="J2016" s="6">
        <f t="shared" ref="J2016:J2017" si="1066">ROUND(I2016/7.5,0)</f>
        <v>0</v>
      </c>
      <c r="K2016" s="50" t="s">
        <v>93</v>
      </c>
      <c r="L2016" s="337">
        <v>4.6706000000000003</v>
      </c>
      <c r="M2016" s="273">
        <v>1.3819999999999999</v>
      </c>
      <c r="N2016" s="114">
        <f>VLOOKUP(K2016,'Material Bar Weights'!A:C,3,0)</f>
        <v>134.6</v>
      </c>
      <c r="O2016" s="115">
        <f t="shared" ref="O2016:O2018" si="1067">IF(L2016="NA", E2016, E2016*L2016)</f>
        <v>0</v>
      </c>
      <c r="P2016" s="105">
        <f>O2016/N2016</f>
        <v>0</v>
      </c>
      <c r="R2016" s="286"/>
      <c r="S2016" s="287"/>
      <c r="V2016" s="180"/>
      <c r="W2016" s="180"/>
      <c r="X2016" s="50"/>
      <c r="Y2016" s="82"/>
    </row>
    <row r="2017" spans="1:25">
      <c r="A2017" s="165" t="s">
        <v>293</v>
      </c>
      <c r="B2017" s="411" t="s">
        <v>3803</v>
      </c>
      <c r="D2017" s="81">
        <v>0</v>
      </c>
      <c r="E2017" s="140">
        <v>0</v>
      </c>
      <c r="F2017" s="140"/>
      <c r="G2017" s="146">
        <v>12</v>
      </c>
      <c r="H2017" s="81">
        <v>3</v>
      </c>
      <c r="I2017" s="3">
        <f t="shared" si="1065"/>
        <v>3</v>
      </c>
      <c r="J2017" s="3">
        <f t="shared" si="1066"/>
        <v>0</v>
      </c>
      <c r="K2017" s="81" t="s">
        <v>3804</v>
      </c>
      <c r="L2017" s="147" t="s">
        <v>47</v>
      </c>
      <c r="M2017" s="207"/>
      <c r="N2017" s="114"/>
      <c r="O2017" s="115">
        <f t="shared" si="1067"/>
        <v>0</v>
      </c>
      <c r="P2017" s="114"/>
      <c r="R2017" s="286"/>
      <c r="S2017" s="287"/>
      <c r="V2017" s="180"/>
      <c r="W2017" s="180"/>
      <c r="X2017" s="50"/>
      <c r="Y2017" s="82"/>
    </row>
    <row r="2018" spans="1:25">
      <c r="A2018" s="50" t="s">
        <v>1479</v>
      </c>
      <c r="B2018" s="411" t="s">
        <v>356</v>
      </c>
      <c r="D2018" s="81">
        <v>0</v>
      </c>
      <c r="E2018" s="140">
        <v>0</v>
      </c>
      <c r="F2018" s="140"/>
      <c r="G2018" s="50">
        <v>64</v>
      </c>
      <c r="H2018" s="81">
        <v>4</v>
      </c>
      <c r="I2018" s="133">
        <f>E2018/G2018+H2018</f>
        <v>4</v>
      </c>
      <c r="J2018" s="6">
        <f>ROUND(I2018/7.5,0)</f>
        <v>1</v>
      </c>
      <c r="K2018" s="208" t="s">
        <v>81</v>
      </c>
      <c r="L2018" s="50" t="s">
        <v>47</v>
      </c>
      <c r="M2018" s="81"/>
      <c r="N2018" s="114"/>
      <c r="O2018" s="115">
        <f t="shared" si="1067"/>
        <v>0</v>
      </c>
      <c r="P2018" s="114"/>
      <c r="R2018" s="286"/>
      <c r="S2018" s="287"/>
      <c r="V2018" s="180"/>
      <c r="W2018" s="180"/>
      <c r="X2018" s="50"/>
      <c r="Y2018" s="82"/>
    </row>
    <row r="2019" spans="1:25">
      <c r="A2019" s="50" t="s">
        <v>1479</v>
      </c>
      <c r="B2019" s="411" t="s">
        <v>357</v>
      </c>
      <c r="D2019" s="1376">
        <v>0</v>
      </c>
      <c r="E2019" s="1380">
        <v>0</v>
      </c>
      <c r="F2019" s="140"/>
      <c r="G2019" s="50">
        <v>34</v>
      </c>
      <c r="H2019" s="81">
        <v>4</v>
      </c>
      <c r="I2019" s="133">
        <f t="shared" si="1061"/>
        <v>4</v>
      </c>
      <c r="J2019" s="6">
        <f t="shared" si="1051"/>
        <v>1</v>
      </c>
      <c r="K2019" s="50" t="s">
        <v>81</v>
      </c>
      <c r="L2019" s="50" t="s">
        <v>47</v>
      </c>
      <c r="M2019" s="81"/>
      <c r="N2019" s="114"/>
      <c r="O2019" s="115">
        <f t="shared" si="1054"/>
        <v>0</v>
      </c>
      <c r="P2019" s="114"/>
      <c r="R2019" s="286"/>
      <c r="S2019" s="287"/>
      <c r="V2019" s="180"/>
      <c r="W2019" s="180"/>
      <c r="X2019" s="50"/>
      <c r="Y2019" s="82"/>
    </row>
    <row r="2020" spans="1:25">
      <c r="A2020" s="50" t="s">
        <v>437</v>
      </c>
      <c r="B2020" s="49" t="s">
        <v>1145</v>
      </c>
      <c r="D2020" s="81">
        <v>0</v>
      </c>
      <c r="E2020" s="140">
        <v>0</v>
      </c>
      <c r="F2020" s="140"/>
      <c r="G2020" s="50">
        <v>9</v>
      </c>
      <c r="H2020" s="81">
        <v>4</v>
      </c>
      <c r="I2020" s="133">
        <f t="shared" si="1061"/>
        <v>4</v>
      </c>
      <c r="J2020" s="6">
        <f t="shared" si="1051"/>
        <v>1</v>
      </c>
      <c r="K2020" s="50" t="s">
        <v>81</v>
      </c>
      <c r="L2020" s="50" t="s">
        <v>47</v>
      </c>
      <c r="M2020" s="81"/>
      <c r="N2020" s="114"/>
      <c r="O2020" s="115">
        <f t="shared" si="1054"/>
        <v>0</v>
      </c>
      <c r="P2020" s="114"/>
      <c r="R2020" s="286"/>
      <c r="S2020" s="287"/>
      <c r="V2020" s="180"/>
      <c r="W2020" s="180"/>
      <c r="X2020" s="50"/>
      <c r="Y2020" s="82"/>
    </row>
    <row r="2021" spans="1:25">
      <c r="A2021" s="50" t="s">
        <v>1479</v>
      </c>
      <c r="B2021" s="49" t="s">
        <v>1561</v>
      </c>
      <c r="D2021" s="81">
        <v>0</v>
      </c>
      <c r="E2021" s="140">
        <v>0</v>
      </c>
      <c r="F2021" s="140"/>
      <c r="G2021" s="50">
        <v>34</v>
      </c>
      <c r="H2021" s="81">
        <v>4</v>
      </c>
      <c r="I2021" s="133">
        <f t="shared" si="1061"/>
        <v>4</v>
      </c>
      <c r="J2021" s="6">
        <f t="shared" si="1051"/>
        <v>1</v>
      </c>
      <c r="K2021" s="50" t="s">
        <v>1145</v>
      </c>
      <c r="L2021" s="50" t="s">
        <v>47</v>
      </c>
      <c r="M2021" s="81"/>
      <c r="N2021" s="114"/>
      <c r="O2021" s="115">
        <f t="shared" si="1054"/>
        <v>0</v>
      </c>
      <c r="P2021" s="114"/>
      <c r="R2021" s="286"/>
      <c r="S2021" s="287"/>
      <c r="V2021" s="180"/>
      <c r="W2021" s="180"/>
      <c r="X2021" s="50"/>
      <c r="Y2021" s="82"/>
    </row>
    <row r="2022" spans="1:25">
      <c r="A2022" s="50" t="s">
        <v>298</v>
      </c>
      <c r="B2022" s="49" t="s">
        <v>356</v>
      </c>
      <c r="D2022" s="81">
        <v>0</v>
      </c>
      <c r="E2022" s="140">
        <v>0</v>
      </c>
      <c r="F2022" s="140"/>
      <c r="G2022" s="146">
        <v>34</v>
      </c>
      <c r="H2022" s="81">
        <v>0.5</v>
      </c>
      <c r="I2022" s="133">
        <f t="shared" si="1061"/>
        <v>0.5</v>
      </c>
      <c r="J2022" s="6">
        <f t="shared" si="1051"/>
        <v>0</v>
      </c>
      <c r="K2022" s="50" t="s">
        <v>81</v>
      </c>
      <c r="L2022" s="50" t="s">
        <v>47</v>
      </c>
      <c r="M2022" s="81"/>
      <c r="N2022" s="114"/>
      <c r="O2022" s="115">
        <f t="shared" si="1054"/>
        <v>0</v>
      </c>
      <c r="P2022" s="114"/>
      <c r="R2022" s="286"/>
      <c r="S2022" s="287"/>
      <c r="V2022" s="180"/>
      <c r="W2022" s="180"/>
      <c r="X2022" s="50"/>
      <c r="Y2022" s="82"/>
    </row>
    <row r="2023" spans="1:25">
      <c r="A2023" s="50" t="s">
        <v>1479</v>
      </c>
      <c r="B2023" s="49" t="s">
        <v>1429</v>
      </c>
      <c r="D2023" s="81">
        <v>0</v>
      </c>
      <c r="E2023" s="140">
        <v>0</v>
      </c>
      <c r="F2023" s="140"/>
      <c r="G2023" s="50">
        <v>34</v>
      </c>
      <c r="H2023" s="81">
        <v>4</v>
      </c>
      <c r="I2023" s="133">
        <f t="shared" si="1061"/>
        <v>4</v>
      </c>
      <c r="J2023" s="6">
        <f t="shared" si="1051"/>
        <v>1</v>
      </c>
      <c r="K2023" s="50" t="s">
        <v>356</v>
      </c>
      <c r="L2023" s="50" t="s">
        <v>47</v>
      </c>
      <c r="M2023" s="81"/>
      <c r="N2023" s="114"/>
      <c r="O2023" s="115">
        <f t="shared" si="1054"/>
        <v>0</v>
      </c>
      <c r="P2023" s="114"/>
      <c r="R2023" s="286"/>
      <c r="S2023" s="287"/>
      <c r="V2023" s="180"/>
      <c r="W2023" s="180"/>
      <c r="X2023" s="50"/>
      <c r="Y2023" s="82"/>
    </row>
    <row r="2024" spans="1:25">
      <c r="A2024" s="50" t="s">
        <v>1450</v>
      </c>
      <c r="B2024" s="49" t="s">
        <v>133</v>
      </c>
      <c r="D2024" s="81">
        <v>0</v>
      </c>
      <c r="E2024" s="50">
        <v>0</v>
      </c>
      <c r="G2024" s="146">
        <v>5</v>
      </c>
      <c r="H2024" s="81">
        <v>2</v>
      </c>
      <c r="I2024" s="133">
        <f t="shared" si="1061"/>
        <v>2</v>
      </c>
      <c r="J2024" s="6">
        <f t="shared" si="1051"/>
        <v>0</v>
      </c>
      <c r="K2024" s="50" t="s">
        <v>93</v>
      </c>
      <c r="L2024" s="337">
        <v>4.6706000000000003</v>
      </c>
      <c r="M2024" s="273"/>
      <c r="N2024" s="114">
        <f>VLOOKUP(K2024,'Material Bar Weights'!A:C,3,0)</f>
        <v>134.6</v>
      </c>
      <c r="O2024" s="115">
        <f t="shared" si="1054"/>
        <v>0</v>
      </c>
      <c r="P2024" s="105">
        <f>O2024/N2024</f>
        <v>0</v>
      </c>
      <c r="R2024" s="286"/>
      <c r="S2024" s="287"/>
      <c r="V2024" s="180"/>
      <c r="W2024" s="180"/>
      <c r="X2024" s="50"/>
      <c r="Y2024" s="82"/>
    </row>
    <row r="2025" spans="1:25">
      <c r="A2025" s="165" t="s">
        <v>293</v>
      </c>
      <c r="B2025" s="49" t="s">
        <v>134</v>
      </c>
      <c r="D2025" s="81">
        <v>0</v>
      </c>
      <c r="E2025" s="140">
        <v>0</v>
      </c>
      <c r="F2025" s="140"/>
      <c r="G2025" s="146">
        <v>17</v>
      </c>
      <c r="H2025" s="81">
        <v>3</v>
      </c>
      <c r="I2025" s="3">
        <f t="shared" si="1061"/>
        <v>3</v>
      </c>
      <c r="J2025" s="3">
        <f t="shared" si="1051"/>
        <v>0</v>
      </c>
      <c r="K2025" s="50" t="s">
        <v>133</v>
      </c>
      <c r="L2025" s="147" t="s">
        <v>47</v>
      </c>
      <c r="M2025" s="207"/>
      <c r="N2025" s="114"/>
      <c r="O2025" s="115">
        <f t="shared" si="1054"/>
        <v>0</v>
      </c>
      <c r="P2025" s="114"/>
      <c r="R2025" s="286"/>
      <c r="S2025" s="287"/>
      <c r="V2025" s="180"/>
      <c r="W2025" s="180"/>
      <c r="X2025" s="50"/>
      <c r="Y2025" s="82"/>
    </row>
    <row r="2026" spans="1:25">
      <c r="A2026" s="50" t="s">
        <v>1450</v>
      </c>
      <c r="B2026" s="49" t="s">
        <v>202</v>
      </c>
      <c r="D2026" s="81">
        <v>0</v>
      </c>
      <c r="E2026" s="140">
        <v>0</v>
      </c>
      <c r="F2026" s="140"/>
      <c r="G2026" s="50">
        <v>8</v>
      </c>
      <c r="H2026" s="81">
        <v>4</v>
      </c>
      <c r="I2026" s="3">
        <f t="shared" si="1061"/>
        <v>4</v>
      </c>
      <c r="J2026" s="3">
        <f t="shared" si="1051"/>
        <v>1</v>
      </c>
      <c r="K2026" s="50" t="s">
        <v>123</v>
      </c>
      <c r="L2026" s="147"/>
      <c r="M2026" s="207"/>
      <c r="N2026" s="114">
        <f>VLOOKUP(K2026,'Material Bar Weights'!A:C,3,0)</f>
        <v>109</v>
      </c>
      <c r="O2026" s="115">
        <f t="shared" si="1054"/>
        <v>0</v>
      </c>
      <c r="P2026" s="105">
        <f>O2026/N2026</f>
        <v>0</v>
      </c>
      <c r="R2026" s="286"/>
      <c r="S2026" s="287"/>
      <c r="V2026" s="180"/>
      <c r="W2026" s="180"/>
      <c r="X2026" s="50"/>
      <c r="Y2026" s="82"/>
    </row>
    <row r="2027" spans="1:25">
      <c r="A2027" s="165" t="s">
        <v>293</v>
      </c>
      <c r="B2027" s="49" t="s">
        <v>203</v>
      </c>
      <c r="D2027" s="81">
        <v>0</v>
      </c>
      <c r="E2027" s="140">
        <v>0</v>
      </c>
      <c r="F2027" s="140"/>
      <c r="G2027" s="146">
        <v>51</v>
      </c>
      <c r="H2027" s="81">
        <v>4</v>
      </c>
      <c r="I2027" s="3">
        <f t="shared" si="1061"/>
        <v>4</v>
      </c>
      <c r="J2027" s="3">
        <f t="shared" si="1051"/>
        <v>1</v>
      </c>
      <c r="K2027" s="50" t="s">
        <v>202</v>
      </c>
      <c r="L2027" s="147" t="s">
        <v>47</v>
      </c>
      <c r="M2027" s="207"/>
      <c r="N2027" s="114"/>
      <c r="O2027" s="115">
        <f t="shared" si="1054"/>
        <v>0</v>
      </c>
      <c r="P2027" s="114"/>
      <c r="R2027" s="286"/>
      <c r="S2027" s="287"/>
      <c r="V2027" s="180"/>
      <c r="W2027" s="180"/>
      <c r="X2027" s="50"/>
      <c r="Y2027" s="82"/>
    </row>
    <row r="2028" spans="1:25">
      <c r="A2028" s="50" t="s">
        <v>283</v>
      </c>
      <c r="B2028" s="49" t="s">
        <v>413</v>
      </c>
      <c r="D2028" s="81">
        <v>0</v>
      </c>
      <c r="E2028" s="140">
        <v>0</v>
      </c>
      <c r="F2028" s="140"/>
      <c r="G2028" s="50">
        <v>90</v>
      </c>
      <c r="H2028" s="81">
        <v>4</v>
      </c>
      <c r="I2028" s="3">
        <f t="shared" si="1061"/>
        <v>4</v>
      </c>
      <c r="J2028" s="3">
        <f t="shared" si="1051"/>
        <v>1</v>
      </c>
      <c r="K2028" s="50" t="s">
        <v>82</v>
      </c>
      <c r="L2028" s="50" t="s">
        <v>47</v>
      </c>
      <c r="M2028" s="81"/>
      <c r="N2028" s="114"/>
      <c r="O2028" s="115">
        <f t="shared" si="1054"/>
        <v>0</v>
      </c>
      <c r="P2028" s="114"/>
      <c r="R2028" s="286"/>
      <c r="S2028" s="287"/>
      <c r="V2028" s="180"/>
      <c r="W2028" s="180"/>
      <c r="X2028" s="50"/>
      <c r="Y2028" s="82"/>
    </row>
    <row r="2029" spans="1:25">
      <c r="A2029" s="50" t="s">
        <v>1479</v>
      </c>
      <c r="B2029" s="49" t="s">
        <v>414</v>
      </c>
      <c r="D2029" s="81">
        <v>0</v>
      </c>
      <c r="E2029" s="140">
        <v>0</v>
      </c>
      <c r="F2029" s="140"/>
      <c r="G2029" s="50">
        <v>15</v>
      </c>
      <c r="H2029" s="81">
        <v>4</v>
      </c>
      <c r="I2029" s="3">
        <f t="shared" si="1061"/>
        <v>4</v>
      </c>
      <c r="J2029" s="3">
        <f t="shared" si="1051"/>
        <v>1</v>
      </c>
      <c r="K2029" s="50" t="s">
        <v>82</v>
      </c>
      <c r="L2029" s="50" t="s">
        <v>47</v>
      </c>
      <c r="M2029" s="81"/>
      <c r="N2029" s="114"/>
      <c r="O2029" s="115">
        <f t="shared" si="1054"/>
        <v>0</v>
      </c>
      <c r="P2029" s="114"/>
      <c r="R2029" s="286"/>
      <c r="S2029" s="287"/>
      <c r="V2029" s="180"/>
      <c r="W2029" s="180"/>
    </row>
    <row r="2030" spans="1:25">
      <c r="A2030" s="50" t="s">
        <v>1450</v>
      </c>
      <c r="B2030" s="411" t="s">
        <v>4047</v>
      </c>
      <c r="D2030" s="81">
        <v>0</v>
      </c>
      <c r="E2030" s="140">
        <v>0</v>
      </c>
      <c r="F2030" s="33">
        <f t="shared" ref="F2030:F2034" si="1068">((E2030*M2030)/35)/4</f>
        <v>0</v>
      </c>
      <c r="G2030" s="146">
        <v>19</v>
      </c>
      <c r="H2030" s="81">
        <v>2</v>
      </c>
      <c r="I2030" s="3">
        <f t="shared" si="1061"/>
        <v>2</v>
      </c>
      <c r="J2030" s="3">
        <f t="shared" ref="J2030:J2103" si="1069">ROUND(I2030/7.5,0)</f>
        <v>0</v>
      </c>
      <c r="K2030" s="50" t="s">
        <v>94</v>
      </c>
      <c r="L2030" s="152">
        <v>6.9703999999999997</v>
      </c>
      <c r="M2030" s="81">
        <v>1.7629999999999999</v>
      </c>
      <c r="N2030" s="114">
        <f>VLOOKUP(K2030,'Material Bar Weights'!A:C,3,0)</f>
        <v>193.82</v>
      </c>
      <c r="O2030" s="115">
        <f t="shared" si="1054"/>
        <v>0</v>
      </c>
      <c r="P2030" s="105">
        <f>O2030/N2030</f>
        <v>0</v>
      </c>
      <c r="R2030" s="286"/>
      <c r="S2030" s="287"/>
      <c r="V2030" s="180"/>
      <c r="W2030" s="180"/>
    </row>
    <row r="2031" spans="1:25">
      <c r="A2031" s="165" t="s">
        <v>293</v>
      </c>
      <c r="B2031" s="107" t="s">
        <v>4049</v>
      </c>
      <c r="D2031" s="81">
        <v>0</v>
      </c>
      <c r="E2031" s="140">
        <v>0</v>
      </c>
      <c r="F2031" s="140"/>
      <c r="G2031" s="85">
        <v>19</v>
      </c>
      <c r="H2031" s="81">
        <v>4</v>
      </c>
      <c r="I2031" s="3">
        <f t="shared" si="1061"/>
        <v>4</v>
      </c>
      <c r="J2031" s="3">
        <f t="shared" si="1069"/>
        <v>1</v>
      </c>
      <c r="K2031" s="208" t="s">
        <v>4048</v>
      </c>
      <c r="L2031" s="50" t="s">
        <v>47</v>
      </c>
      <c r="M2031" s="81"/>
      <c r="N2031" s="114"/>
      <c r="O2031" s="115">
        <f t="shared" si="1054"/>
        <v>0</v>
      </c>
      <c r="P2031" s="114"/>
      <c r="R2031" s="286"/>
      <c r="S2031" s="287"/>
      <c r="V2031" s="180"/>
      <c r="W2031" s="180"/>
    </row>
    <row r="2032" spans="1:25">
      <c r="A2032" s="50" t="s">
        <v>1426</v>
      </c>
      <c r="B2032" s="411" t="s">
        <v>358</v>
      </c>
      <c r="D2032" s="81">
        <v>0</v>
      </c>
      <c r="E2032" s="50">
        <v>0</v>
      </c>
      <c r="F2032" s="33">
        <f t="shared" si="1068"/>
        <v>0</v>
      </c>
      <c r="G2032" s="146">
        <v>96</v>
      </c>
      <c r="H2032" s="81">
        <v>4</v>
      </c>
      <c r="I2032" s="133">
        <f t="shared" si="1061"/>
        <v>4</v>
      </c>
      <c r="J2032" s="6">
        <f t="shared" si="1069"/>
        <v>1</v>
      </c>
      <c r="K2032" s="50" t="s">
        <v>359</v>
      </c>
      <c r="L2032" s="169" t="s">
        <v>47</v>
      </c>
      <c r="M2032" s="273">
        <v>0.22120000000000001</v>
      </c>
      <c r="N2032" s="114"/>
      <c r="O2032" s="115">
        <f t="shared" si="1054"/>
        <v>0</v>
      </c>
      <c r="P2032" s="114"/>
      <c r="R2032" s="286"/>
      <c r="S2032" s="287"/>
      <c r="V2032" s="180"/>
      <c r="W2032" s="180"/>
    </row>
    <row r="2033" spans="1:23">
      <c r="A2033" s="50" t="s">
        <v>283</v>
      </c>
      <c r="B2033" s="411" t="s">
        <v>236</v>
      </c>
      <c r="D2033" s="81">
        <v>0</v>
      </c>
      <c r="E2033" s="50">
        <v>0</v>
      </c>
      <c r="F2033" s="33">
        <f t="shared" si="1068"/>
        <v>0</v>
      </c>
      <c r="G2033" s="81">
        <v>150</v>
      </c>
      <c r="H2033" s="81">
        <v>0.6</v>
      </c>
      <c r="I2033" s="133">
        <f>E2033/G2033+H2033</f>
        <v>0.6</v>
      </c>
      <c r="J2033" s="6">
        <f>ROUND(I2033/7.5,0)</f>
        <v>0</v>
      </c>
      <c r="K2033" s="50" t="s">
        <v>237</v>
      </c>
      <c r="L2033" s="50" t="s">
        <v>47</v>
      </c>
      <c r="M2033" s="81">
        <v>6.6799999999999998E-2</v>
      </c>
      <c r="N2033" s="114"/>
      <c r="O2033" s="115">
        <f t="shared" si="1054"/>
        <v>0</v>
      </c>
      <c r="P2033" s="114"/>
      <c r="R2033" s="286"/>
      <c r="S2033" s="287"/>
      <c r="V2033" s="180"/>
      <c r="W2033" s="180"/>
    </row>
    <row r="2034" spans="1:23">
      <c r="A2034" s="50" t="s">
        <v>1479</v>
      </c>
      <c r="B2034" s="411" t="s">
        <v>2524</v>
      </c>
      <c r="D2034" s="81">
        <v>0</v>
      </c>
      <c r="E2034" s="140">
        <v>0</v>
      </c>
      <c r="F2034" s="33">
        <f t="shared" si="1068"/>
        <v>0</v>
      </c>
      <c r="G2034" s="93">
        <v>34</v>
      </c>
      <c r="H2034" s="81">
        <v>4</v>
      </c>
      <c r="I2034" s="133">
        <f t="shared" ref="I2034" si="1070">E2034/G2034+H2034</f>
        <v>4</v>
      </c>
      <c r="J2034" s="6">
        <f t="shared" ref="J2034" si="1071">ROUND(I2034/7.5,0)</f>
        <v>1</v>
      </c>
      <c r="K2034" s="50" t="s">
        <v>2525</v>
      </c>
      <c r="L2034" s="152" t="s">
        <v>47</v>
      </c>
      <c r="M2034" s="81">
        <v>0.318</v>
      </c>
      <c r="N2034" s="114"/>
      <c r="O2034" s="115">
        <f t="shared" si="1054"/>
        <v>0</v>
      </c>
      <c r="P2034" s="114"/>
      <c r="R2034" s="286"/>
      <c r="S2034" s="287"/>
      <c r="V2034" s="180"/>
      <c r="W2034" s="180"/>
    </row>
    <row r="2035" spans="1:23">
      <c r="A2035" s="50" t="s">
        <v>1479</v>
      </c>
      <c r="B2035" s="411" t="s">
        <v>2105</v>
      </c>
      <c r="D2035" s="81">
        <v>0</v>
      </c>
      <c r="E2035" s="140">
        <v>0</v>
      </c>
      <c r="F2035" s="140"/>
      <c r="G2035" s="50">
        <v>30</v>
      </c>
      <c r="H2035" s="81">
        <v>4</v>
      </c>
      <c r="I2035" s="3">
        <f t="shared" si="1061"/>
        <v>4</v>
      </c>
      <c r="J2035" s="3">
        <f t="shared" si="1069"/>
        <v>1</v>
      </c>
      <c r="K2035" s="50" t="s">
        <v>638</v>
      </c>
      <c r="L2035" s="50" t="s">
        <v>47</v>
      </c>
      <c r="M2035" s="81"/>
      <c r="N2035" s="114"/>
      <c r="O2035" s="115">
        <f t="shared" si="1054"/>
        <v>0</v>
      </c>
      <c r="P2035" s="114"/>
      <c r="R2035" s="286"/>
      <c r="S2035" s="287"/>
      <c r="V2035" s="180"/>
      <c r="W2035" s="180"/>
    </row>
    <row r="2036" spans="1:23">
      <c r="A2036" s="50" t="s">
        <v>1450</v>
      </c>
      <c r="B2036" s="49" t="s">
        <v>135</v>
      </c>
      <c r="D2036" s="81">
        <v>0</v>
      </c>
      <c r="E2036" s="50">
        <v>0</v>
      </c>
      <c r="G2036" s="50">
        <v>4</v>
      </c>
      <c r="H2036" s="81">
        <v>4</v>
      </c>
      <c r="I2036" s="133">
        <f t="shared" si="1061"/>
        <v>4</v>
      </c>
      <c r="J2036" s="6">
        <f t="shared" si="1069"/>
        <v>1</v>
      </c>
      <c r="K2036" s="50" t="s">
        <v>92</v>
      </c>
      <c r="L2036" s="169">
        <v>0.7571</v>
      </c>
      <c r="M2036" s="273"/>
      <c r="N2036" s="114">
        <f>VLOOKUP(K2036,'Material Bar Weights'!A:C,3,0)</f>
        <v>48.45</v>
      </c>
      <c r="O2036" s="115">
        <f t="shared" ref="O2036:O2101" si="1072">IF(L2036="NA", E2036, E2036*L2036)</f>
        <v>0</v>
      </c>
      <c r="P2036" s="105">
        <f>O2036/N2036</f>
        <v>0</v>
      </c>
      <c r="R2036" s="286"/>
      <c r="S2036" s="287"/>
      <c r="V2036" s="180"/>
      <c r="W2036" s="180"/>
    </row>
    <row r="2037" spans="1:23">
      <c r="A2037" s="165" t="s">
        <v>293</v>
      </c>
      <c r="B2037" s="49" t="s">
        <v>136</v>
      </c>
      <c r="D2037" s="81">
        <v>0</v>
      </c>
      <c r="E2037" s="140">
        <v>0</v>
      </c>
      <c r="F2037" s="140"/>
      <c r="G2037" s="50">
        <v>4</v>
      </c>
      <c r="H2037" s="7">
        <v>4</v>
      </c>
      <c r="I2037" s="3">
        <f t="shared" si="1061"/>
        <v>4</v>
      </c>
      <c r="J2037" s="3">
        <f t="shared" si="1069"/>
        <v>1</v>
      </c>
      <c r="K2037" s="50" t="s">
        <v>135</v>
      </c>
      <c r="L2037" s="147" t="s">
        <v>47</v>
      </c>
      <c r="M2037" s="207"/>
      <c r="N2037" s="114"/>
      <c r="O2037" s="115">
        <f t="shared" si="1072"/>
        <v>0</v>
      </c>
      <c r="P2037" s="114"/>
      <c r="R2037" s="286"/>
      <c r="S2037" s="287"/>
      <c r="V2037" s="180"/>
      <c r="W2037" s="180"/>
    </row>
    <row r="2038" spans="1:23">
      <c r="A2038" s="50" t="s">
        <v>1479</v>
      </c>
      <c r="B2038" s="411" t="s">
        <v>2116</v>
      </c>
      <c r="D2038" s="81">
        <v>0</v>
      </c>
      <c r="E2038" s="140">
        <v>0</v>
      </c>
      <c r="F2038" s="33">
        <f t="shared" ref="F2038:F2039" si="1073">((E2038*M2038)/35)/4</f>
        <v>0</v>
      </c>
      <c r="G2038" s="50">
        <v>75</v>
      </c>
      <c r="H2038" s="7">
        <v>4</v>
      </c>
      <c r="I2038" s="3">
        <f t="shared" si="1061"/>
        <v>4</v>
      </c>
      <c r="J2038" s="3">
        <f t="shared" si="1069"/>
        <v>1</v>
      </c>
      <c r="K2038" s="50" t="s">
        <v>1419</v>
      </c>
      <c r="L2038" s="147" t="s">
        <v>47</v>
      </c>
      <c r="M2038" s="207">
        <v>0.32300000000000001</v>
      </c>
      <c r="N2038" s="114"/>
      <c r="O2038" s="115">
        <f t="shared" si="1072"/>
        <v>0</v>
      </c>
      <c r="P2038" s="114"/>
      <c r="R2038" s="48"/>
      <c r="S2038" s="48"/>
      <c r="T2038" s="48"/>
      <c r="U2038" s="50"/>
    </row>
    <row r="2039" spans="1:23">
      <c r="A2039" s="50" t="s">
        <v>1479</v>
      </c>
      <c r="B2039" s="411" t="s">
        <v>2117</v>
      </c>
      <c r="D2039" s="81">
        <v>0</v>
      </c>
      <c r="E2039" s="140">
        <v>0</v>
      </c>
      <c r="F2039" s="33">
        <f t="shared" si="1073"/>
        <v>0</v>
      </c>
      <c r="G2039" s="50">
        <v>75</v>
      </c>
      <c r="H2039" s="7">
        <v>4</v>
      </c>
      <c r="I2039" s="3">
        <f t="shared" ref="I2039" si="1074">E2039/G2039+H2039</f>
        <v>4</v>
      </c>
      <c r="J2039" s="3">
        <f t="shared" ref="J2039" si="1075">ROUND(I2039/7.5,0)</f>
        <v>1</v>
      </c>
      <c r="K2039" s="50" t="s">
        <v>1419</v>
      </c>
      <c r="L2039" s="147" t="s">
        <v>47</v>
      </c>
      <c r="M2039" s="207">
        <v>0.32300000000000001</v>
      </c>
      <c r="N2039" s="114"/>
      <c r="O2039" s="115">
        <f t="shared" si="1072"/>
        <v>0</v>
      </c>
      <c r="P2039" s="114"/>
      <c r="R2039" s="286"/>
      <c r="S2039" s="287"/>
      <c r="V2039" s="180"/>
      <c r="W2039" s="180"/>
    </row>
    <row r="2040" spans="1:23">
      <c r="A2040" s="50" t="s">
        <v>415</v>
      </c>
      <c r="B2040" s="411" t="s">
        <v>416</v>
      </c>
      <c r="D2040" s="81">
        <v>0</v>
      </c>
      <c r="E2040" s="140">
        <v>0</v>
      </c>
      <c r="F2040" s="140"/>
      <c r="G2040" s="50">
        <v>240</v>
      </c>
      <c r="H2040" s="7">
        <v>4</v>
      </c>
      <c r="I2040" s="3">
        <f>E2040/G2040+H2040</f>
        <v>4</v>
      </c>
      <c r="J2040" s="3">
        <f>ROUND(I2040/7.5,0)</f>
        <v>1</v>
      </c>
      <c r="K2040" s="50" t="s">
        <v>300</v>
      </c>
      <c r="L2040" s="147" t="s">
        <v>47</v>
      </c>
      <c r="M2040" s="207"/>
      <c r="N2040" s="114"/>
      <c r="O2040" s="115">
        <f t="shared" si="1072"/>
        <v>0</v>
      </c>
      <c r="P2040" s="114"/>
      <c r="R2040" s="286"/>
      <c r="S2040" s="287"/>
      <c r="V2040" s="180"/>
      <c r="W2040" s="180"/>
    </row>
    <row r="2041" spans="1:23">
      <c r="A2041" s="50" t="s">
        <v>1479</v>
      </c>
      <c r="B2041" s="411" t="s">
        <v>417</v>
      </c>
      <c r="D2041" s="81">
        <v>0</v>
      </c>
      <c r="E2041" s="140">
        <v>0</v>
      </c>
      <c r="F2041" s="140"/>
      <c r="G2041" s="146">
        <v>43</v>
      </c>
      <c r="H2041" s="7">
        <v>2</v>
      </c>
      <c r="I2041" s="3">
        <f>E2041/G2041+H2041</f>
        <v>2</v>
      </c>
      <c r="J2041" s="3">
        <f>ROUND(I2041/7.5,0)</f>
        <v>0</v>
      </c>
      <c r="K2041" s="50" t="s">
        <v>416</v>
      </c>
      <c r="L2041" s="147" t="s">
        <v>47</v>
      </c>
      <c r="M2041" s="207"/>
      <c r="N2041" s="114"/>
      <c r="O2041" s="115">
        <f t="shared" si="1072"/>
        <v>0</v>
      </c>
      <c r="P2041" s="114"/>
      <c r="R2041" s="286"/>
      <c r="S2041" s="287"/>
      <c r="V2041" s="180"/>
      <c r="W2041" s="180"/>
    </row>
    <row r="2042" spans="1:23">
      <c r="A2042" s="50" t="s">
        <v>1479</v>
      </c>
      <c r="B2042" s="411" t="s">
        <v>460</v>
      </c>
      <c r="D2042" s="81">
        <v>0</v>
      </c>
      <c r="E2042" s="140">
        <v>0</v>
      </c>
      <c r="F2042" s="140"/>
      <c r="G2042" s="50">
        <v>4</v>
      </c>
      <c r="H2042" s="7">
        <v>4</v>
      </c>
      <c r="I2042" s="3">
        <f>E2042/G2042+H2042</f>
        <v>4</v>
      </c>
      <c r="J2042" s="3">
        <f>ROUND(I2042/7.5,0)</f>
        <v>1</v>
      </c>
      <c r="K2042" s="50" t="s">
        <v>461</v>
      </c>
      <c r="L2042" s="147" t="s">
        <v>47</v>
      </c>
      <c r="M2042" s="207"/>
      <c r="N2042" s="114"/>
      <c r="O2042" s="115">
        <f t="shared" si="1072"/>
        <v>0</v>
      </c>
      <c r="P2042" s="114"/>
      <c r="R2042" s="286"/>
      <c r="S2042" s="287"/>
      <c r="V2042" s="180"/>
      <c r="W2042" s="180"/>
    </row>
    <row r="2043" spans="1:23">
      <c r="A2043" s="165" t="s">
        <v>814</v>
      </c>
      <c r="B2043" s="412" t="s">
        <v>2313</v>
      </c>
      <c r="C2043" s="47" t="s">
        <v>1989</v>
      </c>
      <c r="D2043" s="110">
        <v>0</v>
      </c>
      <c r="E2043" s="33">
        <f t="shared" ref="E2043" si="1076">((D2043*N2043)/35)/4</f>
        <v>0</v>
      </c>
      <c r="F2043" s="33">
        <f t="shared" ref="F2043" si="1077">((E2043*M2043)/35)/4</f>
        <v>0</v>
      </c>
      <c r="G2043" s="110">
        <v>30</v>
      </c>
      <c r="H2043" s="110">
        <v>16</v>
      </c>
      <c r="I2043" s="3">
        <f t="shared" ref="I2043" si="1078">D2043/G2043+H2043</f>
        <v>16</v>
      </c>
      <c r="J2043" s="3">
        <f t="shared" ref="J2043" si="1079">ROUND(I2043/7.5,0)</f>
        <v>2</v>
      </c>
      <c r="K2043" s="110" t="s">
        <v>181</v>
      </c>
      <c r="L2043" s="113">
        <v>0.63519999999999999</v>
      </c>
      <c r="M2043" s="168">
        <v>0.33600000000000002</v>
      </c>
      <c r="N2043" s="114">
        <f>VLOOKUP(K2043,'Material Bar Weights'!A:C,3,0)</f>
        <v>29.31</v>
      </c>
      <c r="O2043" s="115">
        <f t="shared" si="1072"/>
        <v>0</v>
      </c>
      <c r="P2043" s="105">
        <f>O2043/N2043</f>
        <v>0</v>
      </c>
      <c r="R2043" s="286"/>
      <c r="S2043" s="287"/>
      <c r="V2043" s="180"/>
      <c r="W2043" s="180"/>
    </row>
    <row r="2044" spans="1:23">
      <c r="A2044" s="165" t="s">
        <v>293</v>
      </c>
      <c r="B2044" s="107" t="s">
        <v>2314</v>
      </c>
      <c r="C2044" s="47" t="s">
        <v>1989</v>
      </c>
      <c r="D2044" s="81">
        <v>0</v>
      </c>
      <c r="E2044" s="140">
        <v>0</v>
      </c>
      <c r="F2044" s="140"/>
      <c r="G2044" s="146">
        <v>22</v>
      </c>
      <c r="H2044" s="7">
        <v>2.5</v>
      </c>
      <c r="I2044" s="3">
        <f>E2044/G2044+H2044</f>
        <v>2.5</v>
      </c>
      <c r="J2044" s="3">
        <f>ROUND(I2044/7.5,0)</f>
        <v>0</v>
      </c>
      <c r="K2044" s="367" t="s">
        <v>2316</v>
      </c>
      <c r="L2044" s="147" t="s">
        <v>47</v>
      </c>
      <c r="M2044" s="207"/>
      <c r="N2044" s="114"/>
      <c r="O2044" s="115">
        <f t="shared" si="1072"/>
        <v>0</v>
      </c>
      <c r="P2044" s="114"/>
      <c r="R2044" s="286"/>
      <c r="S2044" s="287"/>
      <c r="V2044" s="180"/>
      <c r="W2044" s="180"/>
    </row>
    <row r="2045" spans="1:23">
      <c r="A2045" s="50" t="s">
        <v>1479</v>
      </c>
      <c r="B2045" s="411" t="s">
        <v>2315</v>
      </c>
      <c r="C2045" s="47" t="s">
        <v>1989</v>
      </c>
      <c r="D2045" s="81">
        <v>0</v>
      </c>
      <c r="E2045" s="140">
        <v>0</v>
      </c>
      <c r="F2045" s="140"/>
      <c r="G2045" s="50">
        <v>34</v>
      </c>
      <c r="H2045" s="7">
        <v>4</v>
      </c>
      <c r="I2045" s="3">
        <f>E2045/G2045+H2045</f>
        <v>4</v>
      </c>
      <c r="J2045" s="3">
        <f>ROUND(I2045/7.5,0)</f>
        <v>1</v>
      </c>
      <c r="K2045" s="81" t="s">
        <v>2317</v>
      </c>
      <c r="L2045" s="147" t="s">
        <v>47</v>
      </c>
      <c r="M2045" s="207"/>
      <c r="N2045" s="114"/>
      <c r="O2045" s="115">
        <f t="shared" si="1072"/>
        <v>0</v>
      </c>
      <c r="P2045" s="114"/>
      <c r="R2045" s="286"/>
      <c r="S2045" s="287"/>
      <c r="V2045" s="180"/>
      <c r="W2045" s="180"/>
    </row>
    <row r="2046" spans="1:23">
      <c r="A2046" s="50" t="s">
        <v>415</v>
      </c>
      <c r="B2046" s="107" t="s">
        <v>1974</v>
      </c>
      <c r="D2046" s="81">
        <v>0</v>
      </c>
      <c r="E2046" s="140">
        <v>0</v>
      </c>
      <c r="F2046" s="140"/>
      <c r="G2046" s="81">
        <v>30</v>
      </c>
      <c r="H2046" s="7">
        <v>4</v>
      </c>
      <c r="I2046" s="3">
        <f>E2046/G2046+H2046</f>
        <v>4</v>
      </c>
      <c r="J2046" s="3">
        <f>ROUND(I2046/7.5,0)</f>
        <v>1</v>
      </c>
      <c r="K2046" s="81" t="s">
        <v>1975</v>
      </c>
      <c r="L2046" s="147" t="s">
        <v>47</v>
      </c>
      <c r="M2046" s="207"/>
      <c r="N2046" s="114"/>
      <c r="O2046" s="115">
        <f t="shared" si="1072"/>
        <v>0</v>
      </c>
      <c r="P2046" s="114"/>
      <c r="R2046" s="286"/>
      <c r="S2046" s="287"/>
      <c r="V2046" s="180"/>
      <c r="W2046" s="180"/>
    </row>
    <row r="2047" spans="1:23">
      <c r="A2047" s="50" t="s">
        <v>1479</v>
      </c>
      <c r="B2047" s="411" t="s">
        <v>635</v>
      </c>
      <c r="D2047" s="81">
        <v>0</v>
      </c>
      <c r="E2047" s="140">
        <v>0</v>
      </c>
      <c r="F2047" s="33">
        <f t="shared" ref="F2047" si="1080">((E2047*M2047)/35)/4</f>
        <v>0</v>
      </c>
      <c r="G2047" s="50">
        <v>4</v>
      </c>
      <c r="H2047" s="7">
        <v>4</v>
      </c>
      <c r="I2047" s="3">
        <f>E2047/G2047+H2047</f>
        <v>4</v>
      </c>
      <c r="J2047" s="3">
        <f>ROUND(I2047/7.5,0)</f>
        <v>1</v>
      </c>
      <c r="K2047" s="50" t="s">
        <v>636</v>
      </c>
      <c r="L2047" s="147" t="s">
        <v>47</v>
      </c>
      <c r="M2047" s="207">
        <v>0.26500000000000001</v>
      </c>
      <c r="N2047" s="114"/>
      <c r="O2047" s="115">
        <f t="shared" si="1072"/>
        <v>0</v>
      </c>
      <c r="P2047" s="114"/>
      <c r="R2047" s="286"/>
      <c r="S2047" s="287"/>
      <c r="V2047" s="180"/>
      <c r="W2047" s="180"/>
    </row>
    <row r="2048" spans="1:23">
      <c r="A2048" s="50" t="s">
        <v>283</v>
      </c>
      <c r="B2048" s="411" t="s">
        <v>1365</v>
      </c>
      <c r="D2048" s="81">
        <v>0</v>
      </c>
      <c r="E2048" s="140">
        <v>0</v>
      </c>
      <c r="F2048" s="140"/>
      <c r="G2048" s="50">
        <v>90</v>
      </c>
      <c r="H2048" s="81">
        <v>4</v>
      </c>
      <c r="I2048" s="3">
        <f t="shared" ref="I2048:I2072" si="1081">E2048/G2048+H2048</f>
        <v>4</v>
      </c>
      <c r="J2048" s="3">
        <f t="shared" si="1069"/>
        <v>1</v>
      </c>
      <c r="K2048" s="50" t="s">
        <v>360</v>
      </c>
      <c r="L2048" s="50" t="s">
        <v>47</v>
      </c>
      <c r="M2048" s="81"/>
      <c r="N2048" s="114"/>
      <c r="O2048" s="115">
        <f t="shared" si="1072"/>
        <v>0</v>
      </c>
      <c r="P2048" s="114"/>
      <c r="R2048" s="286"/>
      <c r="S2048" s="287"/>
      <c r="V2048" s="180"/>
      <c r="W2048" s="180"/>
    </row>
    <row r="2049" spans="1:23">
      <c r="A2049" s="50" t="s">
        <v>437</v>
      </c>
      <c r="B2049" s="411" t="s">
        <v>361</v>
      </c>
      <c r="D2049" s="81">
        <v>0</v>
      </c>
      <c r="E2049" s="140">
        <v>0</v>
      </c>
      <c r="F2049" s="140"/>
      <c r="G2049" s="50">
        <v>93</v>
      </c>
      <c r="H2049" s="7">
        <v>1</v>
      </c>
      <c r="I2049" s="3">
        <f t="shared" si="1081"/>
        <v>1</v>
      </c>
      <c r="J2049" s="3">
        <f t="shared" si="1069"/>
        <v>0</v>
      </c>
      <c r="K2049" s="50" t="s">
        <v>360</v>
      </c>
      <c r="L2049" s="147" t="s">
        <v>47</v>
      </c>
      <c r="M2049" s="207"/>
      <c r="N2049" s="114"/>
      <c r="O2049" s="115">
        <f t="shared" si="1072"/>
        <v>0</v>
      </c>
      <c r="P2049" s="114"/>
      <c r="R2049" s="290"/>
      <c r="S2049" s="287"/>
      <c r="V2049" s="180"/>
      <c r="W2049" s="180"/>
    </row>
    <row r="2050" spans="1:23">
      <c r="A2050" s="50" t="s">
        <v>893</v>
      </c>
      <c r="B2050" s="49" t="s">
        <v>1965</v>
      </c>
      <c r="C2050" s="47" t="s">
        <v>1090</v>
      </c>
      <c r="D2050" s="81">
        <v>0</v>
      </c>
      <c r="E2050" s="140">
        <v>0</v>
      </c>
      <c r="F2050" s="140"/>
      <c r="G2050" s="50">
        <v>93</v>
      </c>
      <c r="H2050" s="7">
        <v>1</v>
      </c>
      <c r="I2050" s="3">
        <f t="shared" si="1081"/>
        <v>1</v>
      </c>
      <c r="J2050" s="3">
        <f t="shared" si="1069"/>
        <v>0</v>
      </c>
      <c r="K2050" s="50" t="s">
        <v>1962</v>
      </c>
      <c r="L2050" s="147" t="s">
        <v>47</v>
      </c>
      <c r="M2050" s="207"/>
      <c r="N2050" s="114"/>
      <c r="O2050" s="115">
        <f t="shared" si="1072"/>
        <v>0</v>
      </c>
      <c r="P2050" s="114"/>
      <c r="R2050" s="290"/>
      <c r="S2050" s="291"/>
      <c r="T2050" s="288"/>
      <c r="V2050" s="180"/>
      <c r="W2050" s="180"/>
    </row>
    <row r="2051" spans="1:23">
      <c r="A2051" s="50" t="s">
        <v>437</v>
      </c>
      <c r="B2051" s="49" t="s">
        <v>1963</v>
      </c>
      <c r="C2051" s="47" t="s">
        <v>1090</v>
      </c>
      <c r="D2051" s="81">
        <v>0</v>
      </c>
      <c r="E2051" s="50">
        <v>0</v>
      </c>
      <c r="G2051" s="50">
        <v>4</v>
      </c>
      <c r="H2051" s="81">
        <v>4</v>
      </c>
      <c r="I2051" s="133">
        <f t="shared" si="1081"/>
        <v>4</v>
      </c>
      <c r="J2051" s="6">
        <f t="shared" si="1069"/>
        <v>1</v>
      </c>
      <c r="K2051" s="208" t="s">
        <v>1964</v>
      </c>
      <c r="L2051" s="169">
        <v>0.7571</v>
      </c>
      <c r="M2051" s="273"/>
      <c r="N2051" s="114"/>
      <c r="O2051" s="115">
        <f t="shared" si="1072"/>
        <v>0</v>
      </c>
      <c r="P2051" s="114"/>
      <c r="R2051" s="290"/>
      <c r="S2051" s="291"/>
      <c r="T2051" s="288"/>
      <c r="V2051" s="180"/>
      <c r="W2051" s="180"/>
    </row>
    <row r="2052" spans="1:23">
      <c r="A2052" s="50" t="s">
        <v>893</v>
      </c>
      <c r="B2052" s="49" t="s">
        <v>1962</v>
      </c>
      <c r="C2052" s="47" t="s">
        <v>1090</v>
      </c>
      <c r="D2052" s="81">
        <v>0</v>
      </c>
      <c r="E2052" s="140">
        <v>0</v>
      </c>
      <c r="F2052" s="140"/>
      <c r="G2052" s="50">
        <v>4</v>
      </c>
      <c r="H2052" s="7">
        <v>4</v>
      </c>
      <c r="I2052" s="3">
        <f t="shared" si="1081"/>
        <v>4</v>
      </c>
      <c r="J2052" s="3">
        <f t="shared" si="1069"/>
        <v>1</v>
      </c>
      <c r="K2052" s="50" t="s">
        <v>213</v>
      </c>
      <c r="L2052" s="147">
        <v>0.73240000000000005</v>
      </c>
      <c r="M2052" s="207"/>
      <c r="N2052" s="114">
        <f>VLOOKUP(K2052,'Material Bar Weights'!A:C,3,0)</f>
        <v>38.29</v>
      </c>
      <c r="O2052" s="115">
        <f t="shared" si="1072"/>
        <v>0</v>
      </c>
      <c r="P2052" s="105">
        <f>O2052/N2052</f>
        <v>0</v>
      </c>
      <c r="R2052" s="290"/>
      <c r="S2052" s="291"/>
      <c r="T2052" s="288"/>
      <c r="V2052" s="180"/>
      <c r="W2052" s="180"/>
    </row>
    <row r="2053" spans="1:23">
      <c r="A2053" s="50" t="s">
        <v>1479</v>
      </c>
      <c r="B2053" s="49" t="s">
        <v>453</v>
      </c>
      <c r="D2053" s="81">
        <v>0</v>
      </c>
      <c r="E2053" s="140">
        <v>0</v>
      </c>
      <c r="F2053" s="140"/>
      <c r="G2053" s="50">
        <v>4</v>
      </c>
      <c r="H2053" s="7">
        <v>4</v>
      </c>
      <c r="I2053" s="3">
        <f t="shared" si="1081"/>
        <v>4</v>
      </c>
      <c r="J2053" s="3">
        <f t="shared" si="1069"/>
        <v>1</v>
      </c>
      <c r="K2053" s="50" t="s">
        <v>454</v>
      </c>
      <c r="L2053" s="147" t="s">
        <v>47</v>
      </c>
      <c r="M2053" s="207"/>
      <c r="N2053" s="114"/>
      <c r="O2053" s="115">
        <f t="shared" si="1072"/>
        <v>0</v>
      </c>
      <c r="P2053" s="114"/>
      <c r="R2053" s="286"/>
      <c r="S2053" s="291"/>
      <c r="T2053" s="288"/>
      <c r="V2053" s="180"/>
      <c r="W2053" s="180"/>
    </row>
    <row r="2054" spans="1:23">
      <c r="A2054" s="50" t="s">
        <v>283</v>
      </c>
      <c r="B2054" s="49" t="s">
        <v>454</v>
      </c>
      <c r="D2054" s="81">
        <v>0</v>
      </c>
      <c r="E2054" s="140">
        <v>0</v>
      </c>
      <c r="F2054" s="140"/>
      <c r="G2054" s="50">
        <v>4</v>
      </c>
      <c r="H2054" s="7">
        <v>4</v>
      </c>
      <c r="I2054" s="3">
        <f t="shared" si="1081"/>
        <v>4</v>
      </c>
      <c r="J2054" s="3">
        <f t="shared" si="1069"/>
        <v>1</v>
      </c>
      <c r="K2054" s="50" t="s">
        <v>734</v>
      </c>
      <c r="L2054" s="147" t="s">
        <v>47</v>
      </c>
      <c r="M2054" s="207"/>
      <c r="N2054" s="114"/>
      <c r="O2054" s="115">
        <f t="shared" si="1072"/>
        <v>0</v>
      </c>
      <c r="P2054" s="114"/>
      <c r="R2054" s="286"/>
      <c r="S2054" s="287"/>
      <c r="V2054" s="180"/>
      <c r="W2054" s="180"/>
    </row>
    <row r="2055" spans="1:23">
      <c r="A2055" s="50" t="s">
        <v>1479</v>
      </c>
      <c r="B2055" s="411" t="s">
        <v>1672</v>
      </c>
      <c r="D2055" s="81">
        <v>0</v>
      </c>
      <c r="E2055" s="140">
        <v>0</v>
      </c>
      <c r="F2055" s="33">
        <f t="shared" ref="F2055" si="1082">((E2055*M2055)/35)/4</f>
        <v>0</v>
      </c>
      <c r="G2055" s="50">
        <v>4</v>
      </c>
      <c r="H2055" s="7">
        <v>4</v>
      </c>
      <c r="I2055" s="3">
        <f t="shared" si="1081"/>
        <v>4</v>
      </c>
      <c r="J2055" s="3">
        <f t="shared" si="1069"/>
        <v>1</v>
      </c>
      <c r="K2055" s="50" t="s">
        <v>454</v>
      </c>
      <c r="L2055" s="147" t="s">
        <v>47</v>
      </c>
      <c r="M2055" s="207">
        <v>0.40949999999999998</v>
      </c>
      <c r="N2055" s="114"/>
      <c r="O2055" s="115">
        <f t="shared" si="1072"/>
        <v>0</v>
      </c>
      <c r="P2055" s="114"/>
      <c r="R2055" s="286"/>
      <c r="S2055" s="287"/>
      <c r="V2055" s="180"/>
      <c r="W2055" s="180"/>
    </row>
    <row r="2056" spans="1:23">
      <c r="A2056" s="50" t="s">
        <v>1479</v>
      </c>
      <c r="B2056" s="107" t="s">
        <v>1430</v>
      </c>
      <c r="D2056" s="81">
        <v>0</v>
      </c>
      <c r="E2056" s="140">
        <v>0</v>
      </c>
      <c r="F2056" s="140"/>
      <c r="G2056" s="50">
        <v>4</v>
      </c>
      <c r="H2056" s="7">
        <v>4</v>
      </c>
      <c r="I2056" s="3">
        <f t="shared" si="1081"/>
        <v>4</v>
      </c>
      <c r="J2056" s="3">
        <f t="shared" si="1069"/>
        <v>1</v>
      </c>
      <c r="K2056" s="208" t="s">
        <v>1432</v>
      </c>
      <c r="L2056" s="147" t="s">
        <v>47</v>
      </c>
      <c r="M2056" s="207"/>
      <c r="N2056" s="114"/>
      <c r="O2056" s="115">
        <f t="shared" si="1072"/>
        <v>0</v>
      </c>
      <c r="P2056" s="114"/>
      <c r="R2056" s="286"/>
      <c r="S2056" s="287"/>
      <c r="V2056" s="180"/>
      <c r="W2056" s="180"/>
    </row>
    <row r="2057" spans="1:23">
      <c r="A2057" s="50" t="s">
        <v>283</v>
      </c>
      <c r="B2057" s="49" t="s">
        <v>1432</v>
      </c>
      <c r="D2057" s="81">
        <v>0</v>
      </c>
      <c r="E2057" s="140">
        <v>0</v>
      </c>
      <c r="F2057" s="140"/>
      <c r="G2057" s="50">
        <v>4</v>
      </c>
      <c r="H2057" s="7">
        <v>4</v>
      </c>
      <c r="I2057" s="3">
        <f t="shared" si="1081"/>
        <v>4</v>
      </c>
      <c r="J2057" s="3">
        <f t="shared" si="1069"/>
        <v>1</v>
      </c>
      <c r="K2057" s="208" t="s">
        <v>1431</v>
      </c>
      <c r="L2057" s="147" t="s">
        <v>47</v>
      </c>
      <c r="M2057" s="207"/>
      <c r="N2057" s="114"/>
      <c r="O2057" s="115">
        <f t="shared" si="1072"/>
        <v>0</v>
      </c>
      <c r="P2057" s="114"/>
      <c r="R2057" s="286"/>
      <c r="S2057" s="287"/>
      <c r="V2057" s="180"/>
      <c r="W2057" s="180"/>
    </row>
    <row r="2058" spans="1:23">
      <c r="A2058" s="50" t="s">
        <v>1433</v>
      </c>
      <c r="B2058" s="49" t="s">
        <v>381</v>
      </c>
      <c r="D2058" s="81">
        <v>0</v>
      </c>
      <c r="E2058" s="140">
        <v>0</v>
      </c>
      <c r="F2058" s="140"/>
      <c r="G2058" s="146">
        <v>9</v>
      </c>
      <c r="H2058" s="81">
        <v>2</v>
      </c>
      <c r="I2058" s="3">
        <f t="shared" si="1081"/>
        <v>2</v>
      </c>
      <c r="J2058" s="3">
        <f t="shared" si="1069"/>
        <v>0</v>
      </c>
      <c r="K2058" s="50" t="s">
        <v>175</v>
      </c>
      <c r="L2058" s="169">
        <v>0.88500000000000001</v>
      </c>
      <c r="M2058" s="273"/>
      <c r="N2058" s="114">
        <f>VLOOKUP(K2058,'Material Bar Weights'!A:C,3,0)</f>
        <v>54.03</v>
      </c>
      <c r="O2058" s="115">
        <f t="shared" si="1072"/>
        <v>0</v>
      </c>
      <c r="P2058" s="105">
        <f>O2058/N2058</f>
        <v>0</v>
      </c>
      <c r="R2058" s="286"/>
      <c r="S2058" s="287"/>
      <c r="V2058" s="180"/>
      <c r="W2058" s="180"/>
    </row>
    <row r="2059" spans="1:23">
      <c r="A2059" s="50" t="s">
        <v>1662</v>
      </c>
      <c r="B2059" s="107" t="s">
        <v>382</v>
      </c>
      <c r="D2059" s="81">
        <v>0</v>
      </c>
      <c r="E2059" s="140">
        <v>0</v>
      </c>
      <c r="F2059" s="140"/>
      <c r="G2059" s="146">
        <v>21</v>
      </c>
      <c r="H2059" s="81">
        <v>2</v>
      </c>
      <c r="I2059" s="3">
        <f t="shared" si="1081"/>
        <v>2</v>
      </c>
      <c r="J2059" s="3">
        <f t="shared" si="1069"/>
        <v>0</v>
      </c>
      <c r="K2059" s="50" t="s">
        <v>381</v>
      </c>
      <c r="L2059" s="147" t="s">
        <v>47</v>
      </c>
      <c r="M2059" s="207"/>
      <c r="N2059" s="114"/>
      <c r="O2059" s="115">
        <f t="shared" si="1072"/>
        <v>0</v>
      </c>
      <c r="P2059" s="114"/>
      <c r="R2059" s="286"/>
      <c r="S2059" s="287"/>
      <c r="V2059" s="180"/>
      <c r="W2059" s="180"/>
    </row>
    <row r="2060" spans="1:23">
      <c r="A2060" s="50" t="s">
        <v>1479</v>
      </c>
      <c r="B2060" s="49" t="s">
        <v>1434</v>
      </c>
      <c r="D2060" s="81">
        <v>0</v>
      </c>
      <c r="E2060" s="140">
        <v>0</v>
      </c>
      <c r="F2060" s="140"/>
      <c r="G2060" s="50">
        <v>4</v>
      </c>
      <c r="H2060" s="7">
        <v>4</v>
      </c>
      <c r="I2060" s="3">
        <f t="shared" si="1081"/>
        <v>4</v>
      </c>
      <c r="J2060" s="3">
        <f t="shared" si="1069"/>
        <v>1</v>
      </c>
      <c r="K2060" s="208" t="s">
        <v>1430</v>
      </c>
      <c r="L2060" s="147" t="s">
        <v>47</v>
      </c>
      <c r="M2060" s="207"/>
      <c r="N2060" s="114"/>
      <c r="O2060" s="115">
        <f t="shared" si="1072"/>
        <v>0</v>
      </c>
      <c r="P2060" s="114"/>
      <c r="R2060" s="286"/>
      <c r="S2060" s="287"/>
      <c r="V2060" s="180"/>
      <c r="W2060" s="180"/>
    </row>
    <row r="2061" spans="1:23">
      <c r="A2061" s="50" t="s">
        <v>415</v>
      </c>
      <c r="B2061" s="49" t="s">
        <v>582</v>
      </c>
      <c r="D2061" s="81">
        <v>0</v>
      </c>
      <c r="E2061" s="140">
        <v>0</v>
      </c>
      <c r="F2061" s="140"/>
      <c r="G2061" s="50">
        <v>6</v>
      </c>
      <c r="H2061" s="81">
        <v>2</v>
      </c>
      <c r="I2061" s="3">
        <f t="shared" si="1081"/>
        <v>2</v>
      </c>
      <c r="J2061" s="3">
        <f t="shared" si="1069"/>
        <v>0</v>
      </c>
      <c r="K2061" s="50" t="s">
        <v>583</v>
      </c>
      <c r="L2061" s="147" t="s">
        <v>47</v>
      </c>
      <c r="M2061" s="207"/>
      <c r="N2061" s="114"/>
      <c r="O2061" s="115">
        <f t="shared" si="1072"/>
        <v>0</v>
      </c>
      <c r="P2061" s="114"/>
      <c r="R2061" s="286"/>
      <c r="S2061" s="287"/>
      <c r="V2061" s="180"/>
      <c r="W2061" s="180"/>
    </row>
    <row r="2062" spans="1:23">
      <c r="A2062" s="50" t="s">
        <v>1450</v>
      </c>
      <c r="B2062" s="49" t="s">
        <v>131</v>
      </c>
      <c r="D2062" s="81">
        <v>0</v>
      </c>
      <c r="E2062" s="140">
        <v>0</v>
      </c>
      <c r="F2062" s="140"/>
      <c r="G2062" s="50">
        <v>6</v>
      </c>
      <c r="H2062" s="81">
        <v>2</v>
      </c>
      <c r="I2062" s="3">
        <f t="shared" si="1081"/>
        <v>2</v>
      </c>
      <c r="J2062" s="3">
        <f t="shared" si="1069"/>
        <v>0</v>
      </c>
      <c r="K2062" s="50" t="s">
        <v>175</v>
      </c>
      <c r="L2062" s="337">
        <v>0.88500000000000001</v>
      </c>
      <c r="M2062" s="273"/>
      <c r="N2062" s="114">
        <f>VLOOKUP(K2062,'Material Bar Weights'!A:C,3,0)</f>
        <v>54.03</v>
      </c>
      <c r="O2062" s="115">
        <f t="shared" si="1072"/>
        <v>0</v>
      </c>
      <c r="P2062" s="105">
        <f>O2062/N2062</f>
        <v>0</v>
      </c>
      <c r="R2062" s="290"/>
      <c r="S2062" s="287"/>
      <c r="V2062" s="180"/>
      <c r="W2062" s="180"/>
    </row>
    <row r="2063" spans="1:23">
      <c r="A2063" s="165" t="s">
        <v>293</v>
      </c>
      <c r="B2063" s="49" t="s">
        <v>132</v>
      </c>
      <c r="D2063" s="81">
        <v>0</v>
      </c>
      <c r="E2063" s="140">
        <v>0</v>
      </c>
      <c r="F2063" s="140"/>
      <c r="G2063" s="50">
        <v>6</v>
      </c>
      <c r="H2063" s="81">
        <v>2</v>
      </c>
      <c r="I2063" s="3">
        <f t="shared" si="1081"/>
        <v>2</v>
      </c>
      <c r="J2063" s="3">
        <f t="shared" si="1069"/>
        <v>0</v>
      </c>
      <c r="K2063" s="50" t="s">
        <v>131</v>
      </c>
      <c r="L2063" s="147" t="s">
        <v>47</v>
      </c>
      <c r="M2063" s="207"/>
      <c r="N2063" s="114"/>
      <c r="O2063" s="115">
        <f t="shared" si="1072"/>
        <v>0</v>
      </c>
      <c r="P2063" s="114"/>
      <c r="R2063" s="290"/>
      <c r="S2063" s="291"/>
      <c r="T2063" s="288"/>
      <c r="V2063" s="180"/>
      <c r="W2063" s="180"/>
    </row>
    <row r="2064" spans="1:23">
      <c r="A2064" s="50" t="s">
        <v>293</v>
      </c>
      <c r="B2064" s="107" t="s">
        <v>957</v>
      </c>
      <c r="D2064" s="81">
        <v>0</v>
      </c>
      <c r="E2064" s="140">
        <v>0</v>
      </c>
      <c r="F2064" s="140"/>
      <c r="G2064" s="50">
        <v>6</v>
      </c>
      <c r="H2064" s="81">
        <v>2</v>
      </c>
      <c r="I2064" s="3">
        <f t="shared" si="1081"/>
        <v>2</v>
      </c>
      <c r="J2064" s="3">
        <f t="shared" si="1069"/>
        <v>0</v>
      </c>
      <c r="K2064" s="50" t="s">
        <v>956</v>
      </c>
      <c r="L2064" s="169" t="s">
        <v>47</v>
      </c>
      <c r="M2064" s="273"/>
      <c r="N2064" s="114"/>
      <c r="O2064" s="115">
        <f t="shared" si="1072"/>
        <v>0</v>
      </c>
      <c r="P2064" s="114"/>
      <c r="R2064" s="290"/>
      <c r="S2064" s="291"/>
      <c r="T2064" s="288"/>
      <c r="V2064" s="180"/>
      <c r="W2064" s="180"/>
    </row>
    <row r="2065" spans="1:23">
      <c r="A2065" s="50" t="s">
        <v>1450</v>
      </c>
      <c r="B2065" s="107" t="s">
        <v>956</v>
      </c>
      <c r="D2065" s="81">
        <v>0</v>
      </c>
      <c r="E2065" s="140">
        <v>0</v>
      </c>
      <c r="F2065" s="140"/>
      <c r="G2065" s="50">
        <v>6</v>
      </c>
      <c r="H2065" s="81">
        <v>2</v>
      </c>
      <c r="I2065" s="3">
        <f t="shared" si="1081"/>
        <v>2</v>
      </c>
      <c r="J2065" s="3">
        <f t="shared" si="1069"/>
        <v>0</v>
      </c>
      <c r="K2065" s="50" t="s">
        <v>960</v>
      </c>
      <c r="L2065" s="169">
        <v>0.70109999999999995</v>
      </c>
      <c r="M2065" s="273"/>
      <c r="N2065" s="114">
        <f>VLOOKUP(K2065,'Material Bar Weights'!A:C,3,0)</f>
        <v>35.33</v>
      </c>
      <c r="O2065" s="115">
        <f t="shared" si="1072"/>
        <v>0</v>
      </c>
      <c r="P2065" s="105">
        <f>O2065/N2065</f>
        <v>0</v>
      </c>
      <c r="R2065" s="286"/>
      <c r="S2065" s="291"/>
      <c r="T2065" s="288"/>
      <c r="V2065" s="180"/>
      <c r="W2065" s="180"/>
    </row>
    <row r="2066" spans="1:23">
      <c r="A2066" s="50" t="s">
        <v>233</v>
      </c>
      <c r="B2066" s="107" t="s">
        <v>958</v>
      </c>
      <c r="D2066" s="81">
        <v>0</v>
      </c>
      <c r="E2066" s="140">
        <v>0</v>
      </c>
      <c r="F2066" s="140"/>
      <c r="G2066" s="50">
        <v>6</v>
      </c>
      <c r="H2066" s="81">
        <v>2</v>
      </c>
      <c r="I2066" s="3">
        <f t="shared" si="1081"/>
        <v>2</v>
      </c>
      <c r="J2066" s="3">
        <f t="shared" si="1069"/>
        <v>0</v>
      </c>
      <c r="K2066" s="50" t="s">
        <v>961</v>
      </c>
      <c r="L2066" s="169">
        <v>0.1053</v>
      </c>
      <c r="M2066" s="273"/>
      <c r="N2066" s="114">
        <f>VLOOKUP(K2066,'Material Bar Weights'!A:C,3,0)</f>
        <v>18.02</v>
      </c>
      <c r="O2066" s="115">
        <f t="shared" si="1072"/>
        <v>0</v>
      </c>
      <c r="P2066" s="105">
        <f>O2066/N2066</f>
        <v>0</v>
      </c>
      <c r="R2066" s="286"/>
      <c r="S2066" s="287"/>
      <c r="V2066" s="180"/>
      <c r="W2066" s="180"/>
    </row>
    <row r="2067" spans="1:23">
      <c r="A2067" s="50" t="s">
        <v>1450</v>
      </c>
      <c r="B2067" s="49" t="s">
        <v>959</v>
      </c>
      <c r="D2067" s="81">
        <v>0</v>
      </c>
      <c r="E2067" s="140">
        <v>0</v>
      </c>
      <c r="F2067" s="140"/>
      <c r="G2067" s="50">
        <v>6</v>
      </c>
      <c r="H2067" s="81">
        <v>2</v>
      </c>
      <c r="I2067" s="3">
        <f t="shared" si="1081"/>
        <v>2</v>
      </c>
      <c r="J2067" s="3">
        <f t="shared" si="1069"/>
        <v>0</v>
      </c>
      <c r="K2067" s="50" t="s">
        <v>961</v>
      </c>
      <c r="L2067" s="169">
        <v>3.1699999999999999E-2</v>
      </c>
      <c r="M2067" s="273"/>
      <c r="N2067" s="114">
        <f>VLOOKUP(K2067,'Material Bar Weights'!A:C,3,0)</f>
        <v>18.02</v>
      </c>
      <c r="O2067" s="115">
        <f t="shared" si="1072"/>
        <v>0</v>
      </c>
      <c r="P2067" s="105">
        <f>O2067/N2067</f>
        <v>0</v>
      </c>
      <c r="R2067" s="286"/>
      <c r="S2067" s="287"/>
      <c r="V2067" s="180"/>
      <c r="W2067" s="180"/>
    </row>
    <row r="2068" spans="1:23">
      <c r="A2068" s="50" t="s">
        <v>603</v>
      </c>
      <c r="B2068" s="127" t="s">
        <v>333</v>
      </c>
      <c r="C2068" s="305"/>
      <c r="D2068" s="81">
        <v>0</v>
      </c>
      <c r="E2068" s="110">
        <v>0</v>
      </c>
      <c r="F2068" s="474">
        <f>((E2068*M2068)/35)/4</f>
        <v>0</v>
      </c>
      <c r="G2068" s="111">
        <v>16</v>
      </c>
      <c r="H2068" s="110">
        <v>16</v>
      </c>
      <c r="I2068" s="3">
        <f t="shared" si="1081"/>
        <v>16</v>
      </c>
      <c r="J2068" s="3">
        <f t="shared" si="1069"/>
        <v>2</v>
      </c>
      <c r="K2068" s="110" t="s">
        <v>648</v>
      </c>
      <c r="L2068" s="113">
        <v>1.9287000000000001</v>
      </c>
      <c r="M2068" s="168">
        <v>0.63270000000000004</v>
      </c>
      <c r="N2068" s="114">
        <f>VLOOKUP(K2068,'Material Bar Weights'!A:C,3,0)</f>
        <v>65.95</v>
      </c>
      <c r="O2068" s="115">
        <f t="shared" si="1072"/>
        <v>0</v>
      </c>
      <c r="P2068" s="132">
        <f>O2068/N2068</f>
        <v>0</v>
      </c>
      <c r="R2068" s="286"/>
      <c r="S2068" s="287"/>
      <c r="U2068" s="75"/>
      <c r="V2068" s="180"/>
      <c r="W2068" s="180"/>
    </row>
    <row r="2069" spans="1:23">
      <c r="A2069" s="50" t="s">
        <v>1479</v>
      </c>
      <c r="B2069" s="49" t="s">
        <v>333</v>
      </c>
      <c r="D2069" s="81">
        <v>0</v>
      </c>
      <c r="E2069" s="140">
        <v>0</v>
      </c>
      <c r="F2069" s="140"/>
      <c r="G2069" s="50">
        <v>90</v>
      </c>
      <c r="H2069" s="81">
        <v>4</v>
      </c>
      <c r="I2069" s="3">
        <f t="shared" si="1081"/>
        <v>4</v>
      </c>
      <c r="J2069" s="3">
        <f t="shared" si="1069"/>
        <v>1</v>
      </c>
      <c r="K2069" s="50" t="s">
        <v>1141</v>
      </c>
      <c r="L2069" s="50" t="s">
        <v>47</v>
      </c>
      <c r="M2069" s="81"/>
      <c r="N2069" s="114"/>
      <c r="O2069" s="115">
        <f t="shared" si="1072"/>
        <v>0</v>
      </c>
      <c r="P2069" s="114"/>
      <c r="R2069" s="286"/>
      <c r="S2069" s="287"/>
      <c r="U2069" s="75"/>
      <c r="V2069" s="180"/>
      <c r="W2069" s="180"/>
    </row>
    <row r="2070" spans="1:23">
      <c r="A2070" s="50" t="s">
        <v>415</v>
      </c>
      <c r="B2070" s="49" t="s">
        <v>1141</v>
      </c>
      <c r="D2070" s="81">
        <v>0</v>
      </c>
      <c r="E2070" s="140">
        <v>0</v>
      </c>
      <c r="F2070" s="140"/>
      <c r="G2070" s="50">
        <v>6</v>
      </c>
      <c r="H2070" s="81">
        <v>2</v>
      </c>
      <c r="I2070" s="3">
        <f t="shared" si="1081"/>
        <v>2</v>
      </c>
      <c r="J2070" s="3">
        <f t="shared" si="1069"/>
        <v>0</v>
      </c>
      <c r="K2070" s="50" t="s">
        <v>234</v>
      </c>
      <c r="L2070" s="147" t="s">
        <v>47</v>
      </c>
      <c r="M2070" s="207"/>
      <c r="N2070" s="114"/>
      <c r="O2070" s="115">
        <f t="shared" si="1072"/>
        <v>0</v>
      </c>
      <c r="P2070" s="114"/>
      <c r="R2070" s="286"/>
      <c r="S2070" s="287"/>
      <c r="U2070" s="75"/>
      <c r="V2070" s="180"/>
      <c r="W2070" s="180"/>
    </row>
    <row r="2071" spans="1:23">
      <c r="A2071" s="50" t="s">
        <v>603</v>
      </c>
      <c r="B2071" s="127" t="s">
        <v>1127</v>
      </c>
      <c r="C2071" s="305"/>
      <c r="D2071" s="81">
        <v>0</v>
      </c>
      <c r="E2071" s="110">
        <v>0</v>
      </c>
      <c r="F2071" s="110"/>
      <c r="G2071" s="111">
        <v>16</v>
      </c>
      <c r="H2071" s="110">
        <v>16</v>
      </c>
      <c r="I2071" s="3">
        <f t="shared" si="1081"/>
        <v>16</v>
      </c>
      <c r="J2071" s="3">
        <f t="shared" si="1069"/>
        <v>2</v>
      </c>
      <c r="K2071" s="110" t="s">
        <v>648</v>
      </c>
      <c r="L2071" s="113">
        <v>1.9287000000000001</v>
      </c>
      <c r="M2071" s="168"/>
      <c r="N2071" s="114">
        <f>VLOOKUP(K2071,'Material Bar Weights'!A:C,3,0)</f>
        <v>65.95</v>
      </c>
      <c r="O2071" s="115">
        <f t="shared" si="1072"/>
        <v>0</v>
      </c>
      <c r="P2071" s="132">
        <f>O2071/N2071</f>
        <v>0</v>
      </c>
      <c r="R2071" s="286"/>
      <c r="S2071" s="287"/>
      <c r="U2071" s="75"/>
      <c r="V2071" s="180"/>
      <c r="W2071" s="180"/>
    </row>
    <row r="2072" spans="1:23">
      <c r="A2072" s="50" t="s">
        <v>1479</v>
      </c>
      <c r="B2072" s="411" t="s">
        <v>1263</v>
      </c>
      <c r="D2072" s="81">
        <v>0</v>
      </c>
      <c r="E2072" s="140">
        <v>0</v>
      </c>
      <c r="F2072" s="474">
        <f>((E2072*M2072)/35)/4</f>
        <v>0</v>
      </c>
      <c r="G2072" s="50">
        <v>16</v>
      </c>
      <c r="H2072" s="81">
        <v>4</v>
      </c>
      <c r="I2072" s="3">
        <f t="shared" si="1081"/>
        <v>4</v>
      </c>
      <c r="J2072" s="3">
        <f t="shared" si="1069"/>
        <v>1</v>
      </c>
      <c r="K2072" s="50" t="s">
        <v>333</v>
      </c>
      <c r="L2072" s="50" t="s">
        <v>47</v>
      </c>
      <c r="M2072" s="81">
        <v>0.40250000000000002</v>
      </c>
      <c r="N2072" s="114"/>
      <c r="O2072" s="115">
        <f t="shared" si="1072"/>
        <v>0</v>
      </c>
      <c r="P2072" s="114"/>
      <c r="R2072" s="286"/>
      <c r="S2072" s="287"/>
      <c r="U2072" s="75"/>
      <c r="V2072" s="180"/>
      <c r="W2072" s="180"/>
    </row>
    <row r="2073" spans="1:23">
      <c r="A2073" s="50" t="s">
        <v>34</v>
      </c>
      <c r="B2073" s="107" t="s">
        <v>234</v>
      </c>
      <c r="D2073" s="81">
        <v>0</v>
      </c>
      <c r="E2073" s="140">
        <v>0</v>
      </c>
      <c r="F2073" s="140"/>
      <c r="G2073" s="146">
        <v>19</v>
      </c>
      <c r="H2073" s="81">
        <v>2</v>
      </c>
      <c r="I2073" s="3">
        <f t="shared" ref="I2073:I2088" si="1083">E2073/G2073+H2073</f>
        <v>2</v>
      </c>
      <c r="J2073" s="3">
        <f t="shared" si="1069"/>
        <v>0</v>
      </c>
      <c r="K2073" s="50" t="s">
        <v>235</v>
      </c>
      <c r="L2073" s="147" t="s">
        <v>47</v>
      </c>
      <c r="M2073" s="207"/>
      <c r="N2073" s="114"/>
      <c r="O2073" s="115">
        <f t="shared" si="1072"/>
        <v>0</v>
      </c>
      <c r="P2073" s="114"/>
      <c r="R2073" s="286"/>
      <c r="S2073" s="287"/>
      <c r="V2073" s="180"/>
      <c r="W2073" s="180"/>
    </row>
    <row r="2074" spans="1:23">
      <c r="A2074" s="50" t="s">
        <v>283</v>
      </c>
      <c r="B2074" s="49" t="s">
        <v>749</v>
      </c>
      <c r="D2074" s="81">
        <v>0</v>
      </c>
      <c r="E2074" s="140">
        <v>0</v>
      </c>
      <c r="F2074" s="140"/>
      <c r="G2074" s="50">
        <v>90</v>
      </c>
      <c r="H2074" s="81">
        <v>4</v>
      </c>
      <c r="I2074" s="3">
        <f t="shared" si="1083"/>
        <v>4</v>
      </c>
      <c r="J2074" s="3">
        <f t="shared" si="1069"/>
        <v>1</v>
      </c>
      <c r="K2074" s="50" t="s">
        <v>234</v>
      </c>
      <c r="L2074" s="50" t="s">
        <v>47</v>
      </c>
      <c r="M2074" s="81"/>
      <c r="N2074" s="114"/>
      <c r="O2074" s="115">
        <f t="shared" si="1072"/>
        <v>0</v>
      </c>
      <c r="P2074" s="114"/>
      <c r="R2074" s="286"/>
      <c r="S2074" s="287"/>
      <c r="U2074" s="75"/>
      <c r="V2074" s="180"/>
      <c r="W2074" s="180"/>
    </row>
    <row r="2075" spans="1:23">
      <c r="A2075" s="50" t="s">
        <v>383</v>
      </c>
      <c r="B2075" s="49" t="s">
        <v>531</v>
      </c>
      <c r="D2075" s="81">
        <v>0</v>
      </c>
      <c r="E2075" s="140">
        <v>0</v>
      </c>
      <c r="F2075" s="140"/>
      <c r="G2075" s="146">
        <v>27</v>
      </c>
      <c r="H2075" s="81">
        <v>1</v>
      </c>
      <c r="I2075" s="3">
        <f t="shared" si="1083"/>
        <v>1</v>
      </c>
      <c r="J2075" s="3">
        <f t="shared" si="1069"/>
        <v>0</v>
      </c>
      <c r="K2075" s="50" t="s">
        <v>234</v>
      </c>
      <c r="L2075" s="147" t="s">
        <v>47</v>
      </c>
      <c r="M2075" s="207"/>
      <c r="N2075" s="114"/>
      <c r="O2075" s="115">
        <f t="shared" si="1072"/>
        <v>0</v>
      </c>
      <c r="P2075" s="114"/>
      <c r="R2075" s="286"/>
      <c r="S2075" s="287"/>
      <c r="V2075" s="180"/>
      <c r="W2075" s="180"/>
    </row>
    <row r="2076" spans="1:23">
      <c r="A2076" s="50" t="s">
        <v>1450</v>
      </c>
      <c r="B2076" s="107" t="s">
        <v>2591</v>
      </c>
      <c r="C2076" s="47" t="s">
        <v>736</v>
      </c>
      <c r="D2076" s="81">
        <v>0</v>
      </c>
      <c r="E2076" s="77">
        <v>0</v>
      </c>
      <c r="F2076" s="474">
        <f>((E2076*M2076)/35)/4</f>
        <v>0</v>
      </c>
      <c r="G2076" s="81">
        <v>9</v>
      </c>
      <c r="H2076" s="81">
        <v>2</v>
      </c>
      <c r="I2076" s="3">
        <f t="shared" ref="I2076:I2078" si="1084">E2076/G2076+H2076</f>
        <v>2</v>
      </c>
      <c r="J2076" s="3">
        <f t="shared" si="1069"/>
        <v>0</v>
      </c>
      <c r="K2076" s="50" t="s">
        <v>648</v>
      </c>
      <c r="L2076" s="169">
        <v>1.9287000000000001</v>
      </c>
      <c r="M2076" s="273">
        <v>0.627</v>
      </c>
      <c r="N2076" s="114">
        <f>VLOOKUP(K2076,'Material Bar Weights'!A:C,3,0)</f>
        <v>65.95</v>
      </c>
      <c r="O2076" s="115">
        <f t="shared" ref="O2076:O2078" si="1085">IF(L2076="NA", E2076, E2076*L2076)</f>
        <v>0</v>
      </c>
      <c r="P2076" s="105">
        <f>O2076/N2076</f>
        <v>0</v>
      </c>
      <c r="R2076" s="286"/>
      <c r="S2076" s="287"/>
      <c r="V2076" s="180"/>
      <c r="W2076" s="180"/>
    </row>
    <row r="2077" spans="1:23">
      <c r="A2077" s="50" t="s">
        <v>293</v>
      </c>
      <c r="B2077" s="411" t="s">
        <v>2592</v>
      </c>
      <c r="C2077" s="47" t="s">
        <v>736</v>
      </c>
      <c r="D2077" s="81">
        <v>0</v>
      </c>
      <c r="E2077" s="77">
        <v>0</v>
      </c>
      <c r="F2077" s="77"/>
      <c r="G2077" s="81">
        <v>21</v>
      </c>
      <c r="H2077" s="81">
        <v>2</v>
      </c>
      <c r="I2077" s="3">
        <f t="shared" si="1084"/>
        <v>2</v>
      </c>
      <c r="J2077" s="3">
        <f t="shared" si="1069"/>
        <v>0</v>
      </c>
      <c r="K2077" s="81" t="s">
        <v>2594</v>
      </c>
      <c r="L2077" s="147" t="s">
        <v>47</v>
      </c>
      <c r="M2077" s="207"/>
      <c r="N2077" s="114"/>
      <c r="O2077" s="115">
        <f t="shared" si="1085"/>
        <v>0</v>
      </c>
      <c r="P2077" s="114"/>
      <c r="R2077" s="286"/>
      <c r="S2077" s="287"/>
      <c r="V2077" s="180"/>
      <c r="W2077" s="180"/>
    </row>
    <row r="2078" spans="1:23">
      <c r="A2078" s="50" t="s">
        <v>1479</v>
      </c>
      <c r="B2078" s="411" t="s">
        <v>2593</v>
      </c>
      <c r="C2078" s="47" t="s">
        <v>736</v>
      </c>
      <c r="D2078" s="81">
        <v>0</v>
      </c>
      <c r="E2078" s="140">
        <v>0</v>
      </c>
      <c r="F2078" s="140"/>
      <c r="G2078" s="81">
        <v>19</v>
      </c>
      <c r="H2078" s="81">
        <v>4</v>
      </c>
      <c r="I2078" s="3">
        <f t="shared" si="1084"/>
        <v>4</v>
      </c>
      <c r="J2078" s="3">
        <f t="shared" ref="J2078" si="1086">ROUND(I2078/7.5,0)</f>
        <v>1</v>
      </c>
      <c r="K2078" s="81" t="s">
        <v>2595</v>
      </c>
      <c r="L2078" s="163" t="s">
        <v>47</v>
      </c>
      <c r="M2078" s="171"/>
      <c r="N2078" s="114"/>
      <c r="O2078" s="115">
        <f t="shared" si="1085"/>
        <v>0</v>
      </c>
      <c r="P2078" s="114"/>
      <c r="R2078" s="286"/>
      <c r="S2078" s="287"/>
      <c r="V2078" s="180"/>
      <c r="W2078" s="180"/>
    </row>
    <row r="2079" spans="1:23">
      <c r="A2079" s="50" t="s">
        <v>1214</v>
      </c>
      <c r="B2079" s="411" t="s">
        <v>531</v>
      </c>
      <c r="C2079" s="47" t="s">
        <v>2331</v>
      </c>
      <c r="D2079" s="81">
        <v>0</v>
      </c>
      <c r="E2079" s="140">
        <v>0</v>
      </c>
      <c r="F2079" s="474">
        <f>((E2079*M2079)/35)/4</f>
        <v>0</v>
      </c>
      <c r="G2079" s="81">
        <v>12</v>
      </c>
      <c r="H2079" s="81">
        <v>1</v>
      </c>
      <c r="I2079" s="3">
        <f t="shared" si="1083"/>
        <v>1</v>
      </c>
      <c r="J2079" s="3">
        <f t="shared" si="1069"/>
        <v>0</v>
      </c>
      <c r="K2079" s="50" t="s">
        <v>648</v>
      </c>
      <c r="L2079" s="113">
        <v>1.9287000000000001</v>
      </c>
      <c r="M2079" s="273">
        <v>0.627</v>
      </c>
      <c r="N2079" s="114">
        <f>VLOOKUP(K2079,'Material Bar Weights'!A:C,3,0)</f>
        <v>65.95</v>
      </c>
      <c r="O2079" s="115">
        <f t="shared" si="1072"/>
        <v>0</v>
      </c>
      <c r="P2079" s="105">
        <f>O2079/N2079</f>
        <v>0</v>
      </c>
      <c r="R2079" s="286"/>
      <c r="S2079" s="287"/>
      <c r="V2079" s="180"/>
      <c r="W2079" s="180"/>
    </row>
    <row r="2080" spans="1:23">
      <c r="A2080" s="50" t="s">
        <v>1450</v>
      </c>
      <c r="B2080" s="411" t="s">
        <v>2489</v>
      </c>
      <c r="D2080" s="1505">
        <v>0</v>
      </c>
      <c r="E2080" s="1509">
        <v>0</v>
      </c>
      <c r="F2080" s="474">
        <f>((E2080*M2080)/35)/4</f>
        <v>0</v>
      </c>
      <c r="G2080" s="81">
        <v>9</v>
      </c>
      <c r="H2080" s="81">
        <v>2</v>
      </c>
      <c r="I2080" s="3">
        <f t="shared" si="1083"/>
        <v>2</v>
      </c>
      <c r="J2080" s="3">
        <f t="shared" ref="J2080:J2081" si="1087">ROUND(I2080/7.5,0)</f>
        <v>0</v>
      </c>
      <c r="K2080" s="50" t="s">
        <v>648</v>
      </c>
      <c r="L2080" s="169">
        <v>1.91</v>
      </c>
      <c r="M2080" s="273">
        <v>0.65</v>
      </c>
      <c r="N2080" s="114">
        <f>VLOOKUP(K2080,'Material Bar Weights'!A:C,3,0)</f>
        <v>65.95</v>
      </c>
      <c r="O2080" s="115">
        <f t="shared" si="1072"/>
        <v>0</v>
      </c>
      <c r="P2080" s="105">
        <f>O2080/N2080</f>
        <v>0</v>
      </c>
      <c r="R2080" s="286"/>
      <c r="S2080" s="287"/>
      <c r="V2080" s="180"/>
      <c r="W2080" s="180"/>
    </row>
    <row r="2081" spans="1:23">
      <c r="A2081" s="50" t="s">
        <v>293</v>
      </c>
      <c r="B2081" s="411" t="s">
        <v>2490</v>
      </c>
      <c r="D2081" s="81">
        <v>0</v>
      </c>
      <c r="E2081" s="77">
        <v>0</v>
      </c>
      <c r="F2081" s="77"/>
      <c r="G2081" s="81">
        <v>21</v>
      </c>
      <c r="H2081" s="81">
        <v>2</v>
      </c>
      <c r="I2081" s="3">
        <f t="shared" si="1083"/>
        <v>2</v>
      </c>
      <c r="J2081" s="3">
        <f t="shared" si="1087"/>
        <v>0</v>
      </c>
      <c r="K2081" s="81" t="s">
        <v>2492</v>
      </c>
      <c r="L2081" s="147" t="s">
        <v>47</v>
      </c>
      <c r="M2081" s="207"/>
      <c r="N2081" s="114"/>
      <c r="O2081" s="115">
        <f t="shared" si="1072"/>
        <v>0</v>
      </c>
      <c r="P2081" s="114"/>
      <c r="R2081" s="286"/>
      <c r="S2081" s="287"/>
      <c r="V2081" s="180"/>
      <c r="W2081" s="180"/>
    </row>
    <row r="2082" spans="1:23">
      <c r="A2082" s="50" t="s">
        <v>1479</v>
      </c>
      <c r="B2082" s="411" t="s">
        <v>2491</v>
      </c>
      <c r="D2082" s="81">
        <v>0</v>
      </c>
      <c r="E2082" s="140">
        <v>0</v>
      </c>
      <c r="F2082" s="140"/>
      <c r="G2082" s="81">
        <v>19</v>
      </c>
      <c r="H2082" s="81">
        <v>4</v>
      </c>
      <c r="I2082" s="3">
        <f t="shared" si="1083"/>
        <v>4</v>
      </c>
      <c r="J2082" s="3">
        <f t="shared" si="1069"/>
        <v>1</v>
      </c>
      <c r="K2082" s="81" t="s">
        <v>2493</v>
      </c>
      <c r="L2082" s="163" t="s">
        <v>47</v>
      </c>
      <c r="M2082" s="171"/>
      <c r="N2082" s="114"/>
      <c r="O2082" s="115">
        <f t="shared" si="1072"/>
        <v>0</v>
      </c>
      <c r="P2082" s="114"/>
      <c r="R2082" s="286"/>
      <c r="S2082" s="287"/>
      <c r="V2082" s="180"/>
      <c r="W2082" s="180"/>
    </row>
    <row r="2083" spans="1:23">
      <c r="A2083" s="50" t="s">
        <v>1479</v>
      </c>
      <c r="B2083" s="411" t="s">
        <v>3890</v>
      </c>
      <c r="D2083" s="81">
        <v>0</v>
      </c>
      <c r="E2083" s="77">
        <v>0</v>
      </c>
      <c r="F2083" s="77"/>
      <c r="G2083" s="103">
        <v>19</v>
      </c>
      <c r="H2083" s="81">
        <v>4</v>
      </c>
      <c r="I2083" s="3">
        <f t="shared" si="1083"/>
        <v>4</v>
      </c>
      <c r="J2083" s="3">
        <f t="shared" si="1069"/>
        <v>1</v>
      </c>
      <c r="K2083" s="50" t="s">
        <v>3891</v>
      </c>
      <c r="L2083" s="81" t="s">
        <v>47</v>
      </c>
      <c r="M2083" s="81"/>
      <c r="N2083" s="114"/>
      <c r="O2083" s="115">
        <f t="shared" si="1072"/>
        <v>0</v>
      </c>
      <c r="P2083" s="114"/>
      <c r="R2083" s="286"/>
      <c r="S2083" s="287"/>
      <c r="V2083" s="180"/>
      <c r="W2083" s="180"/>
    </row>
    <row r="2084" spans="1:23">
      <c r="A2084" s="50" t="s">
        <v>1450</v>
      </c>
      <c r="B2084" s="411" t="s">
        <v>3887</v>
      </c>
      <c r="D2084" s="81">
        <v>0</v>
      </c>
      <c r="E2084" s="77">
        <v>0</v>
      </c>
      <c r="F2084" s="474">
        <f>((E2084*M2084)/35)/4</f>
        <v>0</v>
      </c>
      <c r="G2084" s="146">
        <v>6</v>
      </c>
      <c r="H2084" s="81">
        <v>4</v>
      </c>
      <c r="I2084" s="3">
        <f t="shared" si="1083"/>
        <v>4</v>
      </c>
      <c r="J2084" s="3">
        <f t="shared" si="1069"/>
        <v>1</v>
      </c>
      <c r="K2084" s="81" t="s">
        <v>94</v>
      </c>
      <c r="L2084" s="152">
        <v>6.9703999999999997</v>
      </c>
      <c r="M2084" s="81">
        <v>2.4900000000000002</v>
      </c>
      <c r="N2084" s="114">
        <f>VLOOKUP(K2084,'Material Bar Weights'!A:C,3,0)</f>
        <v>193.82</v>
      </c>
      <c r="O2084" s="115">
        <f t="shared" si="1072"/>
        <v>0</v>
      </c>
      <c r="P2084" s="105">
        <f>O2084/N2084</f>
        <v>0</v>
      </c>
      <c r="R2084" s="286"/>
      <c r="S2084" s="287"/>
      <c r="V2084" s="180"/>
      <c r="W2084" s="180"/>
    </row>
    <row r="2085" spans="1:23">
      <c r="A2085" s="165" t="s">
        <v>293</v>
      </c>
      <c r="B2085" s="107" t="s">
        <v>3888</v>
      </c>
      <c r="D2085" s="81">
        <v>0</v>
      </c>
      <c r="E2085" s="77">
        <v>0</v>
      </c>
      <c r="F2085" s="77"/>
      <c r="G2085" s="103">
        <v>19</v>
      </c>
      <c r="H2085" s="81">
        <v>4</v>
      </c>
      <c r="I2085" s="3">
        <f t="shared" si="1083"/>
        <v>4</v>
      </c>
      <c r="J2085" s="3">
        <f t="shared" si="1069"/>
        <v>1</v>
      </c>
      <c r="K2085" s="208" t="s">
        <v>3889</v>
      </c>
      <c r="L2085" s="81" t="s">
        <v>47</v>
      </c>
      <c r="M2085" s="81"/>
      <c r="N2085" s="114"/>
      <c r="O2085" s="115">
        <f t="shared" si="1072"/>
        <v>0</v>
      </c>
      <c r="P2085" s="114"/>
      <c r="R2085" s="286"/>
      <c r="S2085" s="287"/>
      <c r="V2085" s="180"/>
      <c r="W2085" s="180"/>
    </row>
    <row r="2086" spans="1:23">
      <c r="A2086" s="50" t="s">
        <v>1479</v>
      </c>
      <c r="B2086" s="411" t="s">
        <v>526</v>
      </c>
      <c r="D2086" s="81">
        <v>0</v>
      </c>
      <c r="E2086" s="140">
        <v>0</v>
      </c>
      <c r="F2086" s="474">
        <f>((E2086*M2086)/35)/4</f>
        <v>0</v>
      </c>
      <c r="G2086" s="50">
        <v>16</v>
      </c>
      <c r="H2086" s="81">
        <v>4</v>
      </c>
      <c r="I2086" s="3">
        <f t="shared" si="1083"/>
        <v>4</v>
      </c>
      <c r="J2086" s="3">
        <f t="shared" si="1069"/>
        <v>1</v>
      </c>
      <c r="K2086" s="50" t="s">
        <v>527</v>
      </c>
      <c r="L2086" s="147" t="s">
        <v>47</v>
      </c>
      <c r="M2086" s="207">
        <v>0.40250000000000002</v>
      </c>
      <c r="N2086" s="114"/>
      <c r="O2086" s="115">
        <f t="shared" si="1072"/>
        <v>0</v>
      </c>
      <c r="P2086" s="114"/>
      <c r="R2086" s="286"/>
      <c r="S2086" s="287"/>
      <c r="V2086" s="180"/>
      <c r="W2086" s="180"/>
    </row>
    <row r="2087" spans="1:23">
      <c r="A2087" s="50" t="s">
        <v>1479</v>
      </c>
      <c r="B2087" s="49" t="s">
        <v>1061</v>
      </c>
      <c r="D2087" s="81">
        <v>0</v>
      </c>
      <c r="E2087" s="140">
        <v>0</v>
      </c>
      <c r="F2087" s="140"/>
      <c r="G2087" s="50">
        <v>16</v>
      </c>
      <c r="H2087" s="81">
        <v>4</v>
      </c>
      <c r="I2087" s="3">
        <f t="shared" si="1083"/>
        <v>4</v>
      </c>
      <c r="J2087" s="3">
        <f t="shared" si="1069"/>
        <v>1</v>
      </c>
      <c r="K2087" s="50" t="s">
        <v>1062</v>
      </c>
      <c r="L2087" s="147" t="s">
        <v>47</v>
      </c>
      <c r="M2087" s="207"/>
      <c r="N2087" s="114"/>
      <c r="O2087" s="115">
        <f t="shared" si="1072"/>
        <v>0</v>
      </c>
      <c r="P2087" s="114"/>
      <c r="R2087" s="286"/>
      <c r="S2087" s="287"/>
      <c r="V2087" s="180"/>
      <c r="W2087" s="180"/>
    </row>
    <row r="2088" spans="1:23">
      <c r="A2088" s="50" t="s">
        <v>155</v>
      </c>
      <c r="B2088" s="49" t="s">
        <v>228</v>
      </c>
      <c r="D2088" s="81">
        <v>0</v>
      </c>
      <c r="E2088" s="140">
        <v>0</v>
      </c>
      <c r="F2088" s="140"/>
      <c r="G2088" s="50">
        <v>94</v>
      </c>
      <c r="H2088" s="81">
        <v>4</v>
      </c>
      <c r="I2088" s="6">
        <f t="shared" si="1083"/>
        <v>4</v>
      </c>
      <c r="J2088" s="6">
        <f t="shared" si="1069"/>
        <v>1</v>
      </c>
      <c r="K2088" s="50" t="s">
        <v>228</v>
      </c>
      <c r="L2088" s="147" t="s">
        <v>47</v>
      </c>
      <c r="M2088" s="207"/>
      <c r="N2088" s="114"/>
      <c r="O2088" s="115">
        <f t="shared" si="1072"/>
        <v>0</v>
      </c>
      <c r="P2088" s="114"/>
      <c r="R2088" s="286"/>
      <c r="S2088" s="287"/>
      <c r="V2088" s="180"/>
      <c r="W2088" s="180"/>
    </row>
    <row r="2089" spans="1:23">
      <c r="A2089" s="50" t="s">
        <v>1426</v>
      </c>
      <c r="B2089" s="413" t="s">
        <v>705</v>
      </c>
      <c r="C2089" s="76" t="s">
        <v>494</v>
      </c>
      <c r="D2089" s="81">
        <v>0</v>
      </c>
      <c r="E2089" s="140">
        <v>0</v>
      </c>
      <c r="F2089" s="475">
        <f>((E2089*M2089)/35)/4</f>
        <v>0</v>
      </c>
      <c r="G2089" s="146">
        <v>16</v>
      </c>
      <c r="H2089" s="81">
        <v>1</v>
      </c>
      <c r="I2089" s="133">
        <f>(E2089/G2089)+H2089</f>
        <v>1</v>
      </c>
      <c r="J2089" s="6">
        <f t="shared" si="1069"/>
        <v>0</v>
      </c>
      <c r="K2089" s="81" t="s">
        <v>706</v>
      </c>
      <c r="L2089" s="50" t="s">
        <v>47</v>
      </c>
      <c r="M2089" s="81">
        <v>0.33200000000000002</v>
      </c>
      <c r="N2089" s="114"/>
      <c r="O2089" s="115">
        <f t="shared" si="1072"/>
        <v>0</v>
      </c>
      <c r="P2089" s="114"/>
      <c r="R2089" s="286"/>
      <c r="S2089" s="287"/>
      <c r="V2089" s="180"/>
      <c r="W2089" s="180"/>
    </row>
    <row r="2090" spans="1:23">
      <c r="A2090" s="50" t="s">
        <v>394</v>
      </c>
      <c r="B2090" s="413" t="s">
        <v>1076</v>
      </c>
      <c r="C2090" s="76"/>
      <c r="D2090" s="81">
        <v>0</v>
      </c>
      <c r="E2090" s="140">
        <v>0</v>
      </c>
      <c r="F2090" s="33">
        <f t="shared" ref="F2090:F2093" si="1088">((E2090*M2090)/35)/4</f>
        <v>0</v>
      </c>
      <c r="G2090" s="81">
        <v>93</v>
      </c>
      <c r="H2090" s="81">
        <v>1</v>
      </c>
      <c r="I2090" s="133">
        <f>(E2090/G2090)+H2090</f>
        <v>1</v>
      </c>
      <c r="J2090" s="6">
        <f t="shared" si="1069"/>
        <v>0</v>
      </c>
      <c r="K2090" s="81" t="s">
        <v>363</v>
      </c>
      <c r="L2090" s="50" t="s">
        <v>47</v>
      </c>
      <c r="M2090" s="81">
        <v>1E-3</v>
      </c>
      <c r="N2090" s="114"/>
      <c r="O2090" s="115">
        <f t="shared" si="1072"/>
        <v>0</v>
      </c>
      <c r="P2090" s="114"/>
      <c r="R2090" s="286"/>
      <c r="S2090" s="287"/>
      <c r="V2090" s="180"/>
      <c r="W2090" s="180"/>
    </row>
    <row r="2091" spans="1:23">
      <c r="A2091" s="50" t="s">
        <v>394</v>
      </c>
      <c r="B2091" s="75" t="s">
        <v>362</v>
      </c>
      <c r="C2091" s="76"/>
      <c r="D2091" s="81">
        <v>0</v>
      </c>
      <c r="E2091" s="140">
        <v>0</v>
      </c>
      <c r="F2091" s="33">
        <f t="shared" si="1088"/>
        <v>0</v>
      </c>
      <c r="G2091" s="81">
        <v>93</v>
      </c>
      <c r="H2091" s="81">
        <v>1</v>
      </c>
      <c r="I2091" s="133">
        <f>(E2091/G2091)+H2091</f>
        <v>1</v>
      </c>
      <c r="J2091" s="6">
        <f t="shared" si="1069"/>
        <v>0</v>
      </c>
      <c r="K2091" s="81" t="s">
        <v>363</v>
      </c>
      <c r="L2091" s="50" t="s">
        <v>47</v>
      </c>
      <c r="M2091" s="81">
        <v>1E-3</v>
      </c>
      <c r="N2091" s="114"/>
      <c r="O2091" s="115">
        <f t="shared" si="1072"/>
        <v>0</v>
      </c>
      <c r="P2091" s="114"/>
      <c r="R2091" s="286"/>
      <c r="S2091" s="287"/>
      <c r="U2091" s="39"/>
      <c r="V2091" s="180"/>
      <c r="W2091" s="180"/>
    </row>
    <row r="2092" spans="1:23">
      <c r="A2092" s="50" t="s">
        <v>394</v>
      </c>
      <c r="B2092" s="413" t="s">
        <v>466</v>
      </c>
      <c r="C2092" s="76"/>
      <c r="D2092" s="81">
        <v>0</v>
      </c>
      <c r="E2092" s="140">
        <v>0</v>
      </c>
      <c r="F2092" s="33">
        <f t="shared" si="1088"/>
        <v>0</v>
      </c>
      <c r="G2092" s="81">
        <v>93</v>
      </c>
      <c r="H2092" s="81">
        <v>1</v>
      </c>
      <c r="I2092" s="133">
        <f>(E2092/G2092)+H2092</f>
        <v>1</v>
      </c>
      <c r="J2092" s="6">
        <f t="shared" si="1069"/>
        <v>0</v>
      </c>
      <c r="K2092" s="81" t="s">
        <v>363</v>
      </c>
      <c r="L2092" s="50" t="s">
        <v>47</v>
      </c>
      <c r="M2092" s="81">
        <v>1E-3</v>
      </c>
      <c r="N2092" s="114"/>
      <c r="O2092" s="115">
        <f t="shared" si="1072"/>
        <v>0</v>
      </c>
      <c r="P2092" s="114"/>
      <c r="R2092" s="286"/>
      <c r="S2092" s="287"/>
      <c r="U2092" s="39"/>
      <c r="V2092" s="180"/>
      <c r="W2092" s="180"/>
    </row>
    <row r="2093" spans="1:23">
      <c r="A2093" s="50" t="s">
        <v>394</v>
      </c>
      <c r="B2093" s="413" t="s">
        <v>418</v>
      </c>
      <c r="C2093" s="76"/>
      <c r="D2093" s="81">
        <v>0</v>
      </c>
      <c r="E2093" s="140">
        <v>0</v>
      </c>
      <c r="F2093" s="33">
        <f t="shared" si="1088"/>
        <v>0</v>
      </c>
      <c r="G2093" s="81">
        <v>93</v>
      </c>
      <c r="H2093" s="81">
        <v>1</v>
      </c>
      <c r="I2093" s="133">
        <f>(E2093/G2093)+H2093</f>
        <v>1</v>
      </c>
      <c r="J2093" s="6">
        <f t="shared" si="1069"/>
        <v>0</v>
      </c>
      <c r="K2093" s="81" t="s">
        <v>363</v>
      </c>
      <c r="L2093" s="50" t="s">
        <v>47</v>
      </c>
      <c r="M2093" s="81">
        <v>1E-3</v>
      </c>
      <c r="N2093" s="114"/>
      <c r="O2093" s="115">
        <f t="shared" si="1072"/>
        <v>0</v>
      </c>
      <c r="P2093" s="114"/>
      <c r="R2093" s="286"/>
      <c r="S2093" s="287"/>
      <c r="U2093" s="39"/>
      <c r="V2093" s="180"/>
      <c r="W2093" s="180"/>
    </row>
    <row r="2094" spans="1:23">
      <c r="A2094" s="50" t="s">
        <v>154</v>
      </c>
      <c r="B2094" s="101" t="s">
        <v>205</v>
      </c>
      <c r="C2094" s="102"/>
      <c r="D2094" s="81">
        <v>0</v>
      </c>
      <c r="E2094" s="77">
        <v>0</v>
      </c>
      <c r="F2094" s="77"/>
      <c r="G2094" s="77">
        <v>80</v>
      </c>
      <c r="H2094" s="266">
        <v>4</v>
      </c>
      <c r="I2094" s="6">
        <f>E2094/G2094+H2094</f>
        <v>4</v>
      </c>
      <c r="J2094" s="6">
        <f t="shared" si="1069"/>
        <v>1</v>
      </c>
      <c r="K2094" s="50" t="s">
        <v>204</v>
      </c>
      <c r="L2094" s="85" t="s">
        <v>47</v>
      </c>
      <c r="M2094" s="103"/>
      <c r="N2094" s="114"/>
      <c r="O2094" s="115">
        <f t="shared" si="1072"/>
        <v>0</v>
      </c>
      <c r="P2094" s="114"/>
      <c r="R2094" s="286"/>
      <c r="S2094" s="287"/>
      <c r="V2094" s="180"/>
      <c r="W2094" s="180"/>
    </row>
    <row r="2095" spans="1:23">
      <c r="A2095" s="81" t="s">
        <v>1479</v>
      </c>
      <c r="B2095" s="75" t="s">
        <v>1982</v>
      </c>
      <c r="C2095" s="76"/>
      <c r="D2095" s="81">
        <v>0</v>
      </c>
      <c r="E2095" s="77">
        <v>0</v>
      </c>
      <c r="F2095" s="77"/>
      <c r="G2095" s="146">
        <v>48</v>
      </c>
      <c r="H2095" s="81">
        <v>1</v>
      </c>
      <c r="I2095" s="114">
        <f>(E2095/G2095)+H2095</f>
        <v>1</v>
      </c>
      <c r="J2095" s="40">
        <f t="shared" si="1069"/>
        <v>0</v>
      </c>
      <c r="K2095" s="81" t="s">
        <v>1983</v>
      </c>
      <c r="L2095" s="81" t="s">
        <v>47</v>
      </c>
      <c r="M2095" s="81"/>
      <c r="N2095" s="114"/>
      <c r="O2095" s="115">
        <f t="shared" si="1072"/>
        <v>0</v>
      </c>
      <c r="P2095" s="114"/>
      <c r="R2095" s="286"/>
      <c r="S2095" s="287"/>
      <c r="V2095" s="180"/>
      <c r="W2095" s="180"/>
    </row>
    <row r="2096" spans="1:23">
      <c r="A2096" s="81" t="s">
        <v>1279</v>
      </c>
      <c r="B2096" s="406" t="s">
        <v>2199</v>
      </c>
      <c r="C2096" s="102"/>
      <c r="D2096" s="81">
        <v>0</v>
      </c>
      <c r="E2096" s="77">
        <v>0</v>
      </c>
      <c r="F2096" s="464">
        <f>((E2096*M2096)/35)/4</f>
        <v>0</v>
      </c>
      <c r="G2096" s="77">
        <v>7</v>
      </c>
      <c r="H2096" s="266">
        <v>16</v>
      </c>
      <c r="I2096" s="6">
        <f t="shared" ref="I2096:I2098" si="1089">E2096/G2096+H2096</f>
        <v>16</v>
      </c>
      <c r="J2096" s="6">
        <f t="shared" ref="J2096:J2098" si="1090">ROUND(I2096/7.5,0)</f>
        <v>2</v>
      </c>
      <c r="K2096" s="50" t="s">
        <v>2200</v>
      </c>
      <c r="L2096" s="85">
        <v>6.48</v>
      </c>
      <c r="M2096" s="103">
        <v>1.25</v>
      </c>
      <c r="N2096" s="114">
        <f>VLOOKUP(K2096,'Material Bar Weights'!A:C,3,0)</f>
        <v>171.4</v>
      </c>
      <c r="O2096" s="115">
        <f t="shared" si="1072"/>
        <v>0</v>
      </c>
      <c r="P2096" s="105">
        <f t="shared" ref="P2096:P2098" si="1091">O2096/N2096</f>
        <v>0</v>
      </c>
      <c r="R2096" s="286"/>
      <c r="S2096" s="287"/>
      <c r="U2096" s="41">
        <v>2018</v>
      </c>
      <c r="V2096" s="180"/>
      <c r="W2096" s="180"/>
    </row>
    <row r="2097" spans="1:23">
      <c r="A2097" s="81" t="s">
        <v>946</v>
      </c>
      <c r="B2097" s="406" t="s">
        <v>2413</v>
      </c>
      <c r="C2097" s="102"/>
      <c r="D2097" s="81">
        <v>0</v>
      </c>
      <c r="E2097" s="77">
        <v>0</v>
      </c>
      <c r="F2097" s="464">
        <f>((E2097*M2097)/35)/4</f>
        <v>0</v>
      </c>
      <c r="G2097" s="77">
        <v>54</v>
      </c>
      <c r="H2097" s="266">
        <v>16</v>
      </c>
      <c r="I2097" s="6">
        <f>E2097/G2097+H2097</f>
        <v>16</v>
      </c>
      <c r="J2097" s="6">
        <f>ROUND(I2097/7.5,0)</f>
        <v>2</v>
      </c>
      <c r="K2097" s="50" t="s">
        <v>2414</v>
      </c>
      <c r="L2097" s="85" t="s">
        <v>47</v>
      </c>
      <c r="M2097" s="103"/>
      <c r="N2097" s="114"/>
      <c r="O2097" s="115">
        <f t="shared" si="1072"/>
        <v>0</v>
      </c>
      <c r="P2097" s="114"/>
      <c r="R2097" s="286"/>
      <c r="S2097" s="287"/>
      <c r="V2097" s="180"/>
      <c r="W2097" s="180"/>
    </row>
    <row r="2098" spans="1:23">
      <c r="A2098" s="81" t="s">
        <v>2202</v>
      </c>
      <c r="B2098" s="406" t="s">
        <v>2209</v>
      </c>
      <c r="C2098" s="102"/>
      <c r="D2098" s="81">
        <v>0</v>
      </c>
      <c r="E2098" s="77">
        <v>0</v>
      </c>
      <c r="F2098" s="464">
        <f>((E2098*M2098)/35)/4</f>
        <v>0</v>
      </c>
      <c r="G2098" s="77">
        <v>54</v>
      </c>
      <c r="H2098" s="266">
        <v>16</v>
      </c>
      <c r="I2098" s="6">
        <f t="shared" si="1089"/>
        <v>16</v>
      </c>
      <c r="J2098" s="6">
        <f t="shared" si="1090"/>
        <v>2</v>
      </c>
      <c r="K2098" s="50" t="s">
        <v>2203</v>
      </c>
      <c r="L2098" s="85">
        <v>5.2499999999999998E-2</v>
      </c>
      <c r="M2098" s="103">
        <v>0.04</v>
      </c>
      <c r="N2098" s="114">
        <f>VLOOKUP(K2098,'Material Bar Weights'!A:C,3,0)</f>
        <v>3.56</v>
      </c>
      <c r="O2098" s="115">
        <f t="shared" si="1072"/>
        <v>0</v>
      </c>
      <c r="P2098" s="105">
        <f t="shared" si="1091"/>
        <v>0</v>
      </c>
      <c r="R2098" s="286"/>
      <c r="S2098" s="287"/>
      <c r="U2098" s="41">
        <v>2018</v>
      </c>
      <c r="V2098" s="180"/>
      <c r="W2098" s="180"/>
    </row>
    <row r="2099" spans="1:23">
      <c r="A2099" s="81" t="s">
        <v>2225</v>
      </c>
      <c r="B2099" s="406" t="s">
        <v>2224</v>
      </c>
      <c r="C2099" s="102"/>
      <c r="D2099" s="81">
        <v>0</v>
      </c>
      <c r="E2099" s="77">
        <v>0</v>
      </c>
      <c r="F2099" s="464">
        <f>((E2099*M2099)/35)/4</f>
        <v>0</v>
      </c>
      <c r="G2099" s="77">
        <v>22</v>
      </c>
      <c r="H2099" s="266">
        <v>16</v>
      </c>
      <c r="I2099" s="6">
        <f t="shared" ref="I2099" si="1092">E2099/G2099+H2099</f>
        <v>16</v>
      </c>
      <c r="J2099" s="6">
        <f t="shared" ref="J2099" si="1093">ROUND(I2099/7.5,0)</f>
        <v>2</v>
      </c>
      <c r="K2099" s="50" t="s">
        <v>232</v>
      </c>
      <c r="L2099" s="85">
        <v>0.39369999999999999</v>
      </c>
      <c r="M2099" s="103">
        <v>0.1</v>
      </c>
      <c r="N2099" s="114">
        <f>VLOOKUP(K2099,'Material Bar Weights'!A:C,3,0)</f>
        <v>34.72</v>
      </c>
      <c r="O2099" s="115">
        <f t="shared" si="1072"/>
        <v>0</v>
      </c>
      <c r="P2099" s="105">
        <f t="shared" ref="P2099" si="1094">O2099/N2099</f>
        <v>0</v>
      </c>
      <c r="R2099" s="286"/>
      <c r="S2099" s="287"/>
      <c r="U2099" s="41">
        <v>2018</v>
      </c>
      <c r="V2099" s="180"/>
      <c r="W2099" s="180"/>
    </row>
    <row r="2100" spans="1:23">
      <c r="A2100" s="50" t="s">
        <v>156</v>
      </c>
      <c r="B2100" s="101" t="s">
        <v>1528</v>
      </c>
      <c r="C2100" s="102"/>
      <c r="D2100" s="81">
        <v>0</v>
      </c>
      <c r="E2100" s="77">
        <v>0</v>
      </c>
      <c r="F2100" s="77"/>
      <c r="G2100" s="77">
        <v>80</v>
      </c>
      <c r="H2100" s="266">
        <v>4</v>
      </c>
      <c r="I2100" s="6">
        <f t="shared" ref="I2100:I2130" si="1095">E2100/G2100+H2100</f>
        <v>4</v>
      </c>
      <c r="J2100" s="6">
        <f t="shared" si="1069"/>
        <v>1</v>
      </c>
      <c r="K2100" s="50" t="s">
        <v>1544</v>
      </c>
      <c r="L2100" s="166">
        <v>5.4000000000000003E-3</v>
      </c>
      <c r="M2100" s="103"/>
      <c r="N2100" s="114">
        <f>VLOOKUP(K2100,'Material Bar Weights'!A:C,3,0)</f>
        <v>0.50039999999999996</v>
      </c>
      <c r="O2100" s="115">
        <f t="shared" si="1072"/>
        <v>0</v>
      </c>
      <c r="P2100" s="105">
        <f>O2100/N2100</f>
        <v>0</v>
      </c>
      <c r="R2100" s="286"/>
      <c r="S2100" s="287"/>
      <c r="V2100" s="180"/>
      <c r="W2100" s="180"/>
    </row>
    <row r="2101" spans="1:23">
      <c r="A2101" s="50" t="s">
        <v>293</v>
      </c>
      <c r="B2101" s="107" t="s">
        <v>1526</v>
      </c>
      <c r="D2101" s="81">
        <v>0</v>
      </c>
      <c r="E2101" s="77">
        <v>0</v>
      </c>
      <c r="F2101" s="77"/>
      <c r="G2101" s="50">
        <v>6</v>
      </c>
      <c r="H2101" s="81">
        <v>2</v>
      </c>
      <c r="I2101" s="3">
        <f t="shared" si="1095"/>
        <v>2</v>
      </c>
      <c r="J2101" s="3">
        <f t="shared" si="1069"/>
        <v>0</v>
      </c>
      <c r="K2101" s="50" t="s">
        <v>364</v>
      </c>
      <c r="L2101" s="337">
        <v>6.1000000000000004E-3</v>
      </c>
      <c r="M2101" s="273"/>
      <c r="N2101" s="114">
        <f>VLOOKUP(K2101,'Material Bar Weights'!A:C,3,0)</f>
        <v>2.17</v>
      </c>
      <c r="O2101" s="115">
        <f t="shared" si="1072"/>
        <v>0</v>
      </c>
      <c r="P2101" s="105">
        <f>O2101/N2101</f>
        <v>0</v>
      </c>
      <c r="R2101" s="290"/>
      <c r="S2101" s="287"/>
      <c r="V2101" s="180"/>
      <c r="W2101" s="180"/>
    </row>
    <row r="2102" spans="1:23">
      <c r="A2102" s="50" t="s">
        <v>233</v>
      </c>
      <c r="B2102" s="75" t="s">
        <v>1523</v>
      </c>
      <c r="D2102" s="81">
        <v>0</v>
      </c>
      <c r="E2102" s="171">
        <v>0</v>
      </c>
      <c r="F2102" s="171"/>
      <c r="G2102" s="50">
        <v>6</v>
      </c>
      <c r="H2102" s="81">
        <v>2</v>
      </c>
      <c r="I2102" s="3">
        <f t="shared" si="1095"/>
        <v>2</v>
      </c>
      <c r="J2102" s="3">
        <f t="shared" si="1069"/>
        <v>0</v>
      </c>
      <c r="K2102" s="103" t="s">
        <v>267</v>
      </c>
      <c r="L2102" s="166">
        <v>0.40400000000000003</v>
      </c>
      <c r="M2102" s="103"/>
      <c r="N2102" s="114">
        <f>VLOOKUP(K2102,'Material Bar Weights'!A:C,3,0)</f>
        <v>8.01</v>
      </c>
      <c r="O2102" s="115">
        <f t="shared" ref="O2102:O2107" si="1096">IF(L2102="NA", E2102, E2102*L2102)</f>
        <v>0</v>
      </c>
      <c r="P2102" s="105">
        <f>O2102/N2102</f>
        <v>0</v>
      </c>
      <c r="R2102" s="290"/>
      <c r="S2102" s="291"/>
      <c r="T2102" s="288"/>
      <c r="V2102" s="180"/>
      <c r="W2102" s="180"/>
    </row>
    <row r="2103" spans="1:23">
      <c r="A2103" s="50" t="s">
        <v>233</v>
      </c>
      <c r="B2103" s="75" t="s">
        <v>1527</v>
      </c>
      <c r="D2103" s="81">
        <v>0</v>
      </c>
      <c r="E2103" s="171">
        <v>0</v>
      </c>
      <c r="F2103" s="171"/>
      <c r="G2103" s="50">
        <v>6</v>
      </c>
      <c r="H2103" s="81">
        <v>2</v>
      </c>
      <c r="I2103" s="3">
        <f t="shared" si="1095"/>
        <v>2</v>
      </c>
      <c r="J2103" s="3">
        <f t="shared" si="1069"/>
        <v>0</v>
      </c>
      <c r="K2103" s="103" t="s">
        <v>59</v>
      </c>
      <c r="L2103" s="166">
        <v>8.5099999999999995E-2</v>
      </c>
      <c r="M2103" s="103"/>
      <c r="N2103" s="114">
        <f>VLOOKUP(K2103,'Material Bar Weights'!A:C,3,0)</f>
        <v>13.56</v>
      </c>
      <c r="O2103" s="115">
        <f t="shared" si="1096"/>
        <v>0</v>
      </c>
      <c r="P2103" s="105">
        <f>O2103/N2103</f>
        <v>0</v>
      </c>
      <c r="R2103" s="290"/>
      <c r="S2103" s="291"/>
      <c r="T2103" s="288"/>
      <c r="V2103" s="180"/>
      <c r="W2103" s="180"/>
    </row>
    <row r="2104" spans="1:23">
      <c r="A2104" s="50" t="s">
        <v>293</v>
      </c>
      <c r="B2104" s="107" t="s">
        <v>1524</v>
      </c>
      <c r="D2104" s="81">
        <v>0</v>
      </c>
      <c r="E2104" s="77">
        <v>0</v>
      </c>
      <c r="F2104" s="77"/>
      <c r="G2104" s="50">
        <v>6</v>
      </c>
      <c r="H2104" s="81">
        <v>2</v>
      </c>
      <c r="I2104" s="3">
        <f t="shared" si="1095"/>
        <v>2</v>
      </c>
      <c r="J2104" s="3">
        <f t="shared" ref="J2104:J2172" si="1097">ROUND(I2104/7.5,0)</f>
        <v>0</v>
      </c>
      <c r="K2104" s="50" t="s">
        <v>239</v>
      </c>
      <c r="L2104" s="337">
        <v>0.1837</v>
      </c>
      <c r="M2104" s="273"/>
      <c r="N2104" s="114">
        <f>VLOOKUP(K2104,'Material Bar Weights'!A:C,3,0)</f>
        <v>19.89</v>
      </c>
      <c r="O2104" s="115">
        <f t="shared" si="1096"/>
        <v>0</v>
      </c>
      <c r="P2104" s="105">
        <f>O2104/N2104</f>
        <v>0</v>
      </c>
      <c r="R2104" s="290"/>
      <c r="S2104" s="291"/>
      <c r="T2104" s="288"/>
      <c r="V2104" s="180"/>
      <c r="W2104" s="180"/>
    </row>
    <row r="2105" spans="1:23">
      <c r="A2105" s="50" t="s">
        <v>293</v>
      </c>
      <c r="B2105" s="49" t="s">
        <v>1525</v>
      </c>
      <c r="D2105" s="81">
        <v>0</v>
      </c>
      <c r="E2105" s="77">
        <v>0</v>
      </c>
      <c r="F2105" s="77"/>
      <c r="G2105" s="50">
        <v>6</v>
      </c>
      <c r="H2105" s="81">
        <v>2</v>
      </c>
      <c r="I2105" s="3">
        <f t="shared" si="1095"/>
        <v>2</v>
      </c>
      <c r="J2105" s="3">
        <f t="shared" si="1097"/>
        <v>0</v>
      </c>
      <c r="K2105" s="208" t="s">
        <v>1524</v>
      </c>
      <c r="L2105" s="147" t="s">
        <v>47</v>
      </c>
      <c r="M2105" s="207"/>
      <c r="N2105" s="114"/>
      <c r="O2105" s="115">
        <f t="shared" si="1096"/>
        <v>0</v>
      </c>
      <c r="P2105" s="114"/>
      <c r="R2105" s="290"/>
      <c r="S2105" s="291"/>
      <c r="T2105" s="288"/>
      <c r="V2105" s="180"/>
      <c r="W2105" s="180"/>
    </row>
    <row r="2106" spans="1:23">
      <c r="A2106" s="50" t="s">
        <v>407</v>
      </c>
      <c r="B2106" s="107" t="s">
        <v>1631</v>
      </c>
      <c r="D2106" s="81">
        <v>0</v>
      </c>
      <c r="E2106" s="77">
        <v>0</v>
      </c>
      <c r="F2106" s="77"/>
      <c r="G2106" s="175">
        <v>150</v>
      </c>
      <c r="H2106" s="81">
        <v>0.25</v>
      </c>
      <c r="I2106" s="3">
        <f t="shared" si="1095"/>
        <v>0.25</v>
      </c>
      <c r="J2106" s="3">
        <f t="shared" si="1097"/>
        <v>0</v>
      </c>
      <c r="K2106" s="81" t="s">
        <v>1632</v>
      </c>
      <c r="L2106" s="163" t="s">
        <v>47</v>
      </c>
      <c r="M2106" s="171"/>
      <c r="N2106" s="114"/>
      <c r="O2106" s="115">
        <f t="shared" si="1096"/>
        <v>0</v>
      </c>
      <c r="P2106" s="114"/>
      <c r="R2106" s="290"/>
      <c r="S2106" s="291"/>
      <c r="T2106" s="288"/>
      <c r="V2106" s="180"/>
      <c r="W2106" s="180"/>
    </row>
    <row r="2107" spans="1:23">
      <c r="A2107" s="50" t="s">
        <v>293</v>
      </c>
      <c r="B2107" s="49" t="s">
        <v>1522</v>
      </c>
      <c r="D2107" s="81">
        <v>0</v>
      </c>
      <c r="E2107" s="77">
        <v>0</v>
      </c>
      <c r="F2107" s="77"/>
      <c r="G2107" s="50">
        <v>6</v>
      </c>
      <c r="H2107" s="81">
        <v>2</v>
      </c>
      <c r="I2107" s="3">
        <f t="shared" si="1095"/>
        <v>2</v>
      </c>
      <c r="J2107" s="3">
        <f t="shared" si="1097"/>
        <v>0</v>
      </c>
      <c r="K2107" s="50" t="s">
        <v>1529</v>
      </c>
      <c r="L2107" s="147">
        <v>4.5999999999999999E-3</v>
      </c>
      <c r="M2107" s="207"/>
      <c r="N2107" s="114">
        <f>VLOOKUP(K2107,'Material Bar Weights'!A:C,3,0)</f>
        <v>3.13</v>
      </c>
      <c r="O2107" s="115">
        <f t="shared" si="1096"/>
        <v>0</v>
      </c>
      <c r="P2107" s="105">
        <f>O2107/N2107</f>
        <v>0</v>
      </c>
      <c r="R2107" s="290"/>
      <c r="S2107" s="291"/>
      <c r="T2107" s="288"/>
      <c r="V2107" s="180"/>
      <c r="W2107" s="180"/>
    </row>
    <row r="2108" spans="1:23">
      <c r="A2108" s="50" t="s">
        <v>395</v>
      </c>
      <c r="B2108" s="412" t="s">
        <v>2510</v>
      </c>
      <c r="D2108" s="81">
        <v>0</v>
      </c>
      <c r="E2108" s="77">
        <v>0</v>
      </c>
      <c r="F2108" s="77"/>
      <c r="G2108" s="50">
        <v>40</v>
      </c>
      <c r="H2108" s="81">
        <v>1</v>
      </c>
      <c r="I2108" s="6">
        <f>E2108/G2108+H2108</f>
        <v>1</v>
      </c>
      <c r="J2108" s="6">
        <f>ROUND(I2108/7.5,0)</f>
        <v>0</v>
      </c>
      <c r="K2108" s="367" t="s">
        <v>2509</v>
      </c>
      <c r="L2108" s="50" t="s">
        <v>47</v>
      </c>
      <c r="M2108" s="81"/>
      <c r="N2108" s="114"/>
      <c r="O2108" s="165">
        <v>0</v>
      </c>
      <c r="P2108" s="48"/>
      <c r="R2108" s="290"/>
      <c r="S2108" s="291"/>
      <c r="T2108" s="288"/>
      <c r="V2108" s="180"/>
      <c r="W2108" s="180"/>
    </row>
    <row r="2109" spans="1:23">
      <c r="A2109" s="165" t="s">
        <v>293</v>
      </c>
      <c r="B2109" s="172" t="s">
        <v>146</v>
      </c>
      <c r="C2109" s="102"/>
      <c r="D2109" s="81">
        <v>0</v>
      </c>
      <c r="E2109" s="77">
        <v>0</v>
      </c>
      <c r="F2109" s="77"/>
      <c r="G2109" s="50">
        <v>18</v>
      </c>
      <c r="H2109" s="81">
        <v>8</v>
      </c>
      <c r="I2109" s="3">
        <f t="shared" si="1095"/>
        <v>8</v>
      </c>
      <c r="J2109" s="3">
        <f t="shared" si="1097"/>
        <v>1</v>
      </c>
      <c r="K2109" s="208" t="s">
        <v>1959</v>
      </c>
      <c r="L2109" s="147" t="s">
        <v>47</v>
      </c>
      <c r="M2109" s="207"/>
      <c r="N2109" s="114"/>
      <c r="O2109" s="115">
        <f t="shared" ref="O2109" si="1098">IF(L2109="NA", E2109, E2109*L2109)</f>
        <v>0</v>
      </c>
      <c r="P2109" s="114"/>
      <c r="R2109" s="290"/>
      <c r="S2109" s="291"/>
      <c r="T2109" s="288"/>
      <c r="V2109" s="180"/>
      <c r="W2109" s="180"/>
    </row>
    <row r="2110" spans="1:23">
      <c r="A2110" s="165" t="s">
        <v>293</v>
      </c>
      <c r="B2110" s="101" t="s">
        <v>147</v>
      </c>
      <c r="C2110" s="102"/>
      <c r="D2110" s="48"/>
      <c r="E2110" s="48"/>
      <c r="F2110" s="48"/>
      <c r="M2110" s="48"/>
      <c r="N2110" s="48"/>
      <c r="O2110" s="48"/>
      <c r="P2110" s="133"/>
      <c r="R2110" s="290"/>
      <c r="S2110" s="291"/>
      <c r="T2110" s="288"/>
      <c r="U2110" s="39"/>
      <c r="V2110" s="180"/>
      <c r="W2110" s="180"/>
    </row>
    <row r="2111" spans="1:23">
      <c r="A2111" s="50" t="s">
        <v>946</v>
      </c>
      <c r="B2111" s="49" t="s">
        <v>1959</v>
      </c>
      <c r="D2111" s="81">
        <v>0</v>
      </c>
      <c r="E2111" s="263">
        <v>0</v>
      </c>
      <c r="F2111" s="263"/>
      <c r="G2111" s="77">
        <v>8</v>
      </c>
      <c r="H2111" s="266">
        <v>0</v>
      </c>
      <c r="I2111" s="6">
        <f t="shared" si="1095"/>
        <v>0</v>
      </c>
      <c r="J2111" s="6">
        <f t="shared" si="1097"/>
        <v>0</v>
      </c>
      <c r="K2111" s="50" t="s">
        <v>149</v>
      </c>
      <c r="L2111" s="85" t="s">
        <v>47</v>
      </c>
      <c r="M2111" s="103"/>
      <c r="N2111" s="114"/>
      <c r="O2111" s="115">
        <f t="shared" ref="O2111:O2129" si="1099">IF(L2111="NA", E2111, E2111*L2111)</f>
        <v>0</v>
      </c>
      <c r="P2111" s="114"/>
      <c r="R2111" s="290"/>
      <c r="S2111" s="291"/>
      <c r="T2111" s="288"/>
      <c r="V2111" s="180"/>
      <c r="W2111" s="180"/>
    </row>
    <row r="2112" spans="1:23">
      <c r="A2112" s="50" t="s">
        <v>946</v>
      </c>
      <c r="B2112" s="49" t="s">
        <v>1960</v>
      </c>
      <c r="D2112" s="81">
        <v>0</v>
      </c>
      <c r="E2112" s="77">
        <v>0</v>
      </c>
      <c r="F2112" s="77"/>
      <c r="G2112" s="77">
        <v>8</v>
      </c>
      <c r="H2112" s="266">
        <v>8</v>
      </c>
      <c r="I2112" s="6">
        <f t="shared" si="1095"/>
        <v>8</v>
      </c>
      <c r="J2112" s="6">
        <f t="shared" si="1097"/>
        <v>1</v>
      </c>
      <c r="K2112" s="50" t="s">
        <v>149</v>
      </c>
      <c r="L2112" s="85" t="s">
        <v>47</v>
      </c>
      <c r="M2112" s="103"/>
      <c r="N2112" s="114"/>
      <c r="O2112" s="115">
        <f t="shared" si="1099"/>
        <v>0</v>
      </c>
      <c r="P2112" s="114"/>
      <c r="R2112" s="290"/>
      <c r="S2112" s="291"/>
      <c r="T2112" s="288"/>
      <c r="V2112" s="180"/>
      <c r="W2112" s="180"/>
    </row>
    <row r="2113" spans="1:23">
      <c r="A2113" s="50" t="s">
        <v>218</v>
      </c>
      <c r="B2113" s="101" t="s">
        <v>193</v>
      </c>
      <c r="C2113" s="102"/>
      <c r="D2113" s="1376">
        <v>0</v>
      </c>
      <c r="E2113" s="1380">
        <v>0</v>
      </c>
      <c r="F2113" s="77"/>
      <c r="G2113" s="77">
        <v>144</v>
      </c>
      <c r="H2113" s="266">
        <v>1</v>
      </c>
      <c r="I2113" s="6">
        <f t="shared" si="1095"/>
        <v>1</v>
      </c>
      <c r="J2113" s="6">
        <f t="shared" si="1097"/>
        <v>0</v>
      </c>
      <c r="K2113" s="50" t="s">
        <v>196</v>
      </c>
      <c r="L2113" s="85" t="s">
        <v>47</v>
      </c>
      <c r="M2113" s="103"/>
      <c r="N2113" s="114"/>
      <c r="O2113" s="115">
        <f t="shared" si="1099"/>
        <v>0</v>
      </c>
      <c r="P2113" s="114"/>
      <c r="R2113" s="290"/>
      <c r="S2113" s="291"/>
      <c r="T2113" s="288"/>
      <c r="V2113" s="180"/>
      <c r="W2113" s="180"/>
    </row>
    <row r="2114" spans="1:23">
      <c r="A2114" s="50" t="s">
        <v>218</v>
      </c>
      <c r="B2114" s="46" t="s">
        <v>194</v>
      </c>
      <c r="C2114" s="102"/>
      <c r="D2114" s="81">
        <v>0</v>
      </c>
      <c r="E2114" s="77">
        <v>0</v>
      </c>
      <c r="F2114" s="77"/>
      <c r="G2114" s="77">
        <v>144</v>
      </c>
      <c r="H2114" s="266">
        <v>1</v>
      </c>
      <c r="I2114" s="6">
        <f t="shared" si="1095"/>
        <v>1</v>
      </c>
      <c r="J2114" s="6">
        <f t="shared" si="1097"/>
        <v>0</v>
      </c>
      <c r="K2114" s="50" t="s">
        <v>197</v>
      </c>
      <c r="L2114" s="85" t="s">
        <v>47</v>
      </c>
      <c r="M2114" s="103"/>
      <c r="N2114" s="114"/>
      <c r="O2114" s="115">
        <f t="shared" si="1099"/>
        <v>0</v>
      </c>
      <c r="P2114" s="114"/>
      <c r="R2114" s="290"/>
      <c r="S2114" s="291"/>
      <c r="T2114" s="288"/>
      <c r="V2114" s="180"/>
      <c r="W2114" s="180"/>
    </row>
    <row r="2115" spans="1:23">
      <c r="A2115" s="50" t="s">
        <v>218</v>
      </c>
      <c r="B2115" s="101" t="s">
        <v>195</v>
      </c>
      <c r="C2115" s="102"/>
      <c r="D2115" s="81">
        <v>0</v>
      </c>
      <c r="E2115" s="77">
        <v>0</v>
      </c>
      <c r="F2115" s="77"/>
      <c r="G2115" s="77">
        <v>144</v>
      </c>
      <c r="H2115" s="266">
        <v>1</v>
      </c>
      <c r="I2115" s="6">
        <f t="shared" si="1095"/>
        <v>1</v>
      </c>
      <c r="J2115" s="6">
        <f t="shared" si="1097"/>
        <v>0</v>
      </c>
      <c r="K2115" s="50" t="s">
        <v>198</v>
      </c>
      <c r="L2115" s="85" t="s">
        <v>47</v>
      </c>
      <c r="M2115" s="103"/>
      <c r="N2115" s="114"/>
      <c r="O2115" s="115">
        <f t="shared" si="1099"/>
        <v>0</v>
      </c>
      <c r="P2115" s="114"/>
      <c r="R2115" s="290"/>
      <c r="S2115" s="291"/>
      <c r="T2115" s="288"/>
      <c r="V2115" s="180"/>
      <c r="W2115" s="180"/>
    </row>
    <row r="2116" spans="1:23">
      <c r="A2116" s="50" t="s">
        <v>329</v>
      </c>
      <c r="B2116" s="247" t="s">
        <v>1291</v>
      </c>
      <c r="C2116" s="182"/>
      <c r="D2116" s="81">
        <v>0</v>
      </c>
      <c r="E2116" s="110">
        <v>0</v>
      </c>
      <c r="F2116" s="110"/>
      <c r="G2116" s="110">
        <v>25</v>
      </c>
      <c r="H2116" s="110">
        <v>4</v>
      </c>
      <c r="I2116" s="3">
        <f t="shared" si="1095"/>
        <v>4</v>
      </c>
      <c r="J2116" s="3">
        <f t="shared" si="1097"/>
        <v>1</v>
      </c>
      <c r="K2116" s="7" t="s">
        <v>1545</v>
      </c>
      <c r="L2116" s="168" t="s">
        <v>47</v>
      </c>
      <c r="M2116" s="168"/>
      <c r="N2116" s="114"/>
      <c r="O2116" s="115">
        <f t="shared" si="1099"/>
        <v>0</v>
      </c>
      <c r="P2116" s="114"/>
      <c r="R2116" s="290"/>
      <c r="S2116" s="291"/>
      <c r="T2116" s="288"/>
      <c r="V2116" s="180"/>
      <c r="W2116" s="180"/>
    </row>
    <row r="2117" spans="1:23">
      <c r="A2117" s="50" t="s">
        <v>329</v>
      </c>
      <c r="B2117" s="247" t="s">
        <v>1293</v>
      </c>
      <c r="C2117" s="182"/>
      <c r="D2117" s="81">
        <v>0</v>
      </c>
      <c r="E2117" s="110">
        <v>0</v>
      </c>
      <c r="F2117" s="110"/>
      <c r="G2117" s="110">
        <v>25</v>
      </c>
      <c r="H2117" s="110">
        <v>4</v>
      </c>
      <c r="I2117" s="3">
        <f t="shared" si="1095"/>
        <v>4</v>
      </c>
      <c r="J2117" s="3">
        <f t="shared" si="1097"/>
        <v>1</v>
      </c>
      <c r="K2117" s="7" t="s">
        <v>1545</v>
      </c>
      <c r="L2117" s="168" t="s">
        <v>47</v>
      </c>
      <c r="M2117" s="168"/>
      <c r="N2117" s="114"/>
      <c r="O2117" s="115">
        <f t="shared" si="1099"/>
        <v>0</v>
      </c>
      <c r="P2117" s="114"/>
      <c r="R2117" s="290"/>
      <c r="S2117" s="291"/>
      <c r="T2117" s="288"/>
      <c r="V2117" s="180"/>
      <c r="W2117" s="180"/>
    </row>
    <row r="2118" spans="1:23">
      <c r="A2118" s="165" t="s">
        <v>154</v>
      </c>
      <c r="B2118" s="411" t="s">
        <v>103</v>
      </c>
      <c r="C2118" s="102"/>
      <c r="D2118" s="81">
        <v>0</v>
      </c>
      <c r="E2118" s="140">
        <v>0</v>
      </c>
      <c r="F2118" s="140"/>
      <c r="G2118" s="110">
        <v>153</v>
      </c>
      <c r="H2118" s="110">
        <v>0.08</v>
      </c>
      <c r="I2118" s="3">
        <f t="shared" si="1095"/>
        <v>0.08</v>
      </c>
      <c r="J2118" s="3">
        <f t="shared" si="1097"/>
        <v>0</v>
      </c>
      <c r="K2118" s="110" t="s">
        <v>467</v>
      </c>
      <c r="L2118" s="168" t="s">
        <v>47</v>
      </c>
      <c r="M2118" s="168"/>
      <c r="N2118" s="114"/>
      <c r="O2118" s="115">
        <f t="shared" si="1099"/>
        <v>0</v>
      </c>
      <c r="P2118" s="114"/>
      <c r="R2118" s="290"/>
      <c r="S2118" s="291"/>
      <c r="T2118" s="288"/>
      <c r="V2118" s="180"/>
      <c r="W2118" s="180"/>
    </row>
    <row r="2119" spans="1:23">
      <c r="A2119" s="165" t="s">
        <v>154</v>
      </c>
      <c r="B2119" s="411" t="s">
        <v>130</v>
      </c>
      <c r="D2119" s="81">
        <v>0</v>
      </c>
      <c r="E2119" s="140">
        <v>0</v>
      </c>
      <c r="F2119" s="140"/>
      <c r="G2119" s="50">
        <v>153</v>
      </c>
      <c r="H2119" s="81">
        <v>0.08</v>
      </c>
      <c r="I2119" s="6">
        <f t="shared" si="1095"/>
        <v>0.08</v>
      </c>
      <c r="J2119" s="6">
        <f t="shared" si="1097"/>
        <v>0</v>
      </c>
      <c r="K2119" s="81" t="s">
        <v>1077</v>
      </c>
      <c r="L2119" s="50" t="s">
        <v>47</v>
      </c>
      <c r="M2119" s="81"/>
      <c r="N2119" s="114"/>
      <c r="O2119" s="115">
        <f t="shared" si="1099"/>
        <v>0</v>
      </c>
      <c r="P2119" s="114"/>
      <c r="R2119" s="290"/>
      <c r="S2119" s="291"/>
      <c r="T2119" s="288"/>
      <c r="U2119" s="212"/>
      <c r="V2119" s="180"/>
      <c r="W2119" s="180"/>
    </row>
    <row r="2120" spans="1:23">
      <c r="A2120" s="50" t="s">
        <v>154</v>
      </c>
      <c r="B2120" s="101" t="s">
        <v>1583</v>
      </c>
      <c r="C2120" s="102"/>
      <c r="D2120" s="81">
        <v>0</v>
      </c>
      <c r="E2120" s="77">
        <v>0</v>
      </c>
      <c r="F2120" s="77"/>
      <c r="G2120" s="110">
        <v>153</v>
      </c>
      <c r="H2120" s="110">
        <v>0.08</v>
      </c>
      <c r="I2120" s="3">
        <f t="shared" si="1095"/>
        <v>0.08</v>
      </c>
      <c r="J2120" s="3">
        <f t="shared" si="1097"/>
        <v>0</v>
      </c>
      <c r="K2120" s="110" t="s">
        <v>80</v>
      </c>
      <c r="L2120" s="168">
        <v>0.66549999999999998</v>
      </c>
      <c r="M2120" s="168"/>
      <c r="N2120" s="114">
        <f>VLOOKUP(K2120,'Material Bar Weights'!A:C,3,0)</f>
        <v>2.06</v>
      </c>
      <c r="O2120" s="115">
        <f t="shared" si="1099"/>
        <v>0</v>
      </c>
      <c r="P2120" s="105">
        <f>O2120/N2120</f>
        <v>0</v>
      </c>
      <c r="R2120" s="290"/>
      <c r="S2120" s="291"/>
      <c r="T2120" s="288"/>
      <c r="V2120" s="180"/>
      <c r="W2120" s="180"/>
    </row>
    <row r="2121" spans="1:23">
      <c r="A2121" s="50" t="s">
        <v>2318</v>
      </c>
      <c r="B2121" s="46" t="s">
        <v>2476</v>
      </c>
      <c r="C2121" s="102"/>
      <c r="D2121" s="81">
        <v>0</v>
      </c>
      <c r="E2121" s="77">
        <v>0</v>
      </c>
      <c r="F2121" s="464">
        <f>((E2121*M2121)/35)/4</f>
        <v>0</v>
      </c>
      <c r="G2121" s="110">
        <v>153</v>
      </c>
      <c r="H2121" s="110">
        <v>4</v>
      </c>
      <c r="I2121" s="3">
        <f t="shared" si="1095"/>
        <v>4</v>
      </c>
      <c r="J2121" s="3">
        <f t="shared" si="1097"/>
        <v>1</v>
      </c>
      <c r="K2121" s="110" t="s">
        <v>2319</v>
      </c>
      <c r="L2121" s="168" t="s">
        <v>47</v>
      </c>
      <c r="M2121" s="168">
        <v>0.1109</v>
      </c>
      <c r="N2121" s="114"/>
      <c r="O2121" s="115">
        <f t="shared" si="1099"/>
        <v>0</v>
      </c>
      <c r="P2121" s="114"/>
      <c r="R2121" s="290"/>
      <c r="S2121" s="291"/>
      <c r="T2121" s="288"/>
      <c r="V2121" s="180"/>
      <c r="W2121" s="180"/>
    </row>
    <row r="2122" spans="1:23">
      <c r="A2122" s="165" t="s">
        <v>154</v>
      </c>
      <c r="B2122" s="411" t="s">
        <v>1461</v>
      </c>
      <c r="D2122" s="1376">
        <v>0</v>
      </c>
      <c r="E2122" s="1380">
        <v>0</v>
      </c>
      <c r="F2122" s="475">
        <f>((E2122*M2122)/35)/4</f>
        <v>0</v>
      </c>
      <c r="G2122" s="89">
        <v>60</v>
      </c>
      <c r="H2122" s="177">
        <v>0.08</v>
      </c>
      <c r="I2122" s="6">
        <f t="shared" si="1095"/>
        <v>0.08</v>
      </c>
      <c r="J2122" s="6">
        <f t="shared" si="1097"/>
        <v>0</v>
      </c>
      <c r="K2122" s="89" t="s">
        <v>2448</v>
      </c>
      <c r="L2122" s="244">
        <v>1</v>
      </c>
      <c r="M2122" s="131">
        <v>0.998</v>
      </c>
      <c r="N2122" s="114"/>
      <c r="O2122" s="115">
        <f t="shared" si="1099"/>
        <v>0</v>
      </c>
      <c r="P2122" s="114"/>
      <c r="R2122" s="290"/>
      <c r="S2122" s="291"/>
      <c r="T2122" s="288"/>
      <c r="V2122" s="180"/>
      <c r="W2122" s="180"/>
    </row>
    <row r="2123" spans="1:23">
      <c r="A2123" s="163" t="s">
        <v>156</v>
      </c>
      <c r="B2123" s="411" t="s">
        <v>1216</v>
      </c>
      <c r="D2123" s="81">
        <v>0</v>
      </c>
      <c r="E2123" s="140">
        <v>0</v>
      </c>
      <c r="F2123" s="464">
        <f>((E2123*M2123)/35)/4</f>
        <v>0</v>
      </c>
      <c r="G2123" s="50">
        <v>153</v>
      </c>
      <c r="H2123" s="81">
        <v>0.08</v>
      </c>
      <c r="I2123" s="6">
        <f t="shared" si="1095"/>
        <v>0.08</v>
      </c>
      <c r="J2123" s="6">
        <f t="shared" si="1097"/>
        <v>0</v>
      </c>
      <c r="K2123" s="81" t="s">
        <v>1217</v>
      </c>
      <c r="L2123" s="50" t="s">
        <v>47</v>
      </c>
      <c r="M2123" s="168">
        <v>0.1109</v>
      </c>
      <c r="N2123" s="114"/>
      <c r="O2123" s="115">
        <f t="shared" si="1099"/>
        <v>0</v>
      </c>
      <c r="P2123" s="114"/>
      <c r="R2123" s="290"/>
      <c r="S2123" s="291"/>
      <c r="T2123" s="288"/>
      <c r="V2123" s="180"/>
      <c r="W2123" s="180"/>
    </row>
    <row r="2124" spans="1:23">
      <c r="A2124" s="163" t="s">
        <v>156</v>
      </c>
      <c r="B2124" s="107" t="s">
        <v>294</v>
      </c>
      <c r="D2124" s="81">
        <v>0</v>
      </c>
      <c r="E2124" s="140">
        <v>0</v>
      </c>
      <c r="F2124" s="140"/>
      <c r="G2124" s="50">
        <v>153</v>
      </c>
      <c r="H2124" s="81">
        <v>0.08</v>
      </c>
      <c r="I2124" s="6">
        <f t="shared" si="1095"/>
        <v>0.08</v>
      </c>
      <c r="J2124" s="6">
        <f t="shared" si="1097"/>
        <v>0</v>
      </c>
      <c r="K2124" s="81" t="s">
        <v>652</v>
      </c>
      <c r="L2124" s="50">
        <v>0.71660000000000001</v>
      </c>
      <c r="M2124" s="81"/>
      <c r="N2124" s="114">
        <f>VLOOKUP(K2124,'Material Bar Weights'!A:C,3,0)</f>
        <v>4.6500000000000004</v>
      </c>
      <c r="O2124" s="115">
        <f t="shared" si="1099"/>
        <v>0</v>
      </c>
      <c r="P2124" s="105">
        <f t="shared" ref="P2124:P2131" si="1100">O2124/N2124</f>
        <v>0</v>
      </c>
      <c r="R2124" s="290"/>
      <c r="S2124" s="291"/>
      <c r="T2124" s="288"/>
      <c r="U2124" s="212"/>
      <c r="V2124" s="180"/>
      <c r="W2124" s="180"/>
    </row>
    <row r="2125" spans="1:23">
      <c r="A2125" s="163" t="s">
        <v>156</v>
      </c>
      <c r="B2125" s="107" t="s">
        <v>571</v>
      </c>
      <c r="D2125" s="81">
        <v>0</v>
      </c>
      <c r="E2125" s="140">
        <v>0</v>
      </c>
      <c r="F2125" s="140"/>
      <c r="G2125" s="50">
        <v>153</v>
      </c>
      <c r="H2125" s="81">
        <v>0.08</v>
      </c>
      <c r="I2125" s="6">
        <f t="shared" si="1095"/>
        <v>0.08</v>
      </c>
      <c r="J2125" s="6">
        <f t="shared" si="1097"/>
        <v>0</v>
      </c>
      <c r="K2125" s="81" t="s">
        <v>652</v>
      </c>
      <c r="L2125" s="50">
        <v>3.0047999999999999</v>
      </c>
      <c r="M2125" s="81"/>
      <c r="N2125" s="114">
        <f>VLOOKUP(K2125,'Material Bar Weights'!A:C,3,0)</f>
        <v>4.6500000000000004</v>
      </c>
      <c r="O2125" s="115">
        <f t="shared" si="1099"/>
        <v>0</v>
      </c>
      <c r="P2125" s="105">
        <f t="shared" si="1100"/>
        <v>0</v>
      </c>
      <c r="R2125" s="290"/>
      <c r="S2125" s="291"/>
      <c r="T2125" s="288"/>
      <c r="U2125" s="212"/>
      <c r="V2125" s="180"/>
      <c r="W2125" s="180"/>
    </row>
    <row r="2126" spans="1:23">
      <c r="A2126" s="163" t="s">
        <v>156</v>
      </c>
      <c r="B2126" s="49" t="s">
        <v>977</v>
      </c>
      <c r="D2126" s="81">
        <v>0</v>
      </c>
      <c r="E2126" s="140">
        <v>0</v>
      </c>
      <c r="F2126" s="140"/>
      <c r="G2126" s="50">
        <v>153</v>
      </c>
      <c r="H2126" s="81">
        <v>0.08</v>
      </c>
      <c r="I2126" s="6">
        <f t="shared" si="1095"/>
        <v>0.08</v>
      </c>
      <c r="J2126" s="6">
        <f t="shared" si="1097"/>
        <v>0</v>
      </c>
      <c r="K2126" s="81" t="s">
        <v>652</v>
      </c>
      <c r="L2126" s="50">
        <v>0.25040000000000001</v>
      </c>
      <c r="M2126" s="81"/>
      <c r="N2126" s="114">
        <f>VLOOKUP(K2126,'Material Bar Weights'!A:C,3,0)</f>
        <v>4.6500000000000004</v>
      </c>
      <c r="O2126" s="115">
        <f t="shared" si="1099"/>
        <v>0</v>
      </c>
      <c r="P2126" s="105">
        <f t="shared" si="1100"/>
        <v>0</v>
      </c>
      <c r="R2126" s="290"/>
      <c r="S2126" s="291"/>
      <c r="T2126" s="288"/>
      <c r="V2126" s="180"/>
      <c r="W2126" s="180"/>
    </row>
    <row r="2127" spans="1:23">
      <c r="A2127" s="163" t="s">
        <v>156</v>
      </c>
      <c r="B2127" s="107" t="s">
        <v>471</v>
      </c>
      <c r="D2127" s="81">
        <v>0</v>
      </c>
      <c r="E2127" s="140">
        <v>0</v>
      </c>
      <c r="F2127" s="140"/>
      <c r="G2127" s="50">
        <v>153</v>
      </c>
      <c r="H2127" s="81">
        <v>0.08</v>
      </c>
      <c r="I2127" s="6">
        <f t="shared" si="1095"/>
        <v>0.08</v>
      </c>
      <c r="J2127" s="6">
        <f t="shared" si="1097"/>
        <v>0</v>
      </c>
      <c r="K2127" s="81" t="s">
        <v>652</v>
      </c>
      <c r="L2127" s="50">
        <v>3.0047999999999999</v>
      </c>
      <c r="M2127" s="81"/>
      <c r="N2127" s="114">
        <f>VLOOKUP(K2127,'Material Bar Weights'!A:C,3,0)</f>
        <v>4.6500000000000004</v>
      </c>
      <c r="O2127" s="115">
        <f t="shared" si="1099"/>
        <v>0</v>
      </c>
      <c r="P2127" s="105">
        <f t="shared" si="1100"/>
        <v>0</v>
      </c>
      <c r="R2127" s="290"/>
      <c r="S2127" s="291"/>
      <c r="T2127" s="288"/>
      <c r="U2127" s="212"/>
      <c r="V2127" s="180"/>
      <c r="W2127" s="180"/>
    </row>
    <row r="2128" spans="1:23">
      <c r="A2128" s="50" t="s">
        <v>156</v>
      </c>
      <c r="B2128" s="412" t="s">
        <v>246</v>
      </c>
      <c r="C2128" s="182"/>
      <c r="D2128" s="81">
        <v>0</v>
      </c>
      <c r="E2128" s="110">
        <v>0</v>
      </c>
      <c r="F2128" s="464">
        <f>((E2128*M2128)/35)/4</f>
        <v>0</v>
      </c>
      <c r="G2128" s="111">
        <v>78</v>
      </c>
      <c r="H2128" s="110">
        <v>6</v>
      </c>
      <c r="I2128" s="3">
        <f t="shared" si="1095"/>
        <v>6</v>
      </c>
      <c r="J2128" s="3">
        <f t="shared" si="1097"/>
        <v>1</v>
      </c>
      <c r="K2128" s="110" t="s">
        <v>247</v>
      </c>
      <c r="L2128" s="168">
        <v>3.27E-2</v>
      </c>
      <c r="M2128" s="168">
        <v>1.37E-2</v>
      </c>
      <c r="N2128" s="114">
        <f>VLOOKUP(K2128,'Material Bar Weights'!A:C,3,0)</f>
        <v>13.8</v>
      </c>
      <c r="O2128" s="115">
        <f t="shared" si="1099"/>
        <v>0</v>
      </c>
      <c r="P2128" s="105">
        <f t="shared" si="1100"/>
        <v>0</v>
      </c>
      <c r="R2128" s="290"/>
      <c r="S2128" s="291"/>
      <c r="T2128" s="288"/>
      <c r="V2128" s="180"/>
      <c r="W2128" s="180"/>
    </row>
    <row r="2129" spans="1:23">
      <c r="A2129" s="50" t="s">
        <v>156</v>
      </c>
      <c r="B2129" s="412" t="s">
        <v>220</v>
      </c>
      <c r="C2129" s="182"/>
      <c r="D2129" s="81">
        <v>0</v>
      </c>
      <c r="E2129" s="110">
        <v>0</v>
      </c>
      <c r="F2129" s="464">
        <f t="shared" ref="F2129:F2130" si="1101">((E2129*M2129)/35)/4</f>
        <v>0</v>
      </c>
      <c r="G2129" s="110">
        <v>80</v>
      </c>
      <c r="H2129" s="110">
        <v>6</v>
      </c>
      <c r="I2129" s="3">
        <f t="shared" si="1095"/>
        <v>6</v>
      </c>
      <c r="J2129" s="3">
        <f t="shared" si="1097"/>
        <v>1</v>
      </c>
      <c r="K2129" s="110" t="s">
        <v>222</v>
      </c>
      <c r="L2129" s="168">
        <v>9.1999999999999998E-3</v>
      </c>
      <c r="M2129" s="168">
        <v>1.2459999999999999E-3</v>
      </c>
      <c r="N2129" s="114">
        <f>VLOOKUP(K2129,'Material Bar Weights'!A:C,3,0)</f>
        <v>2.0939999999999999</v>
      </c>
      <c r="O2129" s="115">
        <f t="shared" si="1099"/>
        <v>0</v>
      </c>
      <c r="P2129" s="105">
        <f t="shared" si="1100"/>
        <v>0</v>
      </c>
      <c r="R2129" s="290"/>
      <c r="S2129" s="291"/>
      <c r="T2129" s="288"/>
      <c r="V2129" s="180"/>
      <c r="W2129" s="180"/>
    </row>
    <row r="2130" spans="1:23">
      <c r="A2130" s="50" t="s">
        <v>156</v>
      </c>
      <c r="B2130" s="412" t="s">
        <v>508</v>
      </c>
      <c r="C2130" s="182"/>
      <c r="D2130" s="81">
        <v>0</v>
      </c>
      <c r="E2130" s="110">
        <v>0</v>
      </c>
      <c r="F2130" s="464">
        <f t="shared" si="1101"/>
        <v>0</v>
      </c>
      <c r="G2130" s="110">
        <v>80</v>
      </c>
      <c r="H2130" s="110">
        <v>4</v>
      </c>
      <c r="I2130" s="3">
        <f t="shared" si="1095"/>
        <v>4</v>
      </c>
      <c r="J2130" s="3">
        <f t="shared" si="1097"/>
        <v>1</v>
      </c>
      <c r="K2130" s="110" t="s">
        <v>1428</v>
      </c>
      <c r="L2130" s="168">
        <v>1.01E-2</v>
      </c>
      <c r="M2130" s="168">
        <v>1.2999999999999999E-2</v>
      </c>
      <c r="N2130" s="114">
        <f>VLOOKUP(K2130,'Material Bar Weights'!A:C,3,0)</f>
        <v>3.3519999999999999</v>
      </c>
      <c r="O2130" s="33">
        <f>E2130*L2130</f>
        <v>0</v>
      </c>
      <c r="P2130" s="132">
        <f t="shared" si="1100"/>
        <v>0</v>
      </c>
      <c r="R2130" s="290"/>
      <c r="S2130" s="291"/>
      <c r="T2130" s="288"/>
      <c r="V2130" s="180"/>
      <c r="W2130" s="180"/>
    </row>
    <row r="2131" spans="1:23">
      <c r="A2131" s="50" t="s">
        <v>156</v>
      </c>
      <c r="B2131" s="108" t="s">
        <v>248</v>
      </c>
      <c r="C2131" s="182"/>
      <c r="D2131" s="81">
        <v>0</v>
      </c>
      <c r="E2131" s="110">
        <v>0</v>
      </c>
      <c r="F2131" s="110"/>
      <c r="G2131" s="111">
        <v>107</v>
      </c>
      <c r="H2131" s="110">
        <v>8</v>
      </c>
      <c r="I2131" s="3">
        <f t="shared" ref="I2131:I2167" si="1102">E2131/G2131+H2131</f>
        <v>8</v>
      </c>
      <c r="J2131" s="3">
        <f t="shared" si="1097"/>
        <v>1</v>
      </c>
      <c r="K2131" s="110" t="s">
        <v>1428</v>
      </c>
      <c r="L2131" s="168">
        <v>0.48</v>
      </c>
      <c r="M2131" s="168"/>
      <c r="N2131" s="114">
        <f>VLOOKUP(K2131,'Material Bar Weights'!A:C,3,0)</f>
        <v>3.3519999999999999</v>
      </c>
      <c r="O2131" s="115">
        <f t="shared" ref="O2131:O2151" si="1103">IF(L2131="NA", E2131, E2131*L2131)</f>
        <v>0</v>
      </c>
      <c r="P2131" s="105">
        <f t="shared" si="1100"/>
        <v>0</v>
      </c>
      <c r="R2131" s="290"/>
      <c r="S2131" s="291"/>
      <c r="T2131" s="288"/>
      <c r="V2131" s="180"/>
      <c r="W2131" s="180"/>
    </row>
    <row r="2132" spans="1:23">
      <c r="A2132" s="50" t="s">
        <v>329</v>
      </c>
      <c r="B2132" s="1426" t="s">
        <v>1566</v>
      </c>
      <c r="C2132" s="182"/>
      <c r="D2132" s="81">
        <v>0</v>
      </c>
      <c r="E2132" s="110">
        <v>0</v>
      </c>
      <c r="F2132" s="110"/>
      <c r="G2132" s="110">
        <v>25</v>
      </c>
      <c r="H2132" s="110">
        <v>4</v>
      </c>
      <c r="I2132" s="3">
        <f t="shared" si="1102"/>
        <v>4</v>
      </c>
      <c r="J2132" s="3">
        <f t="shared" si="1097"/>
        <v>1</v>
      </c>
      <c r="K2132" s="378" t="s">
        <v>1568</v>
      </c>
      <c r="L2132" s="168" t="s">
        <v>47</v>
      </c>
      <c r="M2132" s="168"/>
      <c r="N2132" s="114"/>
      <c r="O2132" s="115">
        <f t="shared" si="1103"/>
        <v>0</v>
      </c>
      <c r="P2132" s="114"/>
      <c r="R2132" s="290"/>
      <c r="S2132" s="291"/>
      <c r="T2132" s="288"/>
      <c r="V2132" s="180"/>
      <c r="W2132" s="180"/>
    </row>
    <row r="2133" spans="1:23">
      <c r="A2133" s="50" t="s">
        <v>329</v>
      </c>
      <c r="B2133" s="377" t="s">
        <v>1565</v>
      </c>
      <c r="C2133" s="182"/>
      <c r="D2133" s="81">
        <v>0</v>
      </c>
      <c r="E2133" s="110">
        <v>0</v>
      </c>
      <c r="F2133" s="110"/>
      <c r="G2133" s="110">
        <v>25</v>
      </c>
      <c r="H2133" s="110">
        <v>4</v>
      </c>
      <c r="I2133" s="3">
        <f t="shared" si="1102"/>
        <v>4</v>
      </c>
      <c r="J2133" s="3">
        <f t="shared" si="1097"/>
        <v>1</v>
      </c>
      <c r="K2133" s="378" t="s">
        <v>1567</v>
      </c>
      <c r="L2133" s="168" t="s">
        <v>47</v>
      </c>
      <c r="M2133" s="168"/>
      <c r="N2133" s="114"/>
      <c r="O2133" s="115">
        <f t="shared" si="1103"/>
        <v>0</v>
      </c>
      <c r="P2133" s="114"/>
      <c r="R2133" s="286"/>
      <c r="S2133" s="291"/>
      <c r="T2133" s="288"/>
      <c r="V2133" s="180"/>
      <c r="W2133" s="180"/>
    </row>
    <row r="2134" spans="1:23">
      <c r="A2134" s="50" t="s">
        <v>946</v>
      </c>
      <c r="B2134" s="193" t="s">
        <v>2518</v>
      </c>
      <c r="C2134" s="313" t="s">
        <v>1992</v>
      </c>
      <c r="D2134" s="155">
        <v>0</v>
      </c>
      <c r="E2134" s="33">
        <v>0</v>
      </c>
      <c r="F2134" s="464">
        <f>((E2134*M2134)/35)/4</f>
        <v>0</v>
      </c>
      <c r="G2134" s="8">
        <v>37</v>
      </c>
      <c r="H2134" s="7">
        <v>16</v>
      </c>
      <c r="I2134" s="3">
        <f>D2134/G2134+H2134</f>
        <v>16</v>
      </c>
      <c r="J2134" s="3">
        <f t="shared" si="1097"/>
        <v>2</v>
      </c>
      <c r="K2134" s="155" t="s">
        <v>2519</v>
      </c>
      <c r="L2134" s="155">
        <v>0.1268</v>
      </c>
      <c r="M2134" s="33">
        <v>2.1600000000000001E-2</v>
      </c>
      <c r="N2134" s="90">
        <f>VLOOKUP(K2134,'Material Bar Weights'!A:C,3,0)</f>
        <v>54.03</v>
      </c>
      <c r="O2134" s="115">
        <f t="shared" si="1103"/>
        <v>0</v>
      </c>
      <c r="P2134" s="132">
        <f t="shared" ref="P2134" si="1104">O2134/N2134</f>
        <v>0</v>
      </c>
      <c r="Q2134" s="90"/>
      <c r="R2134" s="286"/>
      <c r="S2134" s="291"/>
      <c r="T2134" s="288"/>
      <c r="V2134" s="180"/>
      <c r="W2134" s="180"/>
    </row>
    <row r="2135" spans="1:23">
      <c r="A2135" s="50" t="s">
        <v>2440</v>
      </c>
      <c r="B2135" s="411" t="s">
        <v>2606</v>
      </c>
      <c r="C2135" s="543" t="s">
        <v>2331</v>
      </c>
      <c r="D2135" s="262">
        <v>0</v>
      </c>
      <c r="E2135" s="356">
        <v>0</v>
      </c>
      <c r="F2135" s="464">
        <f>((E2133*M2133)/35)/4</f>
        <v>0</v>
      </c>
      <c r="G2135" s="263">
        <v>96</v>
      </c>
      <c r="H2135" s="263">
        <v>4</v>
      </c>
      <c r="I2135" s="554">
        <f>E2135/G2135+H2135</f>
        <v>4</v>
      </c>
      <c r="J2135" s="3">
        <f>ROUND(I2135/7.5,0)</f>
        <v>1</v>
      </c>
      <c r="K2135" s="262" t="s">
        <v>364</v>
      </c>
      <c r="L2135" s="544">
        <v>0.14699999999999999</v>
      </c>
      <c r="M2135" s="545">
        <v>0.14699999999999999</v>
      </c>
      <c r="N2135" s="90">
        <f>VLOOKUP(K2135,'Material Bar Weights'!A:C,3,0)</f>
        <v>2.17</v>
      </c>
      <c r="O2135" s="115">
        <f>IF(L2135="NA", E2135, E2135*L2135)</f>
        <v>0</v>
      </c>
      <c r="P2135" s="132">
        <f>O2135/N2135</f>
        <v>0</v>
      </c>
      <c r="Q2135" s="121"/>
      <c r="R2135" s="286"/>
      <c r="S2135" s="291"/>
      <c r="T2135" s="288"/>
      <c r="U2135" s="41">
        <v>2018</v>
      </c>
      <c r="V2135" s="180"/>
      <c r="W2135" s="180"/>
    </row>
    <row r="2136" spans="1:23">
      <c r="A2136" s="50" t="s">
        <v>407</v>
      </c>
      <c r="B2136" s="411" t="s">
        <v>2607</v>
      </c>
      <c r="C2136" s="543" t="s">
        <v>2331</v>
      </c>
      <c r="D2136" s="262">
        <v>0</v>
      </c>
      <c r="E2136" s="356">
        <v>0</v>
      </c>
      <c r="F2136" s="356"/>
      <c r="G2136" s="263">
        <v>128</v>
      </c>
      <c r="H2136" s="263">
        <v>0.5</v>
      </c>
      <c r="I2136" s="554">
        <f>E2136/G2136+H2136</f>
        <v>0.5</v>
      </c>
      <c r="J2136" s="3">
        <f>ROUND(I2136/7.5,0)</f>
        <v>0</v>
      </c>
      <c r="K2136" s="81" t="s">
        <v>2608</v>
      </c>
      <c r="L2136" s="546" t="s">
        <v>47</v>
      </c>
      <c r="M2136" s="33"/>
      <c r="N2136" s="90"/>
      <c r="O2136" s="115">
        <f>IF(L2136="NA", E2136, E2136*L2136)</f>
        <v>0</v>
      </c>
      <c r="P2136" s="180"/>
      <c r="Q2136" s="90"/>
      <c r="R2136" s="286"/>
      <c r="S2136" s="291"/>
      <c r="T2136" s="288"/>
      <c r="V2136" s="180"/>
      <c r="W2136" s="180"/>
    </row>
    <row r="2137" spans="1:23">
      <c r="A2137" s="50" t="s">
        <v>422</v>
      </c>
      <c r="B2137" s="413" t="s">
        <v>2119</v>
      </c>
      <c r="C2137" s="76" t="s">
        <v>2377</v>
      </c>
      <c r="D2137" s="81">
        <v>0</v>
      </c>
      <c r="E2137" s="77">
        <v>0</v>
      </c>
      <c r="F2137" s="77"/>
      <c r="G2137" s="81">
        <v>128</v>
      </c>
      <c r="H2137" s="81">
        <v>0.5</v>
      </c>
      <c r="I2137" s="114">
        <f>E2137/G2137+H2137</f>
        <v>0.5</v>
      </c>
      <c r="J2137" s="40">
        <f>ROUND(I2137/7.5,0)</f>
        <v>0</v>
      </c>
      <c r="K2137" s="77" t="s">
        <v>364</v>
      </c>
      <c r="L2137" s="207">
        <v>0.14699999999999999</v>
      </c>
      <c r="M2137" s="207"/>
      <c r="N2137" s="114">
        <f>VLOOKUP(K2137,'Material Bar Weights'!A:C,3,0)</f>
        <v>2.17</v>
      </c>
      <c r="O2137" s="115">
        <f>IF(L2137="NA", E2137, E2137*L2137)</f>
        <v>0</v>
      </c>
      <c r="P2137" s="105">
        <f>O2137/N2137</f>
        <v>0</v>
      </c>
      <c r="R2137" s="286"/>
      <c r="S2137" s="287"/>
      <c r="V2137" s="180"/>
      <c r="W2137" s="180"/>
    </row>
    <row r="2138" spans="1:23">
      <c r="A2138" s="50" t="s">
        <v>408</v>
      </c>
      <c r="B2138" s="413" t="s">
        <v>2120</v>
      </c>
      <c r="C2138" s="128" t="s">
        <v>2377</v>
      </c>
      <c r="D2138" s="81">
        <v>0</v>
      </c>
      <c r="E2138" s="77">
        <v>0</v>
      </c>
      <c r="F2138" s="77"/>
      <c r="G2138" s="81">
        <v>128</v>
      </c>
      <c r="H2138" s="81">
        <v>0.5</v>
      </c>
      <c r="I2138" s="114">
        <f>E2138/G2138+H2138</f>
        <v>0.5</v>
      </c>
      <c r="J2138" s="40">
        <f>ROUND(I2138/7.5,0)</f>
        <v>0</v>
      </c>
      <c r="K2138" s="77" t="s">
        <v>2121</v>
      </c>
      <c r="L2138" s="207" t="s">
        <v>47</v>
      </c>
      <c r="M2138" s="207"/>
      <c r="N2138" s="114"/>
      <c r="O2138" s="115">
        <f>IF(L2138="NA", E2138, E2138*L2138)</f>
        <v>0</v>
      </c>
      <c r="P2138" s="114"/>
      <c r="Q2138" s="81"/>
      <c r="R2138" s="286"/>
      <c r="S2138" s="287"/>
      <c r="V2138" s="180"/>
      <c r="W2138" s="180"/>
    </row>
    <row r="2139" spans="1:23">
      <c r="A2139" s="50" t="s">
        <v>407</v>
      </c>
      <c r="B2139" s="413" t="s">
        <v>2118</v>
      </c>
      <c r="C2139" s="128" t="s">
        <v>2377</v>
      </c>
      <c r="D2139" s="81">
        <v>0</v>
      </c>
      <c r="E2139" s="77">
        <v>0</v>
      </c>
      <c r="F2139" s="77"/>
      <c r="G2139" s="81">
        <v>128</v>
      </c>
      <c r="H2139" s="81">
        <v>0.5</v>
      </c>
      <c r="I2139" s="114">
        <f>E2139/G2139+H2139</f>
        <v>0.5</v>
      </c>
      <c r="J2139" s="40">
        <f>ROUND(I2139/7.5,0)</f>
        <v>0</v>
      </c>
      <c r="K2139" s="77" t="s">
        <v>2122</v>
      </c>
      <c r="L2139" s="207" t="s">
        <v>47</v>
      </c>
      <c r="M2139" s="207"/>
      <c r="N2139" s="114"/>
      <c r="O2139" s="115">
        <f>IF(L2139="NA", E2139, E2139*L2139)</f>
        <v>0</v>
      </c>
      <c r="P2139" s="114"/>
      <c r="Q2139" s="81"/>
      <c r="R2139" s="286"/>
      <c r="S2139" s="287"/>
      <c r="V2139" s="180"/>
      <c r="W2139" s="180"/>
    </row>
    <row r="2140" spans="1:23">
      <c r="A2140" s="50" t="s">
        <v>422</v>
      </c>
      <c r="B2140" s="108" t="s">
        <v>575</v>
      </c>
      <c r="C2140" s="182"/>
      <c r="D2140" s="81">
        <v>0</v>
      </c>
      <c r="E2140" s="77">
        <v>0</v>
      </c>
      <c r="F2140" s="77"/>
      <c r="G2140" s="81">
        <v>128</v>
      </c>
      <c r="H2140" s="81">
        <v>0.5</v>
      </c>
      <c r="I2140" s="114">
        <f t="shared" si="1102"/>
        <v>0.5</v>
      </c>
      <c r="J2140" s="40">
        <f t="shared" si="1097"/>
        <v>0</v>
      </c>
      <c r="K2140" s="77" t="s">
        <v>364</v>
      </c>
      <c r="L2140" s="207">
        <v>0.25230000000000002</v>
      </c>
      <c r="M2140" s="207"/>
      <c r="N2140" s="114">
        <f>VLOOKUP(K2140,'Material Bar Weights'!A:C,3,0)</f>
        <v>2.17</v>
      </c>
      <c r="O2140" s="115">
        <f t="shared" si="1103"/>
        <v>0</v>
      </c>
      <c r="P2140" s="105">
        <f>O2140/N2140</f>
        <v>0</v>
      </c>
      <c r="R2140" s="286"/>
      <c r="S2140" s="287"/>
      <c r="V2140" s="180"/>
      <c r="W2140" s="180"/>
    </row>
    <row r="2141" spans="1:23">
      <c r="A2141" s="50" t="s">
        <v>408</v>
      </c>
      <c r="B2141" s="172" t="s">
        <v>1625</v>
      </c>
      <c r="C2141" s="76"/>
      <c r="D2141" s="81">
        <v>0</v>
      </c>
      <c r="E2141" s="77">
        <v>0</v>
      </c>
      <c r="F2141" s="77"/>
      <c r="G2141" s="81">
        <v>128</v>
      </c>
      <c r="H2141" s="81">
        <v>0.5</v>
      </c>
      <c r="I2141" s="114">
        <f t="shared" si="1102"/>
        <v>0.5</v>
      </c>
      <c r="J2141" s="40">
        <f t="shared" si="1097"/>
        <v>0</v>
      </c>
      <c r="K2141" s="77" t="s">
        <v>575</v>
      </c>
      <c r="L2141" s="207" t="s">
        <v>47</v>
      </c>
      <c r="M2141" s="207"/>
      <c r="N2141" s="114"/>
      <c r="O2141" s="115">
        <f t="shared" si="1103"/>
        <v>0</v>
      </c>
      <c r="P2141" s="114"/>
      <c r="R2141" s="286"/>
      <c r="S2141" s="287"/>
      <c r="V2141" s="180"/>
      <c r="W2141" s="180"/>
    </row>
    <row r="2142" spans="1:23">
      <c r="A2142" s="50" t="s">
        <v>422</v>
      </c>
      <c r="B2142" s="412" t="s">
        <v>2125</v>
      </c>
      <c r="C2142" s="76"/>
      <c r="D2142" s="81">
        <v>0</v>
      </c>
      <c r="E2142" s="77">
        <v>0</v>
      </c>
      <c r="F2142" s="464">
        <f>((E2142*M2142)/35)/4</f>
        <v>0</v>
      </c>
      <c r="G2142" s="81">
        <v>128</v>
      </c>
      <c r="H2142" s="81">
        <v>0.5</v>
      </c>
      <c r="I2142" s="114">
        <f>E2142/G2142+H2142</f>
        <v>0.5</v>
      </c>
      <c r="J2142" s="40">
        <f>ROUND(I2142/7.5,0)</f>
        <v>0</v>
      </c>
      <c r="K2142" s="77" t="s">
        <v>192</v>
      </c>
      <c r="L2142" s="207">
        <v>0.27300000000000002</v>
      </c>
      <c r="M2142" s="207">
        <v>0.27029999999999998</v>
      </c>
      <c r="N2142" s="114">
        <f>VLOOKUP(K2142,'Material Bar Weights'!A:C,3,0)</f>
        <v>3.39</v>
      </c>
      <c r="O2142" s="115">
        <f>IF(L2142="NA", E2142, E2142*L2142)</f>
        <v>0</v>
      </c>
      <c r="P2142" s="105">
        <f>O2142/N2142</f>
        <v>0</v>
      </c>
      <c r="R2142" s="286"/>
      <c r="S2142" s="287"/>
      <c r="V2142" s="180"/>
      <c r="W2142" s="180"/>
    </row>
    <row r="2143" spans="1:23">
      <c r="A2143" s="50" t="s">
        <v>408</v>
      </c>
      <c r="B2143" s="412" t="s">
        <v>2126</v>
      </c>
      <c r="C2143" s="76"/>
      <c r="D2143" s="81">
        <v>0</v>
      </c>
      <c r="E2143" s="77">
        <v>0</v>
      </c>
      <c r="F2143" s="77"/>
      <c r="G2143" s="81">
        <v>128</v>
      </c>
      <c r="H2143" s="81">
        <v>0.5</v>
      </c>
      <c r="I2143" s="114">
        <f>E2143/G2143+H2143</f>
        <v>0.5</v>
      </c>
      <c r="J2143" s="40">
        <f>ROUND(I2143/7.5,0)</f>
        <v>0</v>
      </c>
      <c r="K2143" s="392" t="s">
        <v>2127</v>
      </c>
      <c r="L2143" s="207" t="s">
        <v>47</v>
      </c>
      <c r="M2143" s="207"/>
      <c r="N2143" s="114"/>
      <c r="O2143" s="115">
        <f>IF(L2143="NA", E2143, E2143*L2143)</f>
        <v>0</v>
      </c>
      <c r="P2143" s="114"/>
      <c r="R2143" s="286"/>
      <c r="S2143" s="287"/>
      <c r="V2143" s="180"/>
      <c r="W2143" s="180"/>
    </row>
    <row r="2144" spans="1:23">
      <c r="A2144" s="50" t="s">
        <v>156</v>
      </c>
      <c r="B2144" s="410" t="s">
        <v>667</v>
      </c>
      <c r="C2144" s="44"/>
      <c r="D2144" s="81">
        <v>0</v>
      </c>
      <c r="E2144" s="155">
        <v>0</v>
      </c>
      <c r="F2144" s="155"/>
      <c r="G2144" s="155">
        <v>450</v>
      </c>
      <c r="H2144" s="7">
        <v>8</v>
      </c>
      <c r="I2144" s="3">
        <f t="shared" si="1102"/>
        <v>8</v>
      </c>
      <c r="J2144" s="3">
        <f t="shared" si="1097"/>
        <v>1</v>
      </c>
      <c r="K2144" s="155" t="s">
        <v>181</v>
      </c>
      <c r="L2144" s="155">
        <v>0.19700000000000001</v>
      </c>
      <c r="M2144" s="7"/>
      <c r="N2144" s="114">
        <f>VLOOKUP(K2144,'Material Bar Weights'!A:C,3,0)</f>
        <v>29.31</v>
      </c>
      <c r="O2144" s="115">
        <f t="shared" si="1103"/>
        <v>0</v>
      </c>
      <c r="P2144" s="105">
        <f>O2144/N2144</f>
        <v>0</v>
      </c>
      <c r="R2144" s="286"/>
      <c r="S2144" s="287"/>
      <c r="V2144" s="180"/>
      <c r="W2144" s="180"/>
    </row>
    <row r="2145" spans="1:23">
      <c r="A2145" s="50" t="s">
        <v>156</v>
      </c>
      <c r="B2145" s="410" t="s">
        <v>668</v>
      </c>
      <c r="C2145" s="44"/>
      <c r="D2145" s="81">
        <v>0</v>
      </c>
      <c r="E2145" s="155">
        <v>0</v>
      </c>
      <c r="F2145" s="155"/>
      <c r="G2145" s="155">
        <v>120</v>
      </c>
      <c r="H2145" s="7">
        <v>8</v>
      </c>
      <c r="I2145" s="3">
        <f t="shared" si="1102"/>
        <v>8</v>
      </c>
      <c r="J2145" s="3">
        <f t="shared" si="1097"/>
        <v>1</v>
      </c>
      <c r="K2145" s="155" t="s">
        <v>667</v>
      </c>
      <c r="L2145" s="155" t="s">
        <v>47</v>
      </c>
      <c r="M2145" s="7"/>
      <c r="N2145" s="114"/>
      <c r="O2145" s="115">
        <f t="shared" si="1103"/>
        <v>0</v>
      </c>
      <c r="P2145" s="114"/>
      <c r="R2145" s="286"/>
      <c r="S2145" s="287"/>
      <c r="V2145" s="180"/>
      <c r="W2145" s="180"/>
    </row>
    <row r="2146" spans="1:23">
      <c r="A2146" s="50" t="s">
        <v>156</v>
      </c>
      <c r="B2146" s="412" t="s">
        <v>400</v>
      </c>
      <c r="C2146" s="182"/>
      <c r="D2146" s="81">
        <v>0</v>
      </c>
      <c r="E2146" s="110">
        <v>0</v>
      </c>
      <c r="F2146" s="110"/>
      <c r="G2146" s="111">
        <v>72</v>
      </c>
      <c r="H2146" s="110">
        <v>7</v>
      </c>
      <c r="I2146" s="3">
        <f t="shared" si="1102"/>
        <v>7</v>
      </c>
      <c r="J2146" s="3">
        <f t="shared" si="1097"/>
        <v>1</v>
      </c>
      <c r="K2146" s="110" t="s">
        <v>181</v>
      </c>
      <c r="L2146" s="168">
        <v>0.18840000000000001</v>
      </c>
      <c r="M2146" s="168"/>
      <c r="N2146" s="114">
        <f>VLOOKUP(K2146,'Material Bar Weights'!A:C,3,0)</f>
        <v>29.31</v>
      </c>
      <c r="O2146" s="115">
        <f t="shared" si="1103"/>
        <v>0</v>
      </c>
      <c r="P2146" s="105">
        <f>O2146/N2146</f>
        <v>0</v>
      </c>
      <c r="R2146" s="286"/>
      <c r="S2146" s="287"/>
      <c r="V2146" s="180"/>
      <c r="W2146" s="180"/>
    </row>
    <row r="2147" spans="1:23">
      <c r="A2147" s="50" t="s">
        <v>156</v>
      </c>
      <c r="B2147" s="412" t="s">
        <v>401</v>
      </c>
      <c r="C2147" s="182"/>
      <c r="D2147" s="81">
        <v>0</v>
      </c>
      <c r="E2147" s="110">
        <v>0</v>
      </c>
      <c r="F2147" s="110"/>
      <c r="G2147" s="111">
        <v>144</v>
      </c>
      <c r="H2147" s="110">
        <v>16</v>
      </c>
      <c r="I2147" s="3">
        <f t="shared" si="1102"/>
        <v>16</v>
      </c>
      <c r="J2147" s="3">
        <f t="shared" si="1097"/>
        <v>2</v>
      </c>
      <c r="K2147" s="110" t="s">
        <v>400</v>
      </c>
      <c r="L2147" s="168" t="s">
        <v>47</v>
      </c>
      <c r="M2147" s="168"/>
      <c r="N2147" s="114"/>
      <c r="O2147" s="115">
        <f t="shared" si="1103"/>
        <v>0</v>
      </c>
      <c r="P2147" s="114"/>
    </row>
    <row r="2148" spans="1:23">
      <c r="A2148" s="50" t="s">
        <v>156</v>
      </c>
      <c r="B2148" s="246" t="s">
        <v>591</v>
      </c>
      <c r="D2148" s="81">
        <v>0</v>
      </c>
      <c r="E2148" s="7">
        <v>0</v>
      </c>
      <c r="F2148" s="7"/>
      <c r="G2148" s="7">
        <v>450</v>
      </c>
      <c r="H2148" s="7">
        <v>16</v>
      </c>
      <c r="I2148" s="3">
        <f t="shared" si="1102"/>
        <v>16</v>
      </c>
      <c r="J2148" s="3">
        <f t="shared" si="1097"/>
        <v>2</v>
      </c>
      <c r="K2148" s="7" t="s">
        <v>322</v>
      </c>
      <c r="L2148" s="7">
        <v>0.1179</v>
      </c>
      <c r="M2148" s="7"/>
      <c r="N2148" s="114">
        <f>VLOOKUP(K2148,'Material Bar Weights'!A:C,3,0)</f>
        <v>14.96</v>
      </c>
      <c r="O2148" s="115">
        <f t="shared" si="1103"/>
        <v>0</v>
      </c>
      <c r="P2148" s="105">
        <f>O2148/N2148</f>
        <v>0</v>
      </c>
    </row>
    <row r="2149" spans="1:23">
      <c r="A2149" s="50" t="s">
        <v>155</v>
      </c>
      <c r="B2149" s="410" t="s">
        <v>590</v>
      </c>
      <c r="C2149" s="182"/>
      <c r="D2149" s="81">
        <v>0</v>
      </c>
      <c r="E2149" s="110">
        <v>0</v>
      </c>
      <c r="F2149" s="110"/>
      <c r="G2149" s="110">
        <v>144</v>
      </c>
      <c r="H2149" s="110">
        <v>16</v>
      </c>
      <c r="I2149" s="3">
        <f t="shared" si="1102"/>
        <v>16</v>
      </c>
      <c r="J2149" s="3">
        <f t="shared" si="1097"/>
        <v>2</v>
      </c>
      <c r="K2149" s="7" t="s">
        <v>591</v>
      </c>
      <c r="L2149" s="113" t="s">
        <v>47</v>
      </c>
      <c r="M2149" s="168"/>
      <c r="N2149" s="114"/>
      <c r="O2149" s="115">
        <f t="shared" si="1103"/>
        <v>0</v>
      </c>
      <c r="P2149" s="114"/>
    </row>
    <row r="2150" spans="1:23">
      <c r="A2150" s="50" t="s">
        <v>156</v>
      </c>
      <c r="B2150" s="406" t="s">
        <v>593</v>
      </c>
      <c r="C2150" s="102"/>
      <c r="D2150" s="81">
        <v>0</v>
      </c>
      <c r="E2150" s="77">
        <v>0</v>
      </c>
      <c r="F2150" s="77"/>
      <c r="G2150" s="153">
        <v>70</v>
      </c>
      <c r="H2150" s="266">
        <v>12</v>
      </c>
      <c r="I2150" s="6">
        <f t="shared" si="1102"/>
        <v>12</v>
      </c>
      <c r="J2150" s="6">
        <f t="shared" si="1097"/>
        <v>2</v>
      </c>
      <c r="K2150" s="50" t="s">
        <v>122</v>
      </c>
      <c r="L2150" s="85">
        <v>0.21310000000000001</v>
      </c>
      <c r="M2150" s="103"/>
      <c r="N2150" s="114">
        <f>VLOOKUP(K2150,'Material Bar Weights'!A:C,3,0)</f>
        <v>21.54</v>
      </c>
      <c r="O2150" s="115">
        <f t="shared" si="1103"/>
        <v>0</v>
      </c>
      <c r="P2150" s="105">
        <f>O2150/N2150</f>
        <v>0</v>
      </c>
    </row>
    <row r="2151" spans="1:23">
      <c r="A2151" s="50" t="s">
        <v>155</v>
      </c>
      <c r="B2151" s="410" t="s">
        <v>592</v>
      </c>
      <c r="C2151" s="182"/>
      <c r="D2151" s="81">
        <v>0</v>
      </c>
      <c r="E2151" s="110">
        <v>0</v>
      </c>
      <c r="F2151" s="110"/>
      <c r="G2151" s="110">
        <v>144</v>
      </c>
      <c r="H2151" s="110">
        <v>16</v>
      </c>
      <c r="I2151" s="3">
        <f t="shared" si="1102"/>
        <v>16</v>
      </c>
      <c r="J2151" s="3">
        <f t="shared" si="1097"/>
        <v>2</v>
      </c>
      <c r="K2151" s="7" t="s">
        <v>593</v>
      </c>
      <c r="L2151" s="168" t="s">
        <v>47</v>
      </c>
      <c r="M2151" s="168"/>
      <c r="N2151" s="114"/>
      <c r="O2151" s="115">
        <f t="shared" si="1103"/>
        <v>0</v>
      </c>
      <c r="P2151" s="114"/>
    </row>
    <row r="2152" spans="1:23">
      <c r="A2152" s="50" t="s">
        <v>156</v>
      </c>
      <c r="B2152" s="410" t="s">
        <v>594</v>
      </c>
      <c r="C2152" s="376"/>
      <c r="D2152" s="81">
        <v>0</v>
      </c>
      <c r="E2152" s="155">
        <v>0</v>
      </c>
      <c r="F2152" s="155"/>
      <c r="G2152" s="334">
        <v>64</v>
      </c>
      <c r="H2152" s="7">
        <v>12</v>
      </c>
      <c r="I2152" s="3">
        <f t="shared" si="1102"/>
        <v>12</v>
      </c>
      <c r="J2152" s="3">
        <f t="shared" si="1097"/>
        <v>2</v>
      </c>
      <c r="K2152" s="155" t="s">
        <v>91</v>
      </c>
      <c r="L2152" s="195">
        <v>6.13E-2</v>
      </c>
      <c r="M2152" s="7"/>
      <c r="N2152" s="114">
        <f>VLOOKUP(K2152,'Material Bar Weights'!A:C,3,0)</f>
        <v>7.33</v>
      </c>
      <c r="O2152" s="33">
        <f>E2152*L2152</f>
        <v>0</v>
      </c>
      <c r="P2152" s="132">
        <f>O2152/N2152</f>
        <v>0</v>
      </c>
    </row>
    <row r="2153" spans="1:23">
      <c r="A2153" s="50" t="s">
        <v>155</v>
      </c>
      <c r="B2153" s="410" t="s">
        <v>587</v>
      </c>
      <c r="C2153" s="182"/>
      <c r="D2153" s="81">
        <v>0</v>
      </c>
      <c r="E2153" s="110">
        <v>0</v>
      </c>
      <c r="F2153" s="110"/>
      <c r="G2153" s="110">
        <v>144</v>
      </c>
      <c r="H2153" s="110">
        <v>16</v>
      </c>
      <c r="I2153" s="3">
        <f t="shared" si="1102"/>
        <v>16</v>
      </c>
      <c r="J2153" s="3">
        <f t="shared" si="1097"/>
        <v>2</v>
      </c>
      <c r="K2153" s="7" t="s">
        <v>594</v>
      </c>
      <c r="L2153" s="168" t="s">
        <v>47</v>
      </c>
      <c r="M2153" s="168"/>
      <c r="N2153" s="114"/>
      <c r="O2153" s="115">
        <f t="shared" ref="O2153:O2188" si="1105">IF(L2153="NA", E2153, E2153*L2153)</f>
        <v>0</v>
      </c>
      <c r="P2153" s="114"/>
      <c r="R2153" s="286"/>
      <c r="S2153" s="287"/>
      <c r="V2153" s="180"/>
      <c r="W2153" s="180"/>
    </row>
    <row r="2154" spans="1:23">
      <c r="A2154" s="50" t="s">
        <v>156</v>
      </c>
      <c r="B2154" s="246" t="s">
        <v>589</v>
      </c>
      <c r="C2154" s="376"/>
      <c r="D2154" s="81">
        <v>0</v>
      </c>
      <c r="E2154" s="155">
        <v>0</v>
      </c>
      <c r="F2154" s="155"/>
      <c r="G2154" s="263">
        <v>70</v>
      </c>
      <c r="H2154" s="7">
        <v>12</v>
      </c>
      <c r="I2154" s="3">
        <f t="shared" si="1102"/>
        <v>12</v>
      </c>
      <c r="J2154" s="3">
        <f t="shared" si="1097"/>
        <v>2</v>
      </c>
      <c r="K2154" s="155" t="s">
        <v>221</v>
      </c>
      <c r="L2154" s="195">
        <v>0.1048</v>
      </c>
      <c r="M2154" s="7"/>
      <c r="N2154" s="114">
        <f>VLOOKUP(K2154,'Material Bar Weights'!A:C,3,0)</f>
        <v>12.11</v>
      </c>
      <c r="O2154" s="115">
        <f t="shared" si="1105"/>
        <v>0</v>
      </c>
      <c r="P2154" s="105">
        <f>O2154/N2154</f>
        <v>0</v>
      </c>
      <c r="R2154" s="286"/>
      <c r="S2154" s="287"/>
      <c r="V2154" s="180"/>
      <c r="W2154" s="180"/>
    </row>
    <row r="2155" spans="1:23">
      <c r="A2155" s="50" t="s">
        <v>155</v>
      </c>
      <c r="B2155" s="410" t="s">
        <v>588</v>
      </c>
      <c r="C2155" s="182"/>
      <c r="D2155" s="81">
        <v>0</v>
      </c>
      <c r="E2155" s="110">
        <v>0</v>
      </c>
      <c r="F2155" s="110"/>
      <c r="G2155" s="110">
        <v>144</v>
      </c>
      <c r="H2155" s="110">
        <v>16</v>
      </c>
      <c r="I2155" s="3">
        <f t="shared" si="1102"/>
        <v>16</v>
      </c>
      <c r="J2155" s="3">
        <f t="shared" si="1097"/>
        <v>2</v>
      </c>
      <c r="K2155" s="7" t="s">
        <v>589</v>
      </c>
      <c r="L2155" s="168" t="s">
        <v>47</v>
      </c>
      <c r="M2155" s="168"/>
      <c r="N2155" s="114"/>
      <c r="O2155" s="115">
        <f t="shared" si="1105"/>
        <v>0</v>
      </c>
      <c r="P2155" s="114"/>
      <c r="R2155" s="286"/>
      <c r="S2155" s="287"/>
      <c r="V2155" s="180"/>
      <c r="W2155" s="180"/>
    </row>
    <row r="2156" spans="1:23">
      <c r="A2156" s="50" t="s">
        <v>156</v>
      </c>
      <c r="B2156" s="410" t="s">
        <v>596</v>
      </c>
      <c r="C2156" s="376"/>
      <c r="D2156" s="81">
        <v>0</v>
      </c>
      <c r="E2156" s="155">
        <v>0</v>
      </c>
      <c r="F2156" s="155"/>
      <c r="G2156" s="263">
        <v>70</v>
      </c>
      <c r="H2156" s="7">
        <v>12</v>
      </c>
      <c r="I2156" s="3">
        <f t="shared" si="1102"/>
        <v>12</v>
      </c>
      <c r="J2156" s="3">
        <f t="shared" si="1097"/>
        <v>2</v>
      </c>
      <c r="K2156" s="155" t="s">
        <v>291</v>
      </c>
      <c r="L2156" s="195">
        <v>3.6700000000000003E-2</v>
      </c>
      <c r="M2156" s="7"/>
      <c r="N2156" s="114">
        <f>VLOOKUP(K2156,'Material Bar Weights'!A:C,3,0)</f>
        <v>5.38</v>
      </c>
      <c r="O2156" s="115">
        <f t="shared" si="1105"/>
        <v>0</v>
      </c>
      <c r="P2156" s="105">
        <f>O2156/N2156</f>
        <v>0</v>
      </c>
      <c r="R2156" s="286"/>
      <c r="S2156" s="287"/>
      <c r="V2156" s="180"/>
      <c r="W2156" s="180"/>
    </row>
    <row r="2157" spans="1:23">
      <c r="A2157" s="50" t="s">
        <v>155</v>
      </c>
      <c r="B2157" s="410" t="s">
        <v>595</v>
      </c>
      <c r="C2157" s="182"/>
      <c r="D2157" s="81">
        <v>0</v>
      </c>
      <c r="E2157" s="110">
        <v>0</v>
      </c>
      <c r="F2157" s="110"/>
      <c r="G2157" s="110">
        <v>144</v>
      </c>
      <c r="H2157" s="110">
        <v>16</v>
      </c>
      <c r="I2157" s="3">
        <f t="shared" si="1102"/>
        <v>16</v>
      </c>
      <c r="J2157" s="3">
        <f t="shared" si="1097"/>
        <v>2</v>
      </c>
      <c r="K2157" s="7" t="s">
        <v>596</v>
      </c>
      <c r="L2157" s="168" t="s">
        <v>47</v>
      </c>
      <c r="M2157" s="168"/>
      <c r="N2157" s="114"/>
      <c r="O2157" s="115">
        <f t="shared" si="1105"/>
        <v>0</v>
      </c>
      <c r="P2157" s="114"/>
      <c r="R2157" s="286"/>
      <c r="S2157" s="287"/>
      <c r="V2157" s="180"/>
      <c r="W2157" s="180"/>
    </row>
    <row r="2158" spans="1:23">
      <c r="A2158" s="50" t="s">
        <v>156</v>
      </c>
      <c r="B2158" s="410" t="s">
        <v>598</v>
      </c>
      <c r="C2158" s="376"/>
      <c r="D2158" s="81">
        <v>0</v>
      </c>
      <c r="E2158" s="155">
        <v>0</v>
      </c>
      <c r="F2158" s="33">
        <f t="shared" ref="F2158:F2160" si="1106">((E2158*M2158)/35)/4</f>
        <v>0</v>
      </c>
      <c r="G2158" s="8">
        <v>72</v>
      </c>
      <c r="H2158" s="7">
        <v>8</v>
      </c>
      <c r="I2158" s="3">
        <f t="shared" si="1102"/>
        <v>8</v>
      </c>
      <c r="J2158" s="3">
        <f t="shared" si="1097"/>
        <v>1</v>
      </c>
      <c r="K2158" s="155" t="s">
        <v>291</v>
      </c>
      <c r="L2158" s="195">
        <v>3.2500000000000001E-2</v>
      </c>
      <c r="M2158" s="7">
        <v>1.52E-2</v>
      </c>
      <c r="N2158" s="114">
        <f>VLOOKUP(K2158,'Material Bar Weights'!A:C,3,0)</f>
        <v>5.38</v>
      </c>
      <c r="O2158" s="115">
        <f t="shared" si="1105"/>
        <v>0</v>
      </c>
      <c r="P2158" s="105">
        <f>O2158/N2158</f>
        <v>0</v>
      </c>
      <c r="R2158" s="286"/>
      <c r="S2158" s="287"/>
      <c r="V2158" s="180"/>
      <c r="W2158" s="180"/>
    </row>
    <row r="2159" spans="1:23">
      <c r="A2159" s="50" t="s">
        <v>155</v>
      </c>
      <c r="B2159" s="410" t="s">
        <v>597</v>
      </c>
      <c r="C2159" s="182"/>
      <c r="D2159" s="81">
        <v>0</v>
      </c>
      <c r="E2159" s="110">
        <v>0</v>
      </c>
      <c r="F2159" s="110"/>
      <c r="G2159" s="110">
        <v>144</v>
      </c>
      <c r="H2159" s="110">
        <v>16</v>
      </c>
      <c r="I2159" s="3">
        <f t="shared" si="1102"/>
        <v>16</v>
      </c>
      <c r="J2159" s="3">
        <f t="shared" si="1097"/>
        <v>2</v>
      </c>
      <c r="K2159" s="7" t="s">
        <v>598</v>
      </c>
      <c r="L2159" s="168" t="s">
        <v>47</v>
      </c>
      <c r="M2159" s="168"/>
      <c r="N2159" s="114"/>
      <c r="O2159" s="115">
        <f t="shared" si="1105"/>
        <v>0</v>
      </c>
      <c r="P2159" s="114"/>
      <c r="R2159" s="286"/>
      <c r="S2159" s="287"/>
      <c r="V2159" s="180"/>
      <c r="W2159" s="180"/>
    </row>
    <row r="2160" spans="1:23">
      <c r="A2160" s="50" t="s">
        <v>459</v>
      </c>
      <c r="B2160" s="410" t="s">
        <v>3992</v>
      </c>
      <c r="C2160" s="376"/>
      <c r="D2160" s="81">
        <v>0</v>
      </c>
      <c r="E2160" s="155">
        <v>0</v>
      </c>
      <c r="F2160" s="33">
        <f t="shared" si="1106"/>
        <v>0</v>
      </c>
      <c r="G2160" s="263">
        <v>94</v>
      </c>
      <c r="H2160" s="263">
        <v>2.5</v>
      </c>
      <c r="I2160" s="180">
        <f>E2160/G2160+H2160</f>
        <v>2.5</v>
      </c>
      <c r="J2160" s="3">
        <f>ROUND(I2160/7.5,0)</f>
        <v>0</v>
      </c>
      <c r="K2160" s="262" t="s">
        <v>107</v>
      </c>
      <c r="L2160" s="379">
        <v>0.40500000000000003</v>
      </c>
      <c r="M2160" s="448">
        <v>0.39800000000000002</v>
      </c>
      <c r="N2160" s="114">
        <f>VLOOKUP(K2160,'Material Bar Weights'!A:C,3,0)</f>
        <v>4.88</v>
      </c>
      <c r="O2160" s="115">
        <f>IF(L2160="NA", E2160, E2160*L2160)</f>
        <v>0</v>
      </c>
      <c r="P2160" s="105">
        <f>O2160/N2160</f>
        <v>0</v>
      </c>
      <c r="R2160" s="286"/>
      <c r="S2160" s="287"/>
      <c r="V2160" s="180"/>
      <c r="W2160" s="180"/>
    </row>
    <row r="2161" spans="1:23">
      <c r="A2161" s="50" t="s">
        <v>408</v>
      </c>
      <c r="B2161" s="410" t="s">
        <v>3993</v>
      </c>
      <c r="C2161" s="376"/>
      <c r="D2161" s="81">
        <v>0</v>
      </c>
      <c r="E2161" s="155">
        <v>0</v>
      </c>
      <c r="F2161" s="155"/>
      <c r="G2161" s="50">
        <v>94</v>
      </c>
      <c r="H2161" s="81">
        <v>2.5</v>
      </c>
      <c r="I2161" s="114">
        <f t="shared" si="1102"/>
        <v>2.5</v>
      </c>
      <c r="J2161" s="40">
        <f t="shared" si="1097"/>
        <v>0</v>
      </c>
      <c r="K2161" s="7" t="s">
        <v>3994</v>
      </c>
      <c r="L2161" s="169" t="s">
        <v>47</v>
      </c>
      <c r="M2161" s="273"/>
      <c r="N2161" s="114"/>
      <c r="O2161" s="115">
        <f t="shared" si="1105"/>
        <v>0</v>
      </c>
      <c r="P2161" s="114"/>
      <c r="R2161" s="286"/>
      <c r="S2161" s="287"/>
      <c r="V2161" s="180"/>
      <c r="W2161" s="180"/>
    </row>
    <row r="2162" spans="1:23">
      <c r="A2162" s="81" t="s">
        <v>405</v>
      </c>
      <c r="B2162" s="413" t="s">
        <v>104</v>
      </c>
      <c r="D2162" s="81">
        <v>0</v>
      </c>
      <c r="E2162" s="140">
        <v>0</v>
      </c>
      <c r="F2162" s="48"/>
      <c r="G2162" s="146">
        <v>192</v>
      </c>
      <c r="H2162" s="81">
        <v>1</v>
      </c>
      <c r="I2162" s="6">
        <f t="shared" si="1102"/>
        <v>1</v>
      </c>
      <c r="J2162" s="6">
        <f t="shared" si="1097"/>
        <v>0</v>
      </c>
      <c r="K2162" s="140" t="s">
        <v>365</v>
      </c>
      <c r="L2162" s="50" t="s">
        <v>47</v>
      </c>
      <c r="M2162" s="81"/>
      <c r="N2162" s="114"/>
      <c r="O2162" s="104">
        <f t="shared" si="1105"/>
        <v>0</v>
      </c>
      <c r="P2162" s="90"/>
      <c r="R2162" s="286"/>
      <c r="S2162" s="287"/>
      <c r="U2162" s="107"/>
      <c r="V2162" s="180"/>
      <c r="W2162" s="180"/>
    </row>
    <row r="2163" spans="1:23">
      <c r="A2163" s="50" t="s">
        <v>2440</v>
      </c>
      <c r="B2163" s="411" t="s">
        <v>2498</v>
      </c>
      <c r="C2163" s="47" t="s">
        <v>2331</v>
      </c>
      <c r="D2163" s="81">
        <v>0</v>
      </c>
      <c r="E2163" s="50">
        <v>0</v>
      </c>
      <c r="F2163" s="467">
        <f>((E2160*M2160)/35)/4</f>
        <v>0</v>
      </c>
      <c r="G2163" s="50">
        <v>96</v>
      </c>
      <c r="H2163" s="81">
        <v>4</v>
      </c>
      <c r="I2163" s="114">
        <f>E2163/G2163+H2163</f>
        <v>4</v>
      </c>
      <c r="J2163" s="40">
        <f>ROUND(I2163/7.5,0)</f>
        <v>1</v>
      </c>
      <c r="K2163" s="77" t="s">
        <v>364</v>
      </c>
      <c r="L2163" s="273">
        <v>0.15060000000000001</v>
      </c>
      <c r="M2163" s="273">
        <v>0.15060000000000001</v>
      </c>
      <c r="N2163" s="114">
        <f>VLOOKUP(K2163,'Material Bar Weights'!A:C,3,0)</f>
        <v>2.17</v>
      </c>
      <c r="O2163" s="115">
        <f>IF(L2163="NA", E2163, E2163*L2163)</f>
        <v>0</v>
      </c>
      <c r="P2163" s="105">
        <f>O2163/N2163</f>
        <v>0</v>
      </c>
      <c r="R2163" s="286"/>
      <c r="S2163" s="287"/>
      <c r="U2163" s="107"/>
      <c r="V2163" s="180"/>
      <c r="W2163" s="180"/>
    </row>
    <row r="2164" spans="1:23">
      <c r="A2164" s="50" t="s">
        <v>422</v>
      </c>
      <c r="B2164" s="411" t="s">
        <v>3836</v>
      </c>
      <c r="C2164" s="47" t="s">
        <v>2377</v>
      </c>
      <c r="D2164" s="81">
        <v>0</v>
      </c>
      <c r="E2164" s="50">
        <v>0</v>
      </c>
      <c r="F2164" s="467">
        <f>((E2162*M2162)/35)/4</f>
        <v>0</v>
      </c>
      <c r="G2164" s="50">
        <v>144</v>
      </c>
      <c r="H2164" s="81">
        <v>4</v>
      </c>
      <c r="I2164" s="114">
        <f>E2164/G2164+H2164</f>
        <v>4</v>
      </c>
      <c r="J2164" s="40">
        <f>ROUND(I2164/7.5,0)</f>
        <v>1</v>
      </c>
      <c r="K2164" s="77" t="s">
        <v>364</v>
      </c>
      <c r="L2164" s="273">
        <v>0.15060000000000001</v>
      </c>
      <c r="M2164" s="273">
        <v>0.15060000000000001</v>
      </c>
      <c r="N2164" s="114">
        <f>VLOOKUP(K2164,'Material Bar Weights'!A:C,3,0)</f>
        <v>2.17</v>
      </c>
      <c r="O2164" s="115">
        <f>IF(L2164="NA", E2164, E2164*L2164)</f>
        <v>0</v>
      </c>
      <c r="P2164" s="105">
        <f>O2164/N2164</f>
        <v>0</v>
      </c>
      <c r="R2164" s="286"/>
      <c r="S2164" s="287"/>
      <c r="U2164" s="107"/>
      <c r="V2164" s="180"/>
      <c r="W2164" s="180"/>
    </row>
    <row r="2165" spans="1:23">
      <c r="A2165" s="50" t="s">
        <v>408</v>
      </c>
      <c r="B2165" s="411" t="s">
        <v>3837</v>
      </c>
      <c r="C2165" s="47" t="s">
        <v>2377</v>
      </c>
      <c r="D2165" s="81">
        <v>0</v>
      </c>
      <c r="E2165" s="50">
        <v>0</v>
      </c>
      <c r="G2165" s="81">
        <v>144</v>
      </c>
      <c r="H2165" s="81">
        <v>0.5</v>
      </c>
      <c r="I2165" s="114">
        <f t="shared" si="1102"/>
        <v>0.5</v>
      </c>
      <c r="J2165" s="40">
        <f t="shared" si="1097"/>
        <v>0</v>
      </c>
      <c r="K2165" s="81" t="s">
        <v>3838</v>
      </c>
      <c r="L2165" s="207" t="s">
        <v>47</v>
      </c>
      <c r="M2165" s="207"/>
      <c r="N2165" s="114"/>
      <c r="O2165" s="115">
        <f t="shared" si="1105"/>
        <v>0</v>
      </c>
      <c r="P2165" s="114"/>
      <c r="R2165" s="286"/>
      <c r="S2165" s="287"/>
      <c r="V2165" s="180"/>
      <c r="W2165" s="180"/>
    </row>
    <row r="2166" spans="1:23">
      <c r="A2166" s="50" t="s">
        <v>408</v>
      </c>
      <c r="B2166" s="411" t="s">
        <v>2123</v>
      </c>
      <c r="C2166" s="47" t="s">
        <v>2377</v>
      </c>
      <c r="D2166" s="81">
        <v>0</v>
      </c>
      <c r="E2166" s="77">
        <v>0</v>
      </c>
      <c r="F2166" s="467">
        <f>((E2165*M2165)/35)/4</f>
        <v>0</v>
      </c>
      <c r="G2166" s="50">
        <v>144</v>
      </c>
      <c r="H2166" s="81">
        <v>4</v>
      </c>
      <c r="I2166" s="3">
        <f t="shared" si="1102"/>
        <v>4</v>
      </c>
      <c r="J2166" s="40">
        <f t="shared" si="1097"/>
        <v>1</v>
      </c>
      <c r="K2166" s="77" t="s">
        <v>364</v>
      </c>
      <c r="L2166" s="273">
        <v>0.1807</v>
      </c>
      <c r="M2166" s="273">
        <v>0.18052000000000001</v>
      </c>
      <c r="N2166" s="114">
        <f>VLOOKUP(K2166,'Material Bar Weights'!A:C,3,0)</f>
        <v>2.17</v>
      </c>
      <c r="O2166" s="115">
        <f t="shared" si="1105"/>
        <v>0</v>
      </c>
      <c r="P2166" s="105">
        <f>O2166/N2166</f>
        <v>0</v>
      </c>
      <c r="R2166" s="286"/>
      <c r="S2166" s="287"/>
      <c r="V2166" s="180"/>
      <c r="W2166" s="180"/>
    </row>
    <row r="2167" spans="1:23">
      <c r="A2167" s="50" t="s">
        <v>422</v>
      </c>
      <c r="B2167" s="411" t="s">
        <v>2123</v>
      </c>
      <c r="C2167" s="47" t="s">
        <v>2377</v>
      </c>
      <c r="D2167" s="81">
        <v>0</v>
      </c>
      <c r="E2167" s="77">
        <v>0</v>
      </c>
      <c r="F2167" s="77"/>
      <c r="G2167" s="50">
        <v>144</v>
      </c>
      <c r="H2167" s="81">
        <v>0.5</v>
      </c>
      <c r="I2167" s="3">
        <f t="shared" si="1102"/>
        <v>0.5</v>
      </c>
      <c r="J2167" s="40">
        <f t="shared" si="1097"/>
        <v>0</v>
      </c>
      <c r="K2167" s="81" t="s">
        <v>2124</v>
      </c>
      <c r="L2167" s="207" t="s">
        <v>47</v>
      </c>
      <c r="M2167" s="207"/>
      <c r="N2167" s="114"/>
      <c r="O2167" s="115">
        <f t="shared" si="1105"/>
        <v>0</v>
      </c>
      <c r="P2167" s="114"/>
      <c r="R2167" s="286"/>
      <c r="S2167" s="287"/>
      <c r="V2167" s="180"/>
      <c r="W2167" s="180"/>
    </row>
    <row r="2168" spans="1:23">
      <c r="A2168" s="50" t="s">
        <v>2440</v>
      </c>
      <c r="B2168" s="411" t="s">
        <v>2441</v>
      </c>
      <c r="C2168" s="47" t="s">
        <v>2331</v>
      </c>
      <c r="D2168" s="81">
        <v>0</v>
      </c>
      <c r="E2168" s="77">
        <v>0</v>
      </c>
      <c r="F2168" s="467">
        <f>((E2167*M2167)/35)/4</f>
        <v>0</v>
      </c>
      <c r="G2168" s="50">
        <v>96</v>
      </c>
      <c r="H2168" s="81">
        <v>4</v>
      </c>
      <c r="I2168" s="3">
        <f t="shared" ref="I2168" si="1107">E2168/G2168+H2168</f>
        <v>4</v>
      </c>
      <c r="J2168" s="40">
        <f t="shared" ref="J2168" si="1108">ROUND(I2168/7.5,0)</f>
        <v>1</v>
      </c>
      <c r="K2168" s="77" t="s">
        <v>364</v>
      </c>
      <c r="L2168" s="273">
        <v>0.1807</v>
      </c>
      <c r="M2168" s="273">
        <v>0.18052000000000001</v>
      </c>
      <c r="N2168" s="114">
        <f>VLOOKUP(K2168,'Material Bar Weights'!A:C,3,0)</f>
        <v>2.17</v>
      </c>
      <c r="O2168" s="115">
        <f t="shared" ref="O2168" si="1109">IF(L2168="NA", E2168, E2168*L2168)</f>
        <v>0</v>
      </c>
      <c r="P2168" s="105">
        <f>O2168/N2168</f>
        <v>0</v>
      </c>
      <c r="R2168" s="286"/>
      <c r="S2168" s="287"/>
      <c r="U2168" s="41">
        <v>2018</v>
      </c>
      <c r="V2168" s="180"/>
      <c r="W2168" s="180"/>
    </row>
    <row r="2169" spans="1:23">
      <c r="A2169" s="50" t="s">
        <v>408</v>
      </c>
      <c r="B2169" s="107" t="s">
        <v>1718</v>
      </c>
      <c r="D2169" s="81">
        <v>0</v>
      </c>
      <c r="E2169" s="50">
        <v>0</v>
      </c>
      <c r="G2169" s="50">
        <v>144</v>
      </c>
      <c r="H2169" s="81">
        <v>0.5</v>
      </c>
      <c r="I2169" s="114">
        <f t="shared" ref="I2169:I2194" si="1110">E2169/G2169+H2169</f>
        <v>0.5</v>
      </c>
      <c r="J2169" s="40">
        <f t="shared" si="1097"/>
        <v>0</v>
      </c>
      <c r="K2169" s="77" t="s">
        <v>423</v>
      </c>
      <c r="L2169" s="207" t="s">
        <v>47</v>
      </c>
      <c r="M2169" s="207"/>
      <c r="N2169" s="114"/>
      <c r="O2169" s="115">
        <f t="shared" si="1105"/>
        <v>0</v>
      </c>
      <c r="P2169" s="114"/>
      <c r="R2169" s="286"/>
      <c r="S2169" s="287"/>
      <c r="V2169" s="180"/>
      <c r="W2169" s="180"/>
    </row>
    <row r="2170" spans="1:23">
      <c r="A2170" s="50" t="s">
        <v>422</v>
      </c>
      <c r="B2170" s="49" t="s">
        <v>423</v>
      </c>
      <c r="D2170" s="81">
        <v>0</v>
      </c>
      <c r="E2170" s="50">
        <v>0</v>
      </c>
      <c r="G2170" s="50">
        <v>144</v>
      </c>
      <c r="H2170" s="81">
        <v>4</v>
      </c>
      <c r="I2170" s="114">
        <f t="shared" si="1110"/>
        <v>4</v>
      </c>
      <c r="J2170" s="40">
        <f t="shared" si="1097"/>
        <v>1</v>
      </c>
      <c r="K2170" s="77" t="s">
        <v>364</v>
      </c>
      <c r="L2170" s="207">
        <v>0.25230000000000002</v>
      </c>
      <c r="M2170" s="207"/>
      <c r="N2170" s="114">
        <f>VLOOKUP(K2170,'Material Bar Weights'!A:C,3,0)</f>
        <v>2.17</v>
      </c>
      <c r="O2170" s="115">
        <f t="shared" si="1105"/>
        <v>0</v>
      </c>
      <c r="P2170" s="105">
        <f>O2170/N2170</f>
        <v>0</v>
      </c>
      <c r="R2170" s="286"/>
      <c r="S2170" s="287"/>
      <c r="V2170" s="180"/>
      <c r="W2170" s="180"/>
    </row>
    <row r="2171" spans="1:23">
      <c r="A2171" s="50" t="s">
        <v>422</v>
      </c>
      <c r="B2171" s="49" t="s">
        <v>551</v>
      </c>
      <c r="D2171" s="81">
        <v>0</v>
      </c>
      <c r="E2171" s="50">
        <v>0</v>
      </c>
      <c r="G2171" s="50">
        <v>144</v>
      </c>
      <c r="H2171" s="81">
        <v>4</v>
      </c>
      <c r="I2171" s="114">
        <f t="shared" si="1110"/>
        <v>4</v>
      </c>
      <c r="J2171" s="40">
        <f t="shared" si="1097"/>
        <v>1</v>
      </c>
      <c r="K2171" s="77" t="s">
        <v>364</v>
      </c>
      <c r="L2171" s="273">
        <v>0.27110000000000001</v>
      </c>
      <c r="M2171" s="273"/>
      <c r="N2171" s="114">
        <f>VLOOKUP(K2171,'Material Bar Weights'!A:C,3,0)</f>
        <v>2.17</v>
      </c>
      <c r="O2171" s="115">
        <f t="shared" si="1105"/>
        <v>0</v>
      </c>
      <c r="P2171" s="105">
        <f>O2171/N2171</f>
        <v>0</v>
      </c>
      <c r="R2171" s="286"/>
      <c r="S2171" s="287"/>
      <c r="V2171" s="180"/>
      <c r="W2171" s="180"/>
    </row>
    <row r="2172" spans="1:23">
      <c r="A2172" s="50" t="s">
        <v>408</v>
      </c>
      <c r="B2172" s="49" t="s">
        <v>569</v>
      </c>
      <c r="D2172" s="81">
        <v>0</v>
      </c>
      <c r="E2172" s="50">
        <v>0</v>
      </c>
      <c r="G2172" s="50">
        <v>144</v>
      </c>
      <c r="H2172" s="81">
        <v>4</v>
      </c>
      <c r="I2172" s="114">
        <f t="shared" si="1110"/>
        <v>4</v>
      </c>
      <c r="J2172" s="40">
        <f t="shared" si="1097"/>
        <v>1</v>
      </c>
      <c r="K2172" s="77" t="s">
        <v>551</v>
      </c>
      <c r="L2172" s="156" t="s">
        <v>47</v>
      </c>
      <c r="M2172" s="207"/>
      <c r="N2172" s="114"/>
      <c r="O2172" s="115">
        <f t="shared" si="1105"/>
        <v>0</v>
      </c>
      <c r="P2172" s="114"/>
      <c r="R2172" s="286"/>
      <c r="S2172" s="287"/>
      <c r="V2172" s="180"/>
      <c r="W2172" s="180"/>
    </row>
    <row r="2173" spans="1:23">
      <c r="A2173" s="81" t="s">
        <v>405</v>
      </c>
      <c r="B2173" s="172" t="s">
        <v>366</v>
      </c>
      <c r="C2173" s="76"/>
      <c r="D2173" s="81">
        <v>0</v>
      </c>
      <c r="E2173" s="140">
        <v>0</v>
      </c>
      <c r="F2173" s="140"/>
      <c r="G2173" s="146">
        <v>192</v>
      </c>
      <c r="H2173" s="81">
        <v>1</v>
      </c>
      <c r="I2173" s="6">
        <f t="shared" si="1110"/>
        <v>1</v>
      </c>
      <c r="J2173" s="6">
        <f t="shared" ref="J2173:J2245" si="1111">ROUND(I2173/7.5,0)</f>
        <v>0</v>
      </c>
      <c r="K2173" s="140" t="s">
        <v>367</v>
      </c>
      <c r="L2173" s="50" t="s">
        <v>47</v>
      </c>
      <c r="M2173" s="81"/>
      <c r="N2173" s="114"/>
      <c r="O2173" s="115">
        <f t="shared" si="1105"/>
        <v>0</v>
      </c>
      <c r="P2173" s="114"/>
      <c r="R2173" s="286"/>
      <c r="S2173" s="287"/>
      <c r="U2173" s="107"/>
      <c r="V2173" s="180"/>
      <c r="W2173" s="180"/>
    </row>
    <row r="2174" spans="1:23">
      <c r="A2174" s="50" t="s">
        <v>155</v>
      </c>
      <c r="B2174" s="172" t="s">
        <v>1492</v>
      </c>
      <c r="C2174" s="76"/>
      <c r="D2174" s="81">
        <v>0</v>
      </c>
      <c r="E2174" s="77">
        <v>0</v>
      </c>
      <c r="F2174" s="77"/>
      <c r="G2174" s="81">
        <v>144</v>
      </c>
      <c r="H2174" s="81">
        <v>1</v>
      </c>
      <c r="I2174" s="40">
        <f t="shared" si="1110"/>
        <v>1</v>
      </c>
      <c r="J2174" s="40">
        <f t="shared" si="1111"/>
        <v>0</v>
      </c>
      <c r="K2174" s="203" t="s">
        <v>1491</v>
      </c>
      <c r="L2174" s="81" t="s">
        <v>47</v>
      </c>
      <c r="M2174" s="81"/>
      <c r="N2174" s="114"/>
      <c r="O2174" s="115">
        <f t="shared" si="1105"/>
        <v>0</v>
      </c>
      <c r="P2174" s="114"/>
      <c r="R2174" s="286"/>
      <c r="S2174" s="287"/>
      <c r="U2174" s="107"/>
      <c r="V2174" s="180"/>
      <c r="W2174" s="180"/>
    </row>
    <row r="2175" spans="1:23">
      <c r="A2175" s="50" t="s">
        <v>156</v>
      </c>
      <c r="B2175" s="172" t="s">
        <v>1491</v>
      </c>
      <c r="C2175" s="76"/>
      <c r="D2175" s="81">
        <v>0</v>
      </c>
      <c r="E2175" s="77">
        <v>0</v>
      </c>
      <c r="F2175" s="77"/>
      <c r="G2175" s="81">
        <v>144</v>
      </c>
      <c r="H2175" s="81">
        <v>1</v>
      </c>
      <c r="I2175" s="40">
        <f t="shared" si="1110"/>
        <v>1</v>
      </c>
      <c r="J2175" s="40">
        <f t="shared" si="1111"/>
        <v>0</v>
      </c>
      <c r="K2175" s="77" t="s">
        <v>364</v>
      </c>
      <c r="L2175" s="81">
        <v>4.1000000000000002E-2</v>
      </c>
      <c r="M2175" s="81"/>
      <c r="N2175" s="114">
        <f>VLOOKUP(K2175,'Material Bar Weights'!A:C,3,0)</f>
        <v>2.17</v>
      </c>
      <c r="O2175" s="115">
        <f t="shared" si="1105"/>
        <v>0</v>
      </c>
      <c r="P2175" s="105">
        <f>O2175/N2175</f>
        <v>0</v>
      </c>
      <c r="R2175" s="286"/>
      <c r="S2175" s="287"/>
      <c r="U2175" s="107"/>
      <c r="V2175" s="180"/>
      <c r="W2175" s="180"/>
    </row>
    <row r="2176" spans="1:23">
      <c r="A2176" s="50" t="s">
        <v>408</v>
      </c>
      <c r="B2176" s="49" t="s">
        <v>728</v>
      </c>
      <c r="D2176" s="81">
        <v>0</v>
      </c>
      <c r="E2176" s="50">
        <v>0</v>
      </c>
      <c r="G2176" s="50">
        <v>144</v>
      </c>
      <c r="H2176" s="81">
        <v>4</v>
      </c>
      <c r="I2176" s="114">
        <f t="shared" si="1110"/>
        <v>4</v>
      </c>
      <c r="J2176" s="40">
        <f t="shared" si="1111"/>
        <v>1</v>
      </c>
      <c r="K2176" s="77" t="s">
        <v>729</v>
      </c>
      <c r="L2176" s="207" t="s">
        <v>47</v>
      </c>
      <c r="M2176" s="207"/>
      <c r="N2176" s="114"/>
      <c r="O2176" s="115">
        <f t="shared" si="1105"/>
        <v>0</v>
      </c>
      <c r="P2176" s="114"/>
      <c r="R2176" s="286"/>
      <c r="S2176" s="287"/>
      <c r="V2176" s="180"/>
      <c r="W2176" s="180"/>
    </row>
    <row r="2177" spans="1:23">
      <c r="A2177" s="50" t="s">
        <v>459</v>
      </c>
      <c r="B2177" s="49" t="s">
        <v>729</v>
      </c>
      <c r="D2177" s="81">
        <v>0</v>
      </c>
      <c r="E2177" s="50">
        <v>0</v>
      </c>
      <c r="G2177" s="50">
        <v>144</v>
      </c>
      <c r="H2177" s="81">
        <v>4</v>
      </c>
      <c r="I2177" s="114">
        <f t="shared" si="1110"/>
        <v>4</v>
      </c>
      <c r="J2177" s="40">
        <f t="shared" si="1111"/>
        <v>1</v>
      </c>
      <c r="K2177" s="77" t="s">
        <v>364</v>
      </c>
      <c r="L2177" s="207">
        <v>0.378</v>
      </c>
      <c r="M2177" s="207"/>
      <c r="N2177" s="114">
        <f>VLOOKUP(K2177,'Material Bar Weights'!A:C,3,0)</f>
        <v>2.17</v>
      </c>
      <c r="O2177" s="115">
        <f t="shared" si="1105"/>
        <v>0</v>
      </c>
      <c r="P2177" s="105">
        <f>O2177/N2177</f>
        <v>0</v>
      </c>
      <c r="R2177" s="286"/>
      <c r="S2177" s="287"/>
      <c r="V2177" s="180"/>
      <c r="W2177" s="180"/>
    </row>
    <row r="2178" spans="1:23">
      <c r="A2178" s="50" t="s">
        <v>459</v>
      </c>
      <c r="B2178" s="411" t="s">
        <v>2337</v>
      </c>
      <c r="D2178" s="81">
        <v>0</v>
      </c>
      <c r="E2178" s="50">
        <v>0</v>
      </c>
      <c r="F2178" s="401">
        <f>((E2179*M2179)/35)/4</f>
        <v>0</v>
      </c>
      <c r="G2178" s="50">
        <v>144</v>
      </c>
      <c r="H2178" s="81">
        <v>4</v>
      </c>
      <c r="I2178" s="114">
        <f>E2178/G2178+H2178</f>
        <v>4</v>
      </c>
      <c r="J2178" s="40">
        <f>ROUND(I2178/7.5,0)</f>
        <v>1</v>
      </c>
      <c r="K2178" s="77" t="s">
        <v>364</v>
      </c>
      <c r="L2178" s="207">
        <v>0.3614</v>
      </c>
      <c r="M2178" s="207">
        <v>0.3614</v>
      </c>
      <c r="N2178" s="114">
        <f>VLOOKUP(K2178,'Material Bar Weights'!A:C,3,0)</f>
        <v>2.17</v>
      </c>
      <c r="O2178" s="115">
        <f>IF(L2178="NA", E2178, E2178*L2178)</f>
        <v>0</v>
      </c>
      <c r="P2178" s="105">
        <f>O2178/N2178</f>
        <v>0</v>
      </c>
      <c r="R2178" s="286"/>
      <c r="S2178" s="287"/>
      <c r="V2178" s="180"/>
      <c r="W2178" s="180"/>
    </row>
    <row r="2179" spans="1:23">
      <c r="A2179" s="50" t="s">
        <v>408</v>
      </c>
      <c r="B2179" s="411" t="s">
        <v>2338</v>
      </c>
      <c r="D2179" s="81">
        <v>0</v>
      </c>
      <c r="E2179" s="50">
        <v>0</v>
      </c>
      <c r="G2179" s="50">
        <v>144</v>
      </c>
      <c r="H2179" s="81">
        <v>4</v>
      </c>
      <c r="I2179" s="114">
        <f t="shared" si="1110"/>
        <v>4</v>
      </c>
      <c r="J2179" s="40">
        <f t="shared" si="1111"/>
        <v>1</v>
      </c>
      <c r="K2179" s="77" t="s">
        <v>2339</v>
      </c>
      <c r="L2179" s="207" t="s">
        <v>47</v>
      </c>
      <c r="M2179" s="207"/>
      <c r="N2179" s="114"/>
      <c r="O2179" s="115">
        <f t="shared" si="1105"/>
        <v>0</v>
      </c>
      <c r="P2179" s="114"/>
      <c r="R2179" s="286"/>
      <c r="S2179" s="287"/>
      <c r="V2179" s="180"/>
      <c r="W2179" s="180"/>
    </row>
    <row r="2180" spans="1:23">
      <c r="A2180" s="50" t="s">
        <v>422</v>
      </c>
      <c r="B2180" s="410" t="s">
        <v>2320</v>
      </c>
      <c r="C2180" s="376"/>
      <c r="D2180" s="81">
        <v>0</v>
      </c>
      <c r="E2180" s="155">
        <v>0</v>
      </c>
      <c r="F2180" s="469">
        <f>((E2178*M2178)/35)/4</f>
        <v>0</v>
      </c>
      <c r="G2180" s="81">
        <v>144</v>
      </c>
      <c r="H2180" s="81">
        <v>0.5</v>
      </c>
      <c r="I2180" s="114">
        <f>E2180/G2180+H2180</f>
        <v>0.5</v>
      </c>
      <c r="J2180" s="40">
        <f>ROUND(I2180/7.5,0)</f>
        <v>0</v>
      </c>
      <c r="K2180" s="50" t="s">
        <v>364</v>
      </c>
      <c r="L2180" s="169">
        <v>5.1499999999999997E-2</v>
      </c>
      <c r="M2180" s="273">
        <v>5.1499999999999997E-2</v>
      </c>
      <c r="N2180" s="114">
        <f>VLOOKUP(K2180,'Material Bar Weights'!A:C,3,0)</f>
        <v>2.17</v>
      </c>
      <c r="O2180" s="115">
        <f>IF(L2180="NA", E2180, E2180*L2180)</f>
        <v>0</v>
      </c>
      <c r="P2180" s="105">
        <f>O2180/N2180</f>
        <v>0</v>
      </c>
      <c r="R2180" s="286"/>
      <c r="S2180" s="287"/>
      <c r="V2180" s="180"/>
      <c r="W2180" s="180"/>
    </row>
    <row r="2181" spans="1:23">
      <c r="A2181" s="50" t="s">
        <v>408</v>
      </c>
      <c r="B2181" s="410" t="s">
        <v>2320</v>
      </c>
      <c r="C2181" s="376"/>
      <c r="D2181" s="81">
        <v>0</v>
      </c>
      <c r="E2181" s="155">
        <v>0</v>
      </c>
      <c r="F2181" s="155"/>
      <c r="G2181" s="81">
        <v>144</v>
      </c>
      <c r="H2181" s="81">
        <v>0.5</v>
      </c>
      <c r="I2181" s="114">
        <f t="shared" si="1110"/>
        <v>0.5</v>
      </c>
      <c r="J2181" s="40">
        <f t="shared" si="1111"/>
        <v>0</v>
      </c>
      <c r="K2181" s="470" t="s">
        <v>2321</v>
      </c>
      <c r="L2181" s="169" t="s">
        <v>47</v>
      </c>
      <c r="M2181" s="273"/>
      <c r="N2181" s="114"/>
      <c r="O2181" s="115">
        <f t="shared" si="1105"/>
        <v>0</v>
      </c>
      <c r="P2181" s="114"/>
      <c r="R2181" s="286"/>
      <c r="S2181" s="287"/>
      <c r="V2181" s="180"/>
      <c r="W2181" s="180"/>
    </row>
    <row r="2182" spans="1:23">
      <c r="A2182" s="50" t="s">
        <v>2440</v>
      </c>
      <c r="B2182" s="411" t="s">
        <v>1029</v>
      </c>
      <c r="C2182" s="505" t="s">
        <v>2331</v>
      </c>
      <c r="D2182" s="81">
        <v>0</v>
      </c>
      <c r="E2182" s="514">
        <v>0</v>
      </c>
      <c r="F2182" s="456">
        <f>((E2180*M2180)/35)/4</f>
        <v>0</v>
      </c>
      <c r="G2182" s="81">
        <v>96</v>
      </c>
      <c r="H2182" s="81">
        <v>4</v>
      </c>
      <c r="I2182" s="114">
        <f>E2182/G2182+H2182</f>
        <v>4</v>
      </c>
      <c r="J2182" s="40">
        <f>ROUND(I2182/7.5,0)</f>
        <v>1</v>
      </c>
      <c r="K2182" s="263" t="s">
        <v>364</v>
      </c>
      <c r="L2182" s="169">
        <v>0.59899999999999998</v>
      </c>
      <c r="M2182" s="273">
        <v>0.58899999999999997</v>
      </c>
      <c r="N2182" s="114">
        <f>VLOOKUP(K2182,'Material Bar Weights'!A:C,3,0)</f>
        <v>2.17</v>
      </c>
      <c r="O2182" s="115">
        <f>IF(L2182="NA", E2182, E2182*L2182)</f>
        <v>0</v>
      </c>
      <c r="P2182" s="105">
        <f>O2182/N2182</f>
        <v>0</v>
      </c>
      <c r="R2182" s="286"/>
      <c r="S2182" s="287"/>
      <c r="U2182" s="41">
        <v>2018</v>
      </c>
      <c r="V2182" s="180"/>
      <c r="W2182" s="180"/>
    </row>
    <row r="2183" spans="1:23">
      <c r="A2183" s="50" t="s">
        <v>408</v>
      </c>
      <c r="B2183" s="410" t="s">
        <v>1029</v>
      </c>
      <c r="C2183" s="505" t="s">
        <v>2377</v>
      </c>
      <c r="D2183" s="81">
        <v>0</v>
      </c>
      <c r="E2183" s="155">
        <v>0</v>
      </c>
      <c r="F2183" s="155"/>
      <c r="G2183" s="81">
        <v>144</v>
      </c>
      <c r="H2183" s="81">
        <v>0.5</v>
      </c>
      <c r="I2183" s="114">
        <f t="shared" si="1110"/>
        <v>0.5</v>
      </c>
      <c r="J2183" s="40">
        <f t="shared" si="1111"/>
        <v>0</v>
      </c>
      <c r="K2183" s="7" t="s">
        <v>1030</v>
      </c>
      <c r="L2183" s="169" t="s">
        <v>47</v>
      </c>
      <c r="M2183" s="273"/>
      <c r="N2183" s="114"/>
      <c r="O2183" s="115">
        <f t="shared" si="1105"/>
        <v>0</v>
      </c>
      <c r="P2183" s="114"/>
      <c r="R2183" s="286"/>
      <c r="S2183" s="287"/>
      <c r="V2183" s="180"/>
      <c r="W2183" s="180"/>
    </row>
    <row r="2184" spans="1:23">
      <c r="A2184" s="50" t="s">
        <v>422</v>
      </c>
      <c r="B2184" s="247" t="s">
        <v>1030</v>
      </c>
      <c r="C2184" s="505" t="s">
        <v>2377</v>
      </c>
      <c r="D2184" s="1376">
        <v>0</v>
      </c>
      <c r="E2184" s="1381">
        <v>0</v>
      </c>
      <c r="F2184" s="155"/>
      <c r="G2184" s="81">
        <v>144</v>
      </c>
      <c r="H2184" s="81">
        <v>0.5</v>
      </c>
      <c r="I2184" s="114">
        <f t="shared" si="1110"/>
        <v>0.5</v>
      </c>
      <c r="J2184" s="40">
        <f t="shared" si="1111"/>
        <v>0</v>
      </c>
      <c r="K2184" s="50" t="s">
        <v>364</v>
      </c>
      <c r="L2184" s="169">
        <v>5.9900000000000002E-2</v>
      </c>
      <c r="M2184" s="273"/>
      <c r="N2184" s="114">
        <f>VLOOKUP(K2184,'Material Bar Weights'!A:C,3,0)</f>
        <v>2.17</v>
      </c>
      <c r="O2184" s="115">
        <f t="shared" si="1105"/>
        <v>0</v>
      </c>
      <c r="P2184" s="105">
        <f>O2184/N2184</f>
        <v>0</v>
      </c>
      <c r="R2184" s="286"/>
      <c r="S2184" s="287"/>
      <c r="V2184" s="180"/>
      <c r="W2184" s="180"/>
    </row>
    <row r="2185" spans="1:23">
      <c r="A2185" s="50" t="s">
        <v>422</v>
      </c>
      <c r="B2185" s="49" t="s">
        <v>1520</v>
      </c>
      <c r="C2185" s="162"/>
      <c r="D2185" s="81">
        <v>0</v>
      </c>
      <c r="E2185" s="262">
        <v>0</v>
      </c>
      <c r="F2185" s="262"/>
      <c r="G2185" s="81">
        <v>144</v>
      </c>
      <c r="H2185" s="81">
        <v>4</v>
      </c>
      <c r="I2185" s="114">
        <f t="shared" si="1110"/>
        <v>4</v>
      </c>
      <c r="J2185" s="40">
        <f t="shared" si="1111"/>
        <v>1</v>
      </c>
      <c r="K2185" s="50" t="s">
        <v>364</v>
      </c>
      <c r="L2185" s="169">
        <v>0.54220000000000002</v>
      </c>
      <c r="M2185" s="273"/>
      <c r="N2185" s="114">
        <f>VLOOKUP(K2185,'Material Bar Weights'!A:C,3,0)</f>
        <v>2.17</v>
      </c>
      <c r="O2185" s="115">
        <f t="shared" si="1105"/>
        <v>0</v>
      </c>
      <c r="P2185" s="105">
        <f>O2185/N2185</f>
        <v>0</v>
      </c>
      <c r="R2185" s="286"/>
      <c r="S2185" s="287"/>
      <c r="V2185" s="180"/>
      <c r="W2185" s="180"/>
    </row>
    <row r="2186" spans="1:23">
      <c r="A2186" s="50" t="s">
        <v>408</v>
      </c>
      <c r="B2186" s="247" t="s">
        <v>1521</v>
      </c>
      <c r="C2186" s="376"/>
      <c r="D2186" s="81">
        <v>0</v>
      </c>
      <c r="E2186" s="155">
        <v>0</v>
      </c>
      <c r="F2186" s="155"/>
      <c r="G2186" s="81">
        <v>144</v>
      </c>
      <c r="H2186" s="81">
        <v>0.5</v>
      </c>
      <c r="I2186" s="114">
        <f t="shared" si="1110"/>
        <v>0.5</v>
      </c>
      <c r="J2186" s="40">
        <f t="shared" si="1111"/>
        <v>0</v>
      </c>
      <c r="K2186" s="50" t="s">
        <v>1520</v>
      </c>
      <c r="L2186" s="169" t="s">
        <v>47</v>
      </c>
      <c r="M2186" s="273"/>
      <c r="N2186" s="114"/>
      <c r="O2186" s="115">
        <f t="shared" si="1105"/>
        <v>0</v>
      </c>
      <c r="P2186" s="114"/>
      <c r="R2186" s="286"/>
      <c r="S2186" s="287"/>
      <c r="V2186" s="180"/>
      <c r="W2186" s="180"/>
    </row>
    <row r="2187" spans="1:23">
      <c r="A2187" s="50" t="s">
        <v>2440</v>
      </c>
      <c r="B2187" s="411" t="s">
        <v>432</v>
      </c>
      <c r="C2187" s="505" t="s">
        <v>2331</v>
      </c>
      <c r="D2187" s="81">
        <v>0</v>
      </c>
      <c r="E2187" s="506">
        <v>0</v>
      </c>
      <c r="F2187" s="507">
        <f>((E2185*M2185)/35)/4</f>
        <v>0</v>
      </c>
      <c r="G2187" s="81">
        <v>96</v>
      </c>
      <c r="H2187" s="81">
        <v>4</v>
      </c>
      <c r="I2187" s="114">
        <f>E2187/G2187+H2187</f>
        <v>4</v>
      </c>
      <c r="J2187" s="40">
        <f>ROUND(I2187/7.5,0)</f>
        <v>1</v>
      </c>
      <c r="K2187" s="50" t="s">
        <v>364</v>
      </c>
      <c r="L2187" s="169">
        <v>6.83E-2</v>
      </c>
      <c r="M2187" s="273">
        <v>0.06</v>
      </c>
      <c r="N2187" s="114">
        <f>VLOOKUP(K2187,'Material Bar Weights'!A:C,3,0)</f>
        <v>2.17</v>
      </c>
      <c r="O2187" s="115">
        <f>IF(L2187="NA", E2187, E2187*L2187)</f>
        <v>0</v>
      </c>
      <c r="P2187" s="105">
        <f>O2187/N2187</f>
        <v>0</v>
      </c>
      <c r="R2187" s="286"/>
      <c r="S2187" s="287"/>
      <c r="U2187" s="41">
        <v>2018</v>
      </c>
      <c r="V2187" s="180"/>
      <c r="W2187" s="180"/>
    </row>
    <row r="2188" spans="1:23">
      <c r="A2188" s="50" t="s">
        <v>408</v>
      </c>
      <c r="B2188" s="410" t="s">
        <v>432</v>
      </c>
      <c r="C2188" s="505" t="s">
        <v>2377</v>
      </c>
      <c r="D2188" s="81">
        <v>0</v>
      </c>
      <c r="E2188" s="155">
        <v>0</v>
      </c>
      <c r="F2188" s="155"/>
      <c r="G2188" s="81">
        <v>144</v>
      </c>
      <c r="H2188" s="81">
        <v>0.5</v>
      </c>
      <c r="I2188" s="114">
        <f t="shared" si="1110"/>
        <v>0.5</v>
      </c>
      <c r="J2188" s="40">
        <f t="shared" si="1111"/>
        <v>0</v>
      </c>
      <c r="K2188" s="272" t="s">
        <v>1420</v>
      </c>
      <c r="L2188" s="169" t="s">
        <v>47</v>
      </c>
      <c r="M2188" s="273"/>
      <c r="N2188" s="114"/>
      <c r="O2188" s="115">
        <f t="shared" si="1105"/>
        <v>0</v>
      </c>
      <c r="P2188" s="114"/>
      <c r="R2188" s="286"/>
      <c r="S2188" s="287"/>
      <c r="V2188" s="180"/>
      <c r="W2188" s="180"/>
    </row>
    <row r="2189" spans="1:23">
      <c r="A2189" s="50" t="s">
        <v>422</v>
      </c>
      <c r="B2189" s="247" t="s">
        <v>1420</v>
      </c>
      <c r="C2189" s="505" t="s">
        <v>2377</v>
      </c>
      <c r="D2189" s="81">
        <v>0</v>
      </c>
      <c r="E2189" s="155">
        <v>0</v>
      </c>
      <c r="F2189" s="155"/>
      <c r="G2189" s="81">
        <v>144</v>
      </c>
      <c r="H2189" s="81">
        <v>0.5</v>
      </c>
      <c r="I2189" s="114">
        <f t="shared" si="1110"/>
        <v>0.5</v>
      </c>
      <c r="J2189" s="40">
        <f t="shared" si="1111"/>
        <v>0</v>
      </c>
      <c r="K2189" s="50" t="s">
        <v>364</v>
      </c>
      <c r="L2189" s="169">
        <v>6.83E-2</v>
      </c>
      <c r="M2189" s="273"/>
      <c r="N2189" s="114">
        <f>VLOOKUP(K2189,'Material Bar Weights'!A:C,3,0)</f>
        <v>2.17</v>
      </c>
      <c r="O2189" s="115">
        <f t="shared" ref="O2189:O2228" si="1112">IF(L2189="NA", E2189, E2189*L2189)</f>
        <v>0</v>
      </c>
      <c r="P2189" s="105">
        <f>O2189/N2189</f>
        <v>0</v>
      </c>
      <c r="R2189" s="286"/>
      <c r="S2189" s="287"/>
      <c r="V2189" s="180"/>
      <c r="W2189" s="180"/>
    </row>
    <row r="2190" spans="1:23">
      <c r="A2190" s="50" t="s">
        <v>2440</v>
      </c>
      <c r="B2190" s="548" t="s">
        <v>2609</v>
      </c>
      <c r="C2190" s="505" t="s">
        <v>2610</v>
      </c>
      <c r="D2190" s="81">
        <v>0</v>
      </c>
      <c r="E2190" s="514">
        <v>0</v>
      </c>
      <c r="F2190" s="456">
        <f>((E2188*M2188)/35)/4</f>
        <v>0</v>
      </c>
      <c r="G2190" s="81">
        <v>96</v>
      </c>
      <c r="H2190" s="81">
        <v>4</v>
      </c>
      <c r="I2190" s="114">
        <f>E2190/G2190+H2190</f>
        <v>4</v>
      </c>
      <c r="J2190" s="40">
        <f>ROUND(I2190/7.5,0)</f>
        <v>1</v>
      </c>
      <c r="K2190" s="50" t="s">
        <v>364</v>
      </c>
      <c r="L2190" s="169">
        <v>7.6899999999999996E-2</v>
      </c>
      <c r="M2190" s="273">
        <v>7.6899999999999996E-2</v>
      </c>
      <c r="N2190" s="114">
        <f>VLOOKUP(K2190,'Material Bar Weights'!A:C,3,0)</f>
        <v>2.17</v>
      </c>
      <c r="O2190" s="115">
        <f>IF(L2190="NA", E2190, E2190*L2190)</f>
        <v>0</v>
      </c>
      <c r="P2190" s="105">
        <f>O2190/N2190</f>
        <v>0</v>
      </c>
      <c r="R2190" s="286"/>
      <c r="S2190" s="287"/>
      <c r="U2190" s="41">
        <v>2018</v>
      </c>
      <c r="V2190" s="180"/>
      <c r="W2190" s="180"/>
    </row>
    <row r="2191" spans="1:23">
      <c r="A2191" s="50" t="s">
        <v>422</v>
      </c>
      <c r="B2191" s="410" t="s">
        <v>2322</v>
      </c>
      <c r="C2191" s="505" t="s">
        <v>2377</v>
      </c>
      <c r="D2191" s="81">
        <v>0</v>
      </c>
      <c r="E2191" s="155">
        <v>0</v>
      </c>
      <c r="F2191" s="155"/>
      <c r="G2191" s="81">
        <v>144</v>
      </c>
      <c r="H2191" s="81">
        <v>0.5</v>
      </c>
      <c r="I2191" s="114">
        <f>E2191/G2191+H2191</f>
        <v>0.5</v>
      </c>
      <c r="J2191" s="40">
        <f>ROUND(I2191/7.5,0)</f>
        <v>0</v>
      </c>
      <c r="K2191" s="50" t="s">
        <v>364</v>
      </c>
      <c r="L2191" s="169">
        <v>7.6899999999999996E-2</v>
      </c>
      <c r="M2191" s="273">
        <v>7.6899999999999996E-2</v>
      </c>
      <c r="N2191" s="114">
        <f>VLOOKUP(K2191,'Material Bar Weights'!A:C,3,0)</f>
        <v>2.17</v>
      </c>
      <c r="O2191" s="115">
        <f>IF(L2191="NA", E2191, E2191*L2191)</f>
        <v>0</v>
      </c>
      <c r="P2191" s="105">
        <f>O2191/N2191</f>
        <v>0</v>
      </c>
      <c r="R2191" s="286"/>
      <c r="S2191" s="287"/>
      <c r="V2191" s="180"/>
      <c r="W2191" s="180"/>
    </row>
    <row r="2192" spans="1:23">
      <c r="A2192" s="50" t="s">
        <v>408</v>
      </c>
      <c r="B2192" s="410" t="s">
        <v>2323</v>
      </c>
      <c r="C2192" s="505" t="s">
        <v>2377</v>
      </c>
      <c r="D2192" s="81">
        <v>0</v>
      </c>
      <c r="E2192" s="155">
        <v>0</v>
      </c>
      <c r="F2192" s="155"/>
      <c r="G2192" s="81">
        <v>144</v>
      </c>
      <c r="H2192" s="81">
        <v>0.5</v>
      </c>
      <c r="I2192" s="114">
        <f t="shared" si="1110"/>
        <v>0.5</v>
      </c>
      <c r="J2192" s="40">
        <f t="shared" si="1111"/>
        <v>0</v>
      </c>
      <c r="K2192" s="470" t="s">
        <v>2324</v>
      </c>
      <c r="L2192" s="169" t="s">
        <v>47</v>
      </c>
      <c r="M2192" s="273"/>
      <c r="N2192" s="114"/>
      <c r="O2192" s="115">
        <f t="shared" si="1112"/>
        <v>0</v>
      </c>
      <c r="P2192" s="114"/>
      <c r="R2192" s="286"/>
      <c r="S2192" s="287"/>
      <c r="V2192" s="180"/>
      <c r="W2192" s="180"/>
    </row>
    <row r="2193" spans="1:23">
      <c r="A2193" s="50" t="s">
        <v>2440</v>
      </c>
      <c r="B2193" s="411" t="s">
        <v>433</v>
      </c>
      <c r="C2193" s="505" t="s">
        <v>2331</v>
      </c>
      <c r="D2193" s="81">
        <v>0</v>
      </c>
      <c r="E2193" s="506">
        <v>0</v>
      </c>
      <c r="F2193" s="507">
        <f>((E2191*M2191)/35)/4</f>
        <v>0</v>
      </c>
      <c r="G2193" s="81">
        <v>96</v>
      </c>
      <c r="H2193" s="81">
        <v>4</v>
      </c>
      <c r="I2193" s="114">
        <f>E2193/G2193+H2193</f>
        <v>4</v>
      </c>
      <c r="J2193" s="40">
        <f>ROUND(I2193/7.5,0)</f>
        <v>1</v>
      </c>
      <c r="K2193" s="50" t="s">
        <v>364</v>
      </c>
      <c r="L2193" s="169">
        <v>8.5500000000000007E-2</v>
      </c>
      <c r="M2193" s="273">
        <v>0.08</v>
      </c>
      <c r="N2193" s="114">
        <f>VLOOKUP(K2193,'Material Bar Weights'!A:C,3,0)</f>
        <v>2.17</v>
      </c>
      <c r="O2193" s="115">
        <f>IF(L2193="NA", E2193, E2193*L2193)</f>
        <v>0</v>
      </c>
      <c r="P2193" s="105">
        <f>O2193/N2193</f>
        <v>0</v>
      </c>
      <c r="R2193" s="286"/>
      <c r="S2193" s="287"/>
      <c r="U2193" s="41">
        <v>2018</v>
      </c>
      <c r="V2193" s="180"/>
      <c r="W2193" s="180"/>
    </row>
    <row r="2194" spans="1:23">
      <c r="A2194" s="50" t="s">
        <v>408</v>
      </c>
      <c r="B2194" s="246" t="s">
        <v>433</v>
      </c>
      <c r="C2194" s="505" t="s">
        <v>2377</v>
      </c>
      <c r="D2194" s="81">
        <v>0</v>
      </c>
      <c r="E2194" s="155">
        <v>0</v>
      </c>
      <c r="F2194" s="155"/>
      <c r="G2194" s="81">
        <v>144</v>
      </c>
      <c r="H2194" s="81">
        <v>0.5</v>
      </c>
      <c r="I2194" s="114">
        <f t="shared" si="1110"/>
        <v>0.5</v>
      </c>
      <c r="J2194" s="40">
        <f t="shared" si="1111"/>
        <v>0</v>
      </c>
      <c r="K2194" s="7" t="s">
        <v>1024</v>
      </c>
      <c r="L2194" s="169" t="s">
        <v>47</v>
      </c>
      <c r="M2194" s="273"/>
      <c r="N2194" s="114"/>
      <c r="O2194" s="115">
        <f t="shared" si="1112"/>
        <v>0</v>
      </c>
      <c r="P2194" s="114"/>
      <c r="R2194" s="286"/>
      <c r="S2194" s="287"/>
      <c r="V2194" s="180"/>
      <c r="W2194" s="180"/>
    </row>
    <row r="2195" spans="1:23">
      <c r="A2195" s="81" t="s">
        <v>459</v>
      </c>
      <c r="B2195" s="247" t="s">
        <v>1024</v>
      </c>
      <c r="C2195" s="505" t="s">
        <v>2377</v>
      </c>
      <c r="D2195" s="81">
        <v>0</v>
      </c>
      <c r="E2195" s="155">
        <v>0</v>
      </c>
      <c r="F2195" s="155"/>
      <c r="G2195" s="81">
        <v>144</v>
      </c>
      <c r="H2195" s="81">
        <v>0.5</v>
      </c>
      <c r="I2195" s="555">
        <v>0.25</v>
      </c>
      <c r="J2195" s="40">
        <f t="shared" si="1111"/>
        <v>0</v>
      </c>
      <c r="K2195" s="50" t="s">
        <v>364</v>
      </c>
      <c r="L2195" s="169">
        <v>8.5500000000000007E-2</v>
      </c>
      <c r="M2195" s="273"/>
      <c r="N2195" s="114">
        <f>VLOOKUP(K2195,'Material Bar Weights'!A:C,3,0)</f>
        <v>2.17</v>
      </c>
      <c r="O2195" s="115">
        <f t="shared" si="1112"/>
        <v>0</v>
      </c>
      <c r="P2195" s="105">
        <f>O2195/N2195</f>
        <v>0</v>
      </c>
      <c r="R2195" s="286"/>
      <c r="S2195" s="287"/>
      <c r="V2195" s="180"/>
      <c r="W2195" s="180"/>
    </row>
    <row r="2196" spans="1:23">
      <c r="A2196" s="81" t="s">
        <v>408</v>
      </c>
      <c r="B2196" s="172" t="s">
        <v>963</v>
      </c>
      <c r="C2196" s="76"/>
      <c r="D2196" s="81">
        <v>0</v>
      </c>
      <c r="E2196" s="77">
        <v>0</v>
      </c>
      <c r="F2196" s="77"/>
      <c r="G2196" s="81">
        <v>144</v>
      </c>
      <c r="H2196" s="81">
        <v>1</v>
      </c>
      <c r="I2196" s="40">
        <f t="shared" ref="I2196:I2232" si="1113">E2196/G2196+H2196</f>
        <v>1</v>
      </c>
      <c r="J2196" s="40">
        <f t="shared" si="1111"/>
        <v>0</v>
      </c>
      <c r="K2196" s="77" t="s">
        <v>962</v>
      </c>
      <c r="L2196" s="81" t="s">
        <v>47</v>
      </c>
      <c r="M2196" s="81"/>
      <c r="N2196" s="114"/>
      <c r="O2196" s="115">
        <f t="shared" si="1112"/>
        <v>0</v>
      </c>
      <c r="P2196" s="114"/>
      <c r="R2196" s="286"/>
      <c r="S2196" s="287"/>
      <c r="U2196" s="107"/>
      <c r="V2196" s="180"/>
      <c r="W2196" s="180"/>
    </row>
    <row r="2197" spans="1:23">
      <c r="A2197" s="50" t="s">
        <v>408</v>
      </c>
      <c r="B2197" s="247" t="s">
        <v>434</v>
      </c>
      <c r="C2197" s="376"/>
      <c r="D2197" s="81">
        <v>0</v>
      </c>
      <c r="E2197" s="155">
        <v>0</v>
      </c>
      <c r="F2197" s="155"/>
      <c r="G2197" s="81">
        <v>144</v>
      </c>
      <c r="H2197" s="81">
        <v>0.5</v>
      </c>
      <c r="I2197" s="114">
        <f t="shared" si="1113"/>
        <v>0.5</v>
      </c>
      <c r="J2197" s="40">
        <f t="shared" si="1111"/>
        <v>0</v>
      </c>
      <c r="K2197" s="50" t="s">
        <v>364</v>
      </c>
      <c r="L2197" s="169">
        <v>9.0399999999999994E-2</v>
      </c>
      <c r="M2197" s="273"/>
      <c r="N2197" s="114">
        <f>VLOOKUP(K2197,'Material Bar Weights'!A:C,3,0)</f>
        <v>2.17</v>
      </c>
      <c r="O2197" s="115">
        <f t="shared" si="1112"/>
        <v>0</v>
      </c>
      <c r="P2197" s="105">
        <f>O2197/N2197</f>
        <v>0</v>
      </c>
      <c r="R2197" s="286"/>
      <c r="S2197" s="287"/>
      <c r="V2197" s="180"/>
      <c r="W2197" s="180"/>
    </row>
    <row r="2198" spans="1:23">
      <c r="A2198" s="81" t="s">
        <v>455</v>
      </c>
      <c r="B2198" s="172" t="s">
        <v>962</v>
      </c>
      <c r="C2198" s="76"/>
      <c r="D2198" s="81">
        <v>0</v>
      </c>
      <c r="E2198" s="77">
        <v>0</v>
      </c>
      <c r="F2198" s="77"/>
      <c r="G2198" s="81">
        <v>144</v>
      </c>
      <c r="H2198" s="81">
        <v>0.5</v>
      </c>
      <c r="I2198" s="40">
        <f t="shared" si="1113"/>
        <v>0.5</v>
      </c>
      <c r="J2198" s="40">
        <f t="shared" si="1111"/>
        <v>0</v>
      </c>
      <c r="K2198" s="77" t="s">
        <v>364</v>
      </c>
      <c r="L2198" s="81">
        <v>0.33750000000000002</v>
      </c>
      <c r="M2198" s="81"/>
      <c r="N2198" s="114">
        <f>VLOOKUP(K2198,'Material Bar Weights'!A:C,3,0)</f>
        <v>2.17</v>
      </c>
      <c r="O2198" s="115">
        <f t="shared" si="1112"/>
        <v>0</v>
      </c>
      <c r="P2198" s="105">
        <f>O2198/N2198</f>
        <v>0</v>
      </c>
      <c r="R2198" s="286"/>
      <c r="S2198" s="287"/>
      <c r="U2198" s="107"/>
      <c r="V2198" s="180"/>
      <c r="W2198" s="180"/>
    </row>
    <row r="2199" spans="1:23">
      <c r="A2199" s="81" t="s">
        <v>422</v>
      </c>
      <c r="B2199" s="413" t="s">
        <v>2410</v>
      </c>
      <c r="C2199" s="76"/>
      <c r="D2199" s="81">
        <v>0</v>
      </c>
      <c r="E2199" s="77">
        <v>0</v>
      </c>
      <c r="F2199" s="401">
        <f>((E2197*M2197)/35)/4</f>
        <v>0</v>
      </c>
      <c r="G2199" s="81">
        <v>144</v>
      </c>
      <c r="H2199" s="81">
        <v>4</v>
      </c>
      <c r="I2199" s="556">
        <f>E2199/G2199+H2199</f>
        <v>4</v>
      </c>
      <c r="J2199" s="40">
        <f>ROUND(I2199/7.5,0)</f>
        <v>1</v>
      </c>
      <c r="K2199" s="77" t="s">
        <v>364</v>
      </c>
      <c r="L2199" s="273">
        <v>0.1205</v>
      </c>
      <c r="M2199" s="273">
        <v>0.10199999999999999</v>
      </c>
      <c r="N2199" s="114">
        <f>VLOOKUP(K2199,'Material Bar Weights'!A:C,3,0)</f>
        <v>2.17</v>
      </c>
      <c r="O2199" s="115">
        <f>IF(L2199="NA", E2199, E2199*L2199)</f>
        <v>0</v>
      </c>
      <c r="P2199" s="105">
        <f>O2199/N2199</f>
        <v>0</v>
      </c>
      <c r="R2199" s="286"/>
      <c r="S2199" s="287"/>
      <c r="U2199" s="107"/>
      <c r="V2199" s="180"/>
      <c r="W2199" s="180"/>
    </row>
    <row r="2200" spans="1:23" ht="14.4">
      <c r="A2200" s="81" t="s">
        <v>408</v>
      </c>
      <c r="B2200" s="411" t="s">
        <v>2411</v>
      </c>
      <c r="C2200" s="487"/>
      <c r="D2200" s="81">
        <v>0</v>
      </c>
      <c r="E2200" s="266">
        <v>0</v>
      </c>
      <c r="F2200" s="485"/>
      <c r="G2200" s="81">
        <v>144</v>
      </c>
      <c r="H2200" s="81">
        <v>0.5</v>
      </c>
      <c r="I2200" s="556">
        <f>E2200/G2200+H2200</f>
        <v>0.5</v>
      </c>
      <c r="J2200" s="40">
        <f>ROUND(I2200/7.5,0)</f>
        <v>0</v>
      </c>
      <c r="K2200" s="203" t="s">
        <v>2412</v>
      </c>
      <c r="L2200" s="273" t="s">
        <v>47</v>
      </c>
      <c r="M2200" s="273"/>
      <c r="N2200" s="114"/>
      <c r="O2200" s="115">
        <f>IF(L2200="NA", E2200, E2200*L2200)</f>
        <v>0</v>
      </c>
      <c r="P2200" s="114"/>
      <c r="R2200" s="286"/>
      <c r="S2200" s="287"/>
      <c r="U2200" s="107"/>
      <c r="V2200" s="180"/>
      <c r="W2200" s="180"/>
    </row>
    <row r="2201" spans="1:23">
      <c r="A2201" s="50" t="s">
        <v>2440</v>
      </c>
      <c r="B2201" s="411" t="s">
        <v>2445</v>
      </c>
      <c r="C2201" s="547" t="s">
        <v>2331</v>
      </c>
      <c r="D2201" s="81">
        <v>0</v>
      </c>
      <c r="E2201" s="495">
        <v>0</v>
      </c>
      <c r="F2201" s="496">
        <f>((E2202*M2202)/35)/4</f>
        <v>0</v>
      </c>
      <c r="G2201" s="81">
        <v>96</v>
      </c>
      <c r="H2201" s="81">
        <v>4</v>
      </c>
      <c r="I2201" s="114">
        <f>E2201/G2201+H2201</f>
        <v>4</v>
      </c>
      <c r="J2201" s="40">
        <f>ROUND(I2201/7.5,0)</f>
        <v>1</v>
      </c>
      <c r="K2201" s="50" t="s">
        <v>364</v>
      </c>
      <c r="L2201" s="169">
        <v>0.1205</v>
      </c>
      <c r="M2201" s="273">
        <v>0.12</v>
      </c>
      <c r="N2201" s="114">
        <f>VLOOKUP(K2201,'Material Bar Weights'!A:C,3,0)</f>
        <v>2.17</v>
      </c>
      <c r="O2201" s="115">
        <f>IF(L2201="NA", E2201, E2201*L2201)</f>
        <v>0</v>
      </c>
      <c r="P2201" s="105">
        <f>O2201/N2201</f>
        <v>0</v>
      </c>
      <c r="R2201" s="286"/>
      <c r="S2201" s="287"/>
      <c r="U2201" s="41">
        <v>2018</v>
      </c>
      <c r="V2201" s="180"/>
      <c r="W2201" s="180"/>
    </row>
    <row r="2202" spans="1:23">
      <c r="A2202" s="50" t="s">
        <v>422</v>
      </c>
      <c r="B2202" s="411" t="s">
        <v>553</v>
      </c>
      <c r="C2202" s="162" t="s">
        <v>2377</v>
      </c>
      <c r="D2202" s="81">
        <v>0</v>
      </c>
      <c r="E2202" s="262">
        <v>0</v>
      </c>
      <c r="F2202" s="262"/>
      <c r="G2202" s="81">
        <v>144</v>
      </c>
      <c r="H2202" s="81">
        <v>4</v>
      </c>
      <c r="I2202" s="114">
        <f t="shared" si="1113"/>
        <v>4</v>
      </c>
      <c r="J2202" s="40">
        <f t="shared" si="1111"/>
        <v>1</v>
      </c>
      <c r="K2202" s="50" t="s">
        <v>364</v>
      </c>
      <c r="L2202" s="169">
        <v>0.1205</v>
      </c>
      <c r="M2202" s="273"/>
      <c r="N2202" s="114">
        <f>VLOOKUP(K2202,'Material Bar Weights'!A:C,3,0)</f>
        <v>2.17</v>
      </c>
      <c r="O2202" s="115">
        <f t="shared" si="1112"/>
        <v>0</v>
      </c>
      <c r="P2202" s="105">
        <f>O2202/N2202</f>
        <v>0</v>
      </c>
      <c r="R2202" s="286"/>
      <c r="S2202" s="287"/>
      <c r="V2202" s="180"/>
      <c r="W2202" s="180"/>
    </row>
    <row r="2203" spans="1:23">
      <c r="A2203" s="50" t="s">
        <v>408</v>
      </c>
      <c r="B2203" s="247" t="s">
        <v>552</v>
      </c>
      <c r="C2203" s="505" t="s">
        <v>2377</v>
      </c>
      <c r="D2203" s="81">
        <v>0</v>
      </c>
      <c r="E2203" s="155">
        <v>0</v>
      </c>
      <c r="F2203" s="155"/>
      <c r="G2203" s="81">
        <v>144</v>
      </c>
      <c r="H2203" s="81">
        <v>0.5</v>
      </c>
      <c r="I2203" s="114">
        <f t="shared" si="1113"/>
        <v>0.5</v>
      </c>
      <c r="J2203" s="40">
        <f t="shared" si="1111"/>
        <v>0</v>
      </c>
      <c r="K2203" s="50" t="s">
        <v>553</v>
      </c>
      <c r="L2203" s="169" t="s">
        <v>47</v>
      </c>
      <c r="M2203" s="273"/>
      <c r="N2203" s="114"/>
      <c r="O2203" s="115">
        <f t="shared" si="1112"/>
        <v>0</v>
      </c>
      <c r="P2203" s="114"/>
      <c r="R2203" s="286"/>
      <c r="S2203" s="287"/>
      <c r="V2203" s="180"/>
      <c r="W2203" s="180"/>
    </row>
    <row r="2204" spans="1:23">
      <c r="A2204" s="50" t="s">
        <v>155</v>
      </c>
      <c r="B2204" s="172" t="s">
        <v>473</v>
      </c>
      <c r="C2204" s="380" t="s">
        <v>1669</v>
      </c>
      <c r="D2204" s="81">
        <v>0</v>
      </c>
      <c r="E2204" s="77">
        <v>0</v>
      </c>
      <c r="F2204" s="77"/>
      <c r="G2204" s="81">
        <v>144</v>
      </c>
      <c r="H2204" s="81">
        <v>1</v>
      </c>
      <c r="I2204" s="40">
        <f t="shared" si="1113"/>
        <v>1</v>
      </c>
      <c r="J2204" s="40">
        <f t="shared" si="1111"/>
        <v>0</v>
      </c>
      <c r="K2204" s="77" t="s">
        <v>978</v>
      </c>
      <c r="L2204" s="81" t="s">
        <v>47</v>
      </c>
      <c r="M2204" s="81"/>
      <c r="N2204" s="114"/>
      <c r="O2204" s="115">
        <f t="shared" si="1112"/>
        <v>0</v>
      </c>
      <c r="P2204" s="114"/>
      <c r="R2204" s="286"/>
      <c r="S2204" s="287"/>
      <c r="V2204" s="180"/>
      <c r="W2204" s="180"/>
    </row>
    <row r="2205" spans="1:23">
      <c r="A2205" s="50" t="s">
        <v>156</v>
      </c>
      <c r="B2205" s="172" t="s">
        <v>978</v>
      </c>
      <c r="C2205" s="380" t="s">
        <v>1670</v>
      </c>
      <c r="D2205" s="81">
        <v>0</v>
      </c>
      <c r="E2205" s="77">
        <v>0</v>
      </c>
      <c r="F2205" s="77"/>
      <c r="G2205" s="81">
        <v>144</v>
      </c>
      <c r="H2205" s="81">
        <v>1</v>
      </c>
      <c r="I2205" s="40">
        <f t="shared" si="1113"/>
        <v>1</v>
      </c>
      <c r="J2205" s="40">
        <f t="shared" si="1111"/>
        <v>0</v>
      </c>
      <c r="K2205" s="77" t="s">
        <v>364</v>
      </c>
      <c r="L2205" s="81">
        <v>4.1000000000000002E-2</v>
      </c>
      <c r="M2205" s="81"/>
      <c r="N2205" s="114">
        <f>VLOOKUP(K2205,'Material Bar Weights'!A:C,3,0)</f>
        <v>2.17</v>
      </c>
      <c r="O2205" s="115">
        <f t="shared" si="1112"/>
        <v>0</v>
      </c>
      <c r="P2205" s="105">
        <f>O2205/N2205</f>
        <v>0</v>
      </c>
      <c r="R2205" s="286"/>
      <c r="S2205" s="287"/>
      <c r="V2205" s="180"/>
      <c r="W2205" s="180"/>
    </row>
    <row r="2206" spans="1:23">
      <c r="A2206" s="81" t="s">
        <v>405</v>
      </c>
      <c r="B2206" s="172" t="s">
        <v>474</v>
      </c>
      <c r="C2206" s="76"/>
      <c r="D2206" s="81">
        <v>0</v>
      </c>
      <c r="E2206" s="77">
        <v>0</v>
      </c>
      <c r="F2206" s="77"/>
      <c r="G2206" s="81">
        <v>192</v>
      </c>
      <c r="H2206" s="81">
        <v>1</v>
      </c>
      <c r="I2206" s="40">
        <f t="shared" si="1113"/>
        <v>1</v>
      </c>
      <c r="J2206" s="40">
        <f t="shared" si="1111"/>
        <v>0</v>
      </c>
      <c r="K2206" s="77" t="s">
        <v>475</v>
      </c>
      <c r="L2206" s="81" t="s">
        <v>47</v>
      </c>
      <c r="M2206" s="81"/>
      <c r="N2206" s="114"/>
      <c r="O2206" s="115">
        <f t="shared" si="1112"/>
        <v>0</v>
      </c>
      <c r="P2206" s="114"/>
      <c r="R2206" s="286"/>
      <c r="S2206" s="287"/>
      <c r="U2206" s="381"/>
      <c r="V2206" s="180"/>
      <c r="W2206" s="180"/>
    </row>
    <row r="2207" spans="1:23">
      <c r="A2207" s="81" t="s">
        <v>422</v>
      </c>
      <c r="B2207" s="172" t="s">
        <v>524</v>
      </c>
      <c r="C2207" s="76"/>
      <c r="D2207" s="81">
        <v>0</v>
      </c>
      <c r="E2207" s="77">
        <v>0</v>
      </c>
      <c r="F2207" s="77"/>
      <c r="G2207" s="81">
        <v>144</v>
      </c>
      <c r="H2207" s="81">
        <v>1</v>
      </c>
      <c r="I2207" s="40">
        <f t="shared" si="1113"/>
        <v>1</v>
      </c>
      <c r="J2207" s="40">
        <f t="shared" si="1111"/>
        <v>0</v>
      </c>
      <c r="K2207" s="77" t="s">
        <v>525</v>
      </c>
      <c r="L2207" s="81" t="s">
        <v>47</v>
      </c>
      <c r="M2207" s="81"/>
      <c r="N2207" s="114"/>
      <c r="O2207" s="115">
        <f t="shared" si="1112"/>
        <v>0</v>
      </c>
      <c r="P2207" s="114"/>
      <c r="S2207" s="287"/>
      <c r="V2207" s="180"/>
      <c r="W2207" s="180"/>
    </row>
    <row r="2208" spans="1:23">
      <c r="A2208" s="81" t="s">
        <v>408</v>
      </c>
      <c r="B2208" s="172" t="s">
        <v>525</v>
      </c>
      <c r="C2208" s="76"/>
      <c r="D2208" s="81">
        <v>0</v>
      </c>
      <c r="E2208" s="77">
        <v>0</v>
      </c>
      <c r="F2208" s="77"/>
      <c r="G2208" s="81">
        <v>144</v>
      </c>
      <c r="H2208" s="81">
        <v>1</v>
      </c>
      <c r="I2208" s="40">
        <f t="shared" si="1113"/>
        <v>1</v>
      </c>
      <c r="J2208" s="40">
        <f t="shared" si="1111"/>
        <v>0</v>
      </c>
      <c r="K2208" s="77" t="s">
        <v>364</v>
      </c>
      <c r="L2208" s="81" t="s">
        <v>47</v>
      </c>
      <c r="M2208" s="81"/>
      <c r="N2208" s="114">
        <f>VLOOKUP(K2208,'Material Bar Weights'!A:C,3,0)</f>
        <v>2.17</v>
      </c>
      <c r="O2208" s="115">
        <f t="shared" si="1112"/>
        <v>0</v>
      </c>
      <c r="P2208" s="105">
        <f>O2208/N2208</f>
        <v>0</v>
      </c>
      <c r="S2208" s="165"/>
    </row>
    <row r="2209" spans="1:21">
      <c r="A2209" s="81" t="s">
        <v>405</v>
      </c>
      <c r="B2209" s="172" t="s">
        <v>476</v>
      </c>
      <c r="C2209" s="76"/>
      <c r="D2209" s="81">
        <v>0</v>
      </c>
      <c r="E2209" s="77">
        <v>0</v>
      </c>
      <c r="F2209" s="77"/>
      <c r="G2209" s="81">
        <v>192</v>
      </c>
      <c r="H2209" s="81">
        <v>1</v>
      </c>
      <c r="I2209" s="40">
        <f t="shared" si="1113"/>
        <v>1</v>
      </c>
      <c r="J2209" s="40">
        <f t="shared" si="1111"/>
        <v>0</v>
      </c>
      <c r="K2209" s="77" t="s">
        <v>477</v>
      </c>
      <c r="L2209" s="81" t="s">
        <v>47</v>
      </c>
      <c r="M2209" s="81"/>
      <c r="N2209" s="114"/>
      <c r="O2209" s="115">
        <f t="shared" si="1112"/>
        <v>0</v>
      </c>
      <c r="P2209" s="114"/>
      <c r="S2209" s="165"/>
    </row>
    <row r="2210" spans="1:21">
      <c r="A2210" s="81" t="s">
        <v>405</v>
      </c>
      <c r="B2210" s="172" t="s">
        <v>478</v>
      </c>
      <c r="C2210" s="76"/>
      <c r="D2210" s="81">
        <v>0</v>
      </c>
      <c r="E2210" s="77">
        <v>0</v>
      </c>
      <c r="F2210" s="33">
        <f>((E2211*M2211)/35)/4</f>
        <v>0</v>
      </c>
      <c r="G2210" s="81">
        <v>192</v>
      </c>
      <c r="H2210" s="81">
        <v>1</v>
      </c>
      <c r="I2210" s="40">
        <f t="shared" si="1113"/>
        <v>1</v>
      </c>
      <c r="J2210" s="40">
        <f t="shared" si="1111"/>
        <v>0</v>
      </c>
      <c r="K2210" s="77" t="s">
        <v>479</v>
      </c>
      <c r="L2210" s="81" t="s">
        <v>47</v>
      </c>
      <c r="M2210" s="81">
        <v>5.5E-2</v>
      </c>
      <c r="N2210" s="114"/>
      <c r="O2210" s="115">
        <f t="shared" si="1112"/>
        <v>0</v>
      </c>
      <c r="P2210" s="114"/>
      <c r="S2210" s="165"/>
    </row>
    <row r="2211" spans="1:21">
      <c r="A2211" s="81" t="s">
        <v>405</v>
      </c>
      <c r="B2211" s="172" t="s">
        <v>368</v>
      </c>
      <c r="C2211" s="76"/>
      <c r="D2211" s="81">
        <v>0</v>
      </c>
      <c r="E2211" s="140">
        <v>0</v>
      </c>
      <c r="F2211" s="140"/>
      <c r="G2211" s="146">
        <v>192</v>
      </c>
      <c r="H2211" s="81">
        <v>1</v>
      </c>
      <c r="I2211" s="6">
        <f t="shared" si="1113"/>
        <v>1</v>
      </c>
      <c r="J2211" s="6">
        <f t="shared" si="1111"/>
        <v>0</v>
      </c>
      <c r="K2211" s="140" t="s">
        <v>369</v>
      </c>
      <c r="L2211" s="50" t="s">
        <v>47</v>
      </c>
      <c r="M2211" s="81"/>
      <c r="N2211" s="114"/>
      <c r="O2211" s="115">
        <f t="shared" si="1112"/>
        <v>0</v>
      </c>
      <c r="P2211" s="114"/>
      <c r="S2211" s="165"/>
      <c r="U2211" s="107"/>
    </row>
    <row r="2212" spans="1:21">
      <c r="A2212" s="81" t="s">
        <v>405</v>
      </c>
      <c r="B2212" s="172" t="s">
        <v>370</v>
      </c>
      <c r="C2212" s="76"/>
      <c r="D2212" s="81">
        <v>0</v>
      </c>
      <c r="E2212" s="140">
        <v>0</v>
      </c>
      <c r="F2212" s="140"/>
      <c r="G2212" s="146">
        <v>192</v>
      </c>
      <c r="H2212" s="81">
        <v>1</v>
      </c>
      <c r="I2212" s="6">
        <f t="shared" si="1113"/>
        <v>1</v>
      </c>
      <c r="J2212" s="6">
        <f t="shared" si="1111"/>
        <v>0</v>
      </c>
      <c r="K2212" s="140" t="s">
        <v>371</v>
      </c>
      <c r="L2212" s="50" t="s">
        <v>47</v>
      </c>
      <c r="M2212" s="81"/>
      <c r="N2212" s="114"/>
      <c r="O2212" s="115">
        <f t="shared" si="1112"/>
        <v>0</v>
      </c>
      <c r="P2212" s="114"/>
      <c r="U2212" s="107"/>
    </row>
    <row r="2213" spans="1:21">
      <c r="A2213" s="81" t="s">
        <v>455</v>
      </c>
      <c r="B2213" s="172" t="s">
        <v>3983</v>
      </c>
      <c r="C2213" s="76"/>
      <c r="D2213" s="81">
        <v>0</v>
      </c>
      <c r="E2213" s="140">
        <v>0</v>
      </c>
      <c r="F2213" s="456">
        <f t="shared" ref="F2213" si="1114">((E2213*M2213)/35)/4</f>
        <v>0</v>
      </c>
      <c r="G2213" s="81">
        <v>144</v>
      </c>
      <c r="H2213" s="81">
        <v>0.5</v>
      </c>
      <c r="I2213" s="40">
        <f t="shared" si="1113"/>
        <v>0.5</v>
      </c>
      <c r="J2213" s="40">
        <f t="shared" si="1111"/>
        <v>0</v>
      </c>
      <c r="K2213" s="77" t="s">
        <v>192</v>
      </c>
      <c r="L2213" s="81">
        <v>0.182</v>
      </c>
      <c r="M2213" s="81"/>
      <c r="N2213" s="114">
        <f>VLOOKUP(K2213,'Material Bar Weights'!A:C,3,0)</f>
        <v>3.39</v>
      </c>
      <c r="O2213" s="115">
        <f t="shared" si="1112"/>
        <v>0</v>
      </c>
      <c r="P2213" s="105">
        <f t="shared" ref="P2213" si="1115">O2213/N2213</f>
        <v>0</v>
      </c>
      <c r="U2213" s="107"/>
    </row>
    <row r="2214" spans="1:21">
      <c r="A2214" s="81" t="s">
        <v>408</v>
      </c>
      <c r="B2214" s="172" t="s">
        <v>3984</v>
      </c>
      <c r="C2214" s="76"/>
      <c r="D2214" s="81">
        <v>0</v>
      </c>
      <c r="E2214" s="140">
        <v>0</v>
      </c>
      <c r="F2214" s="140"/>
      <c r="G2214" s="146"/>
      <c r="H2214" s="81"/>
      <c r="I2214" s="6"/>
      <c r="J2214" s="6"/>
      <c r="K2214" s="140"/>
      <c r="L2214" s="50"/>
      <c r="M2214" s="81"/>
      <c r="N2214" s="114"/>
      <c r="O2214" s="115"/>
      <c r="P2214" s="114"/>
      <c r="U2214" s="107"/>
    </row>
    <row r="2215" spans="1:21">
      <c r="A2215" s="81" t="s">
        <v>455</v>
      </c>
      <c r="B2215" s="172" t="s">
        <v>3981</v>
      </c>
      <c r="C2215" s="76"/>
      <c r="D2215" s="81">
        <v>0</v>
      </c>
      <c r="E2215" s="77">
        <v>0</v>
      </c>
      <c r="F2215" s="77"/>
      <c r="G2215" s="81">
        <v>144</v>
      </c>
      <c r="H2215" s="81">
        <v>0.5</v>
      </c>
      <c r="I2215" s="40">
        <f t="shared" si="1113"/>
        <v>0.5</v>
      </c>
      <c r="J2215" s="40">
        <f t="shared" si="1111"/>
        <v>0</v>
      </c>
      <c r="K2215" s="77" t="s">
        <v>192</v>
      </c>
      <c r="L2215" s="81">
        <v>0.27300000000000002</v>
      </c>
      <c r="M2215" s="81"/>
      <c r="N2215" s="114">
        <f>VLOOKUP(K2215,'Material Bar Weights'!A:C,3,0)</f>
        <v>3.39</v>
      </c>
      <c r="O2215" s="115">
        <f t="shared" si="1112"/>
        <v>0</v>
      </c>
      <c r="P2215" s="105">
        <f>O2215/N2215</f>
        <v>0</v>
      </c>
      <c r="U2215" s="107"/>
    </row>
    <row r="2216" spans="1:21">
      <c r="A2216" s="81" t="s">
        <v>408</v>
      </c>
      <c r="B2216" s="172" t="s">
        <v>3982</v>
      </c>
      <c r="C2216" s="76"/>
      <c r="D2216" s="81">
        <v>0</v>
      </c>
      <c r="E2216" s="77">
        <v>0</v>
      </c>
      <c r="F2216" s="77"/>
      <c r="G2216" s="146">
        <v>50</v>
      </c>
      <c r="H2216" s="81">
        <v>1</v>
      </c>
      <c r="I2216" s="40">
        <f t="shared" si="1113"/>
        <v>1</v>
      </c>
      <c r="J2216" s="40">
        <f t="shared" si="1111"/>
        <v>0</v>
      </c>
      <c r="K2216" s="77" t="s">
        <v>634</v>
      </c>
      <c r="L2216" s="81" t="s">
        <v>47</v>
      </c>
      <c r="M2216" s="81"/>
      <c r="N2216" s="114"/>
      <c r="O2216" s="115">
        <f t="shared" si="1112"/>
        <v>0</v>
      </c>
      <c r="P2216" s="114"/>
      <c r="U2216" s="107"/>
    </row>
    <row r="2217" spans="1:21">
      <c r="A2217" s="81" t="s">
        <v>455</v>
      </c>
      <c r="B2217" s="413" t="s">
        <v>2511</v>
      </c>
      <c r="C2217" s="76"/>
      <c r="D2217" s="81">
        <v>0</v>
      </c>
      <c r="E2217" s="140">
        <v>0</v>
      </c>
      <c r="F2217" s="496">
        <f>((E2215*M2215)/35)/4</f>
        <v>0</v>
      </c>
      <c r="G2217" s="50">
        <v>144</v>
      </c>
      <c r="H2217" s="81">
        <v>0.5</v>
      </c>
      <c r="I2217" s="6">
        <f t="shared" si="1113"/>
        <v>0.5</v>
      </c>
      <c r="J2217" s="6">
        <f t="shared" si="1111"/>
        <v>0</v>
      </c>
      <c r="K2217" s="140" t="s">
        <v>107</v>
      </c>
      <c r="L2217" s="50">
        <v>0.33750000000000002</v>
      </c>
      <c r="M2217" s="81">
        <v>0.33700000000000002</v>
      </c>
      <c r="N2217" s="114">
        <f>VLOOKUP(K2217,'Material Bar Weights'!A:C,3,0)</f>
        <v>4.88</v>
      </c>
      <c r="O2217" s="115">
        <f t="shared" si="1112"/>
        <v>0</v>
      </c>
      <c r="P2217" s="105">
        <f>O2217/N2217</f>
        <v>0</v>
      </c>
      <c r="U2217" s="107"/>
    </row>
    <row r="2218" spans="1:21">
      <c r="A2218" s="81" t="s">
        <v>408</v>
      </c>
      <c r="B2218" s="413" t="s">
        <v>2512</v>
      </c>
      <c r="C2218" s="76"/>
      <c r="D2218" s="81">
        <v>0</v>
      </c>
      <c r="E2218" s="140">
        <v>0</v>
      </c>
      <c r="F2218" s="140"/>
      <c r="G2218" s="146">
        <v>192</v>
      </c>
      <c r="H2218" s="81">
        <v>1</v>
      </c>
      <c r="I2218" s="6">
        <f t="shared" si="1113"/>
        <v>1</v>
      </c>
      <c r="J2218" s="6">
        <f t="shared" si="1111"/>
        <v>0</v>
      </c>
      <c r="K2218" s="203" t="s">
        <v>2513</v>
      </c>
      <c r="L2218" s="50" t="s">
        <v>47</v>
      </c>
      <c r="M2218" s="81"/>
      <c r="N2218" s="114"/>
      <c r="O2218" s="115">
        <f t="shared" si="1112"/>
        <v>0</v>
      </c>
      <c r="P2218" s="114"/>
      <c r="U2218" s="107"/>
    </row>
    <row r="2219" spans="1:21">
      <c r="A2219" s="81" t="s">
        <v>455</v>
      </c>
      <c r="B2219" s="413" t="s">
        <v>2128</v>
      </c>
      <c r="C2219" s="76"/>
      <c r="D2219" s="81">
        <v>0</v>
      </c>
      <c r="E2219" s="140">
        <v>0</v>
      </c>
      <c r="F2219" s="496">
        <f>((E2217*M2217)/35)/4</f>
        <v>0</v>
      </c>
      <c r="G2219" s="50">
        <v>144</v>
      </c>
      <c r="H2219" s="81">
        <v>0.5</v>
      </c>
      <c r="I2219" s="6">
        <f t="shared" si="1113"/>
        <v>0.5</v>
      </c>
      <c r="J2219" s="6">
        <f t="shared" si="1111"/>
        <v>0</v>
      </c>
      <c r="K2219" s="140" t="s">
        <v>107</v>
      </c>
      <c r="L2219" s="50">
        <v>0.40500000000000003</v>
      </c>
      <c r="M2219" s="81">
        <v>0.40100000000000002</v>
      </c>
      <c r="N2219" s="114">
        <f>VLOOKUP(K2219,'Material Bar Weights'!A:C,3,0)</f>
        <v>4.88</v>
      </c>
      <c r="O2219" s="115">
        <f t="shared" si="1112"/>
        <v>0</v>
      </c>
      <c r="P2219" s="105">
        <f>O2219/N2219</f>
        <v>0</v>
      </c>
      <c r="U2219" s="107"/>
    </row>
    <row r="2220" spans="1:21">
      <c r="A2220" s="81" t="s">
        <v>408</v>
      </c>
      <c r="B2220" s="413" t="s">
        <v>2130</v>
      </c>
      <c r="C2220" s="76"/>
      <c r="D2220" s="81">
        <v>0</v>
      </c>
      <c r="E2220" s="140">
        <v>0</v>
      </c>
      <c r="F2220" s="140"/>
      <c r="G2220" s="146">
        <v>192</v>
      </c>
      <c r="H2220" s="81">
        <v>1</v>
      </c>
      <c r="I2220" s="6">
        <f t="shared" si="1113"/>
        <v>1</v>
      </c>
      <c r="J2220" s="6">
        <f t="shared" si="1111"/>
        <v>0</v>
      </c>
      <c r="K2220" s="203" t="s">
        <v>2129</v>
      </c>
      <c r="L2220" s="50" t="s">
        <v>47</v>
      </c>
      <c r="M2220" s="81"/>
      <c r="N2220" s="114"/>
      <c r="O2220" s="115">
        <f t="shared" si="1112"/>
        <v>0</v>
      </c>
      <c r="P2220" s="114"/>
      <c r="U2220" s="107"/>
    </row>
    <row r="2221" spans="1:21">
      <c r="A2221" s="81" t="s">
        <v>455</v>
      </c>
      <c r="B2221" s="413" t="s">
        <v>2611</v>
      </c>
      <c r="C2221" s="76"/>
      <c r="D2221" s="81">
        <v>0</v>
      </c>
      <c r="E2221" s="140">
        <v>0</v>
      </c>
      <c r="F2221" s="475">
        <f>((E2219*M2219)/35)/4</f>
        <v>0</v>
      </c>
      <c r="G2221" s="50">
        <v>144</v>
      </c>
      <c r="H2221" s="81">
        <v>0.5</v>
      </c>
      <c r="I2221" s="6">
        <f>E2222/G2221+H2221</f>
        <v>0.5</v>
      </c>
      <c r="J2221" s="6">
        <f>ROUND(I2221/7.5,0)</f>
        <v>0</v>
      </c>
      <c r="K2221" s="140" t="s">
        <v>107</v>
      </c>
      <c r="L2221" s="50">
        <v>0.54</v>
      </c>
      <c r="M2221" s="81">
        <v>5.1999999999999998E-2</v>
      </c>
      <c r="N2221" s="114">
        <f>VLOOKUP(K2221,'Material Bar Weights'!A:C,3,0)</f>
        <v>4.88</v>
      </c>
      <c r="O2221" s="115">
        <f>IF(L2221="NA", E2222, E2222*L2221)</f>
        <v>0</v>
      </c>
      <c r="P2221" s="105">
        <f>O2221/N2221</f>
        <v>0</v>
      </c>
      <c r="U2221" s="107"/>
    </row>
    <row r="2222" spans="1:21">
      <c r="A2222" s="81" t="s">
        <v>408</v>
      </c>
      <c r="B2222" s="413" t="s">
        <v>2612</v>
      </c>
      <c r="C2222" s="76"/>
      <c r="D2222" s="81">
        <v>0</v>
      </c>
      <c r="E2222" s="140">
        <v>0</v>
      </c>
      <c r="F2222" s="48"/>
      <c r="G2222" s="50">
        <v>144</v>
      </c>
      <c r="H2222" s="81">
        <v>0.5</v>
      </c>
      <c r="I2222" s="6">
        <f>E2221/G2222+H2222</f>
        <v>0.5</v>
      </c>
      <c r="J2222" s="6">
        <f t="shared" si="1111"/>
        <v>0</v>
      </c>
      <c r="K2222" s="77" t="s">
        <v>2613</v>
      </c>
      <c r="L2222" s="50" t="s">
        <v>47</v>
      </c>
      <c r="M2222" s="81"/>
      <c r="N2222" s="114"/>
      <c r="O2222" s="115">
        <f>IF(L2222="NA", E2221, E2221*L2222)</f>
        <v>0</v>
      </c>
      <c r="P2222" s="114"/>
      <c r="U2222" s="107"/>
    </row>
    <row r="2223" spans="1:21">
      <c r="A2223" s="81" t="s">
        <v>408</v>
      </c>
      <c r="B2223" s="413" t="s">
        <v>2216</v>
      </c>
      <c r="C2223" s="76"/>
      <c r="D2223" s="81">
        <v>0</v>
      </c>
      <c r="E2223" s="140">
        <v>0</v>
      </c>
      <c r="F2223" s="140"/>
      <c r="G2223" s="50">
        <v>144</v>
      </c>
      <c r="H2223" s="81">
        <v>0.5</v>
      </c>
      <c r="I2223" s="6">
        <f t="shared" si="1113"/>
        <v>0.5</v>
      </c>
      <c r="J2223" s="6">
        <f t="shared" si="1111"/>
        <v>0</v>
      </c>
      <c r="K2223" s="140" t="s">
        <v>532</v>
      </c>
      <c r="L2223" s="50" t="s">
        <v>47</v>
      </c>
      <c r="M2223" s="81"/>
      <c r="N2223" s="114"/>
      <c r="O2223" s="115">
        <f t="shared" si="1112"/>
        <v>0</v>
      </c>
      <c r="P2223" s="114"/>
      <c r="U2223" s="107"/>
    </row>
    <row r="2224" spans="1:21">
      <c r="A2224" s="81" t="s">
        <v>455</v>
      </c>
      <c r="B2224" s="75" t="s">
        <v>532</v>
      </c>
      <c r="C2224" s="76"/>
      <c r="D2224" s="81">
        <v>0</v>
      </c>
      <c r="E2224" s="140">
        <v>0</v>
      </c>
      <c r="F2224" s="140"/>
      <c r="G2224" s="50">
        <v>144</v>
      </c>
      <c r="H2224" s="81">
        <v>0.5</v>
      </c>
      <c r="I2224" s="6">
        <f t="shared" si="1113"/>
        <v>0.5</v>
      </c>
      <c r="J2224" s="6">
        <f t="shared" si="1111"/>
        <v>0</v>
      </c>
      <c r="K2224" s="140" t="s">
        <v>107</v>
      </c>
      <c r="L2224" s="50">
        <v>0.60750000000000004</v>
      </c>
      <c r="M2224" s="81"/>
      <c r="N2224" s="114">
        <f>VLOOKUP(K2224,'Material Bar Weights'!A:C,3,0)</f>
        <v>4.88</v>
      </c>
      <c r="O2224" s="115">
        <f t="shared" si="1112"/>
        <v>0</v>
      </c>
      <c r="P2224" s="105">
        <f>O2224/N2224</f>
        <v>0</v>
      </c>
      <c r="U2224" s="107"/>
    </row>
    <row r="2225" spans="1:21">
      <c r="A2225" s="81" t="s">
        <v>408</v>
      </c>
      <c r="B2225" s="172" t="s">
        <v>1168</v>
      </c>
      <c r="C2225" s="76"/>
      <c r="D2225" s="81">
        <v>0</v>
      </c>
      <c r="E2225" s="77">
        <v>0</v>
      </c>
      <c r="F2225" s="77"/>
      <c r="G2225" s="81">
        <v>144</v>
      </c>
      <c r="H2225" s="81">
        <v>0.5</v>
      </c>
      <c r="I2225" s="40">
        <f t="shared" si="1113"/>
        <v>0.5</v>
      </c>
      <c r="J2225" s="40">
        <f t="shared" si="1111"/>
        <v>0</v>
      </c>
      <c r="K2225" s="77" t="s">
        <v>1169</v>
      </c>
      <c r="L2225" s="81" t="s">
        <v>47</v>
      </c>
      <c r="M2225" s="81"/>
      <c r="N2225" s="114"/>
      <c r="O2225" s="115">
        <f t="shared" si="1112"/>
        <v>0</v>
      </c>
      <c r="P2225" s="114"/>
      <c r="U2225" s="107"/>
    </row>
    <row r="2226" spans="1:21">
      <c r="A2226" s="81" t="s">
        <v>455</v>
      </c>
      <c r="B2226" s="172" t="s">
        <v>1169</v>
      </c>
      <c r="C2226" s="76"/>
      <c r="D2226" s="81">
        <v>0</v>
      </c>
      <c r="E2226" s="77">
        <v>0</v>
      </c>
      <c r="F2226" s="77"/>
      <c r="G2226" s="81">
        <v>144</v>
      </c>
      <c r="H2226" s="81">
        <v>0.5</v>
      </c>
      <c r="I2226" s="40">
        <f t="shared" si="1113"/>
        <v>0.5</v>
      </c>
      <c r="J2226" s="40">
        <f t="shared" si="1111"/>
        <v>0</v>
      </c>
      <c r="K2226" s="77" t="s">
        <v>107</v>
      </c>
      <c r="L2226" s="81">
        <v>0.67500000000000004</v>
      </c>
      <c r="M2226" s="81"/>
      <c r="N2226" s="114">
        <f>VLOOKUP(K2226,'Material Bar Weights'!A:C,3,0)</f>
        <v>4.88</v>
      </c>
      <c r="O2226" s="115">
        <f t="shared" si="1112"/>
        <v>0</v>
      </c>
      <c r="P2226" s="105">
        <f>O2226/N2226</f>
        <v>0</v>
      </c>
      <c r="U2226" s="107"/>
    </row>
    <row r="2227" spans="1:21">
      <c r="A2227" s="81" t="s">
        <v>455</v>
      </c>
      <c r="B2227" s="413" t="s">
        <v>2485</v>
      </c>
      <c r="C2227" s="76"/>
      <c r="D2227" s="81">
        <v>0</v>
      </c>
      <c r="E2227" s="140">
        <v>0</v>
      </c>
      <c r="F2227" s="456">
        <f>((E2225*M2225)/35)/4</f>
        <v>0</v>
      </c>
      <c r="G2227" s="146">
        <v>72</v>
      </c>
      <c r="H2227" s="81">
        <v>0</v>
      </c>
      <c r="I2227" s="6">
        <f>E2227/G2227+H2227</f>
        <v>0</v>
      </c>
      <c r="J2227" s="6">
        <f>ROUND(I2227/7.5,0)</f>
        <v>0</v>
      </c>
      <c r="K2227" s="140" t="s">
        <v>107</v>
      </c>
      <c r="L2227" s="50">
        <v>0.81</v>
      </c>
      <c r="M2227" s="81">
        <v>0.80979999999999996</v>
      </c>
      <c r="N2227" s="114">
        <f>VLOOKUP(K2227,'Material Bar Weights'!A:C,3,0)</f>
        <v>4.88</v>
      </c>
      <c r="O2227" s="115">
        <f>IF(L2227="NA", E2227, E2227*L2227)</f>
        <v>0</v>
      </c>
      <c r="P2227" s="105">
        <f>O2227/N2227</f>
        <v>0</v>
      </c>
      <c r="U2227" s="107"/>
    </row>
    <row r="2228" spans="1:21">
      <c r="A2228" s="81" t="s">
        <v>408</v>
      </c>
      <c r="B2228" s="413" t="s">
        <v>2486</v>
      </c>
      <c r="C2228" s="76"/>
      <c r="D2228" s="81">
        <v>0</v>
      </c>
      <c r="E2228" s="140">
        <v>0</v>
      </c>
      <c r="F2228" s="140"/>
      <c r="G2228" s="146">
        <v>72</v>
      </c>
      <c r="H2228" s="81">
        <v>0.5</v>
      </c>
      <c r="I2228" s="6">
        <f t="shared" si="1113"/>
        <v>0.5</v>
      </c>
      <c r="J2228" s="6">
        <f t="shared" si="1111"/>
        <v>0</v>
      </c>
      <c r="K2228" s="203" t="s">
        <v>2487</v>
      </c>
      <c r="L2228" s="50" t="s">
        <v>47</v>
      </c>
      <c r="M2228" s="81"/>
      <c r="N2228" s="114"/>
      <c r="O2228" s="115">
        <f t="shared" si="1112"/>
        <v>0</v>
      </c>
      <c r="P2228" s="114"/>
      <c r="U2228" s="107"/>
    </row>
    <row r="2229" spans="1:21">
      <c r="A2229" s="81" t="s">
        <v>455</v>
      </c>
      <c r="B2229" s="413" t="s">
        <v>1509</v>
      </c>
      <c r="C2229" s="76"/>
      <c r="D2229" s="81">
        <v>0</v>
      </c>
      <c r="E2229" s="140">
        <v>0</v>
      </c>
      <c r="F2229" s="140"/>
      <c r="G2229" s="81">
        <v>144</v>
      </c>
      <c r="H2229" s="81">
        <v>0.5</v>
      </c>
      <c r="I2229" s="6">
        <f t="shared" si="1113"/>
        <v>0.5</v>
      </c>
      <c r="J2229" s="6">
        <f t="shared" si="1111"/>
        <v>0</v>
      </c>
      <c r="K2229" s="140" t="s">
        <v>107</v>
      </c>
      <c r="L2229" s="50">
        <v>1.2150000000000001</v>
      </c>
      <c r="M2229" s="81"/>
      <c r="N2229" s="114">
        <f>VLOOKUP(K2229,'Material Bar Weights'!A:C,3,0)</f>
        <v>4.88</v>
      </c>
      <c r="O2229" s="115">
        <f t="shared" ref="O2229:O2276" si="1116">IF(L2229="NA", E2229, E2229*L2229)</f>
        <v>0</v>
      </c>
      <c r="P2229" s="105">
        <f>O2229/N2229</f>
        <v>0</v>
      </c>
      <c r="S2229" s="165"/>
      <c r="U2229" s="107"/>
    </row>
    <row r="2230" spans="1:21">
      <c r="A2230" s="81" t="s">
        <v>408</v>
      </c>
      <c r="B2230" s="413" t="s">
        <v>1510</v>
      </c>
      <c r="C2230" s="76"/>
      <c r="D2230" s="81">
        <v>0</v>
      </c>
      <c r="E2230" s="140">
        <v>0</v>
      </c>
      <c r="F2230" s="140"/>
      <c r="G2230" s="81">
        <v>144</v>
      </c>
      <c r="H2230" s="81">
        <v>0.5</v>
      </c>
      <c r="I2230" s="6">
        <f t="shared" si="1113"/>
        <v>0.5</v>
      </c>
      <c r="J2230" s="6">
        <f t="shared" si="1111"/>
        <v>0</v>
      </c>
      <c r="K2230" s="140" t="s">
        <v>1509</v>
      </c>
      <c r="L2230" s="50" t="s">
        <v>47</v>
      </c>
      <c r="M2230" s="81"/>
      <c r="N2230" s="114"/>
      <c r="O2230" s="115">
        <f t="shared" si="1116"/>
        <v>0</v>
      </c>
      <c r="P2230" s="114"/>
      <c r="S2230" s="165"/>
      <c r="U2230" s="107"/>
    </row>
    <row r="2231" spans="1:21">
      <c r="A2231" s="81" t="s">
        <v>408</v>
      </c>
      <c r="B2231" s="172" t="s">
        <v>1250</v>
      </c>
      <c r="C2231" s="76"/>
      <c r="D2231" s="81">
        <v>0</v>
      </c>
      <c r="E2231" s="77">
        <v>0</v>
      </c>
      <c r="F2231" s="77"/>
      <c r="G2231" s="81">
        <v>144</v>
      </c>
      <c r="H2231" s="81">
        <v>1</v>
      </c>
      <c r="I2231" s="40">
        <f t="shared" si="1113"/>
        <v>1</v>
      </c>
      <c r="J2231" s="40">
        <f t="shared" si="1111"/>
        <v>0</v>
      </c>
      <c r="K2231" s="77" t="s">
        <v>1251</v>
      </c>
      <c r="L2231" s="81" t="s">
        <v>47</v>
      </c>
      <c r="M2231" s="81"/>
      <c r="N2231" s="114"/>
      <c r="O2231" s="115">
        <f t="shared" si="1116"/>
        <v>0</v>
      </c>
      <c r="P2231" s="114"/>
      <c r="S2231" s="165"/>
      <c r="U2231" s="107"/>
    </row>
    <row r="2232" spans="1:21">
      <c r="A2232" s="81" t="s">
        <v>455</v>
      </c>
      <c r="B2232" s="172" t="s">
        <v>1251</v>
      </c>
      <c r="C2232" s="76"/>
      <c r="D2232" s="81">
        <v>0</v>
      </c>
      <c r="E2232" s="77">
        <v>0</v>
      </c>
      <c r="F2232" s="77"/>
      <c r="G2232" s="81">
        <v>144</v>
      </c>
      <c r="H2232" s="81">
        <v>0.5</v>
      </c>
      <c r="I2232" s="40">
        <f t="shared" si="1113"/>
        <v>0.5</v>
      </c>
      <c r="J2232" s="40">
        <f t="shared" si="1111"/>
        <v>0</v>
      </c>
      <c r="K2232" s="77" t="s">
        <v>107</v>
      </c>
      <c r="L2232" s="81">
        <v>0.13500000000000001</v>
      </c>
      <c r="M2232" s="81"/>
      <c r="N2232" s="114">
        <f>VLOOKUP(K2232,'Material Bar Weights'!A:C,3,0)</f>
        <v>4.88</v>
      </c>
      <c r="O2232" s="115">
        <f t="shared" si="1116"/>
        <v>0</v>
      </c>
      <c r="P2232" s="105">
        <f>O2232/N2232</f>
        <v>0</v>
      </c>
      <c r="S2232" s="165"/>
      <c r="U2232" s="107"/>
    </row>
    <row r="2233" spans="1:21">
      <c r="A2233" s="81" t="s">
        <v>455</v>
      </c>
      <c r="B2233" s="413" t="s">
        <v>2693</v>
      </c>
      <c r="C2233" s="76"/>
      <c r="D2233" s="81">
        <v>0</v>
      </c>
      <c r="E2233" s="140">
        <v>0</v>
      </c>
      <c r="F2233" s="456">
        <f>((E2231*M2231)/35)/4</f>
        <v>0</v>
      </c>
      <c r="G2233" s="146">
        <v>72</v>
      </c>
      <c r="H2233" s="81">
        <v>0</v>
      </c>
      <c r="I2233" s="6">
        <f t="shared" ref="I2233:I2258" si="1117">E2233/G2233+H2233</f>
        <v>0</v>
      </c>
      <c r="J2233" s="6">
        <f t="shared" si="1111"/>
        <v>0</v>
      </c>
      <c r="K2233" s="140" t="s">
        <v>107</v>
      </c>
      <c r="L2233" s="50">
        <v>0.23139999999999999</v>
      </c>
      <c r="M2233" s="81">
        <v>0.19700000000000001</v>
      </c>
      <c r="N2233" s="114">
        <f>VLOOKUP(K2233,'Material Bar Weights'!A:C,3,0)</f>
        <v>4.88</v>
      </c>
      <c r="O2233" s="115">
        <f t="shared" si="1116"/>
        <v>0</v>
      </c>
      <c r="P2233" s="105">
        <f>O2233/N2233</f>
        <v>0</v>
      </c>
      <c r="S2233" s="165"/>
      <c r="U2233" s="107"/>
    </row>
    <row r="2234" spans="1:21">
      <c r="A2234" s="81" t="s">
        <v>408</v>
      </c>
      <c r="B2234" s="413" t="s">
        <v>2694</v>
      </c>
      <c r="C2234" s="76"/>
      <c r="D2234" s="81">
        <v>0</v>
      </c>
      <c r="E2234" s="140">
        <v>0</v>
      </c>
      <c r="F2234" s="140"/>
      <c r="G2234" s="146">
        <v>72</v>
      </c>
      <c r="H2234" s="81">
        <v>0.5</v>
      </c>
      <c r="I2234" s="6">
        <f t="shared" si="1117"/>
        <v>0.5</v>
      </c>
      <c r="J2234" s="6">
        <f t="shared" si="1111"/>
        <v>0</v>
      </c>
      <c r="K2234" s="203" t="s">
        <v>2695</v>
      </c>
      <c r="L2234" s="50" t="s">
        <v>47</v>
      </c>
      <c r="M2234" s="81"/>
      <c r="N2234" s="114"/>
      <c r="O2234" s="115">
        <f t="shared" si="1116"/>
        <v>0</v>
      </c>
      <c r="P2234" s="114"/>
      <c r="U2234" s="107"/>
    </row>
    <row r="2235" spans="1:21">
      <c r="A2235" s="81" t="s">
        <v>455</v>
      </c>
      <c r="B2235" s="172" t="s">
        <v>686</v>
      </c>
      <c r="C2235" s="76"/>
      <c r="D2235" s="81">
        <v>0</v>
      </c>
      <c r="E2235" s="140">
        <v>0</v>
      </c>
      <c r="F2235" s="140"/>
      <c r="G2235" s="50">
        <v>144</v>
      </c>
      <c r="H2235" s="81">
        <v>0.5</v>
      </c>
      <c r="I2235" s="6">
        <f t="shared" si="1117"/>
        <v>0.5</v>
      </c>
      <c r="J2235" s="6">
        <f t="shared" si="1111"/>
        <v>0</v>
      </c>
      <c r="K2235" s="140" t="s">
        <v>107</v>
      </c>
      <c r="L2235" s="50">
        <v>2.3361000000000001</v>
      </c>
      <c r="M2235" s="81"/>
      <c r="N2235" s="114">
        <f>VLOOKUP(K2235,'Material Bar Weights'!A:C,3,0)</f>
        <v>4.88</v>
      </c>
      <c r="O2235" s="115">
        <f t="shared" si="1116"/>
        <v>0</v>
      </c>
      <c r="P2235" s="105">
        <f>O2235/N2235</f>
        <v>0</v>
      </c>
      <c r="U2235" s="107"/>
    </row>
    <row r="2236" spans="1:21">
      <c r="A2236" s="81" t="s">
        <v>408</v>
      </c>
      <c r="B2236" s="172" t="s">
        <v>687</v>
      </c>
      <c r="C2236" s="76"/>
      <c r="D2236" s="81">
        <v>0</v>
      </c>
      <c r="E2236" s="140">
        <v>0</v>
      </c>
      <c r="F2236" s="140"/>
      <c r="G2236" s="50">
        <v>144</v>
      </c>
      <c r="H2236" s="81">
        <v>0.5</v>
      </c>
      <c r="I2236" s="6">
        <f t="shared" si="1117"/>
        <v>0.5</v>
      </c>
      <c r="J2236" s="6">
        <f t="shared" si="1111"/>
        <v>0</v>
      </c>
      <c r="K2236" s="140" t="s">
        <v>686</v>
      </c>
      <c r="L2236" s="50" t="s">
        <v>47</v>
      </c>
      <c r="M2236" s="81"/>
      <c r="N2236" s="114"/>
      <c r="O2236" s="115">
        <f t="shared" si="1116"/>
        <v>0</v>
      </c>
      <c r="P2236" s="114"/>
      <c r="S2236" s="165"/>
      <c r="U2236" s="107"/>
    </row>
    <row r="2237" spans="1:21">
      <c r="A2237" s="81" t="s">
        <v>408</v>
      </c>
      <c r="B2237" s="75" t="s">
        <v>1682</v>
      </c>
      <c r="C2237" s="76"/>
      <c r="D2237" s="81">
        <v>0</v>
      </c>
      <c r="E2237" s="77">
        <v>0</v>
      </c>
      <c r="F2237" s="77"/>
      <c r="G2237" s="81">
        <v>144</v>
      </c>
      <c r="H2237" s="81">
        <v>0.5</v>
      </c>
      <c r="I2237" s="40">
        <f t="shared" si="1117"/>
        <v>0.5</v>
      </c>
      <c r="J2237" s="40">
        <f t="shared" si="1111"/>
        <v>0</v>
      </c>
      <c r="K2237" s="77" t="s">
        <v>107</v>
      </c>
      <c r="L2237" s="81">
        <v>0.40500000000000003</v>
      </c>
      <c r="M2237" s="81"/>
      <c r="N2237" s="114">
        <f>VLOOKUP(K2237,'Material Bar Weights'!A:C,3,0)</f>
        <v>4.88</v>
      </c>
      <c r="O2237" s="115">
        <f t="shared" si="1116"/>
        <v>0</v>
      </c>
      <c r="P2237" s="105">
        <f>O2237/N2237</f>
        <v>0</v>
      </c>
      <c r="S2237" s="165"/>
      <c r="U2237" s="107"/>
    </row>
    <row r="2238" spans="1:21">
      <c r="A2238" s="81" t="s">
        <v>455</v>
      </c>
      <c r="B2238" s="75" t="s">
        <v>1681</v>
      </c>
      <c r="C2238" s="76"/>
      <c r="D2238" s="81">
        <v>0</v>
      </c>
      <c r="E2238" s="77">
        <v>0</v>
      </c>
      <c r="F2238" s="77"/>
      <c r="G2238" s="81">
        <v>192</v>
      </c>
      <c r="H2238" s="81">
        <v>1</v>
      </c>
      <c r="I2238" s="40">
        <f t="shared" si="1117"/>
        <v>1</v>
      </c>
      <c r="J2238" s="40">
        <f t="shared" si="1111"/>
        <v>0</v>
      </c>
      <c r="K2238" s="77" t="s">
        <v>1683</v>
      </c>
      <c r="L2238" s="81" t="s">
        <v>47</v>
      </c>
      <c r="M2238" s="81"/>
      <c r="N2238" s="114"/>
      <c r="O2238" s="115">
        <f t="shared" si="1116"/>
        <v>0</v>
      </c>
      <c r="P2238" s="114"/>
      <c r="S2238" s="165"/>
      <c r="U2238" s="107"/>
    </row>
    <row r="2239" spans="1:21">
      <c r="A2239" s="50" t="s">
        <v>408</v>
      </c>
      <c r="B2239" s="247" t="s">
        <v>1290</v>
      </c>
      <c r="C2239" s="376"/>
      <c r="D2239" s="81">
        <v>0</v>
      </c>
      <c r="E2239" s="155">
        <v>0</v>
      </c>
      <c r="F2239" s="155"/>
      <c r="G2239" s="8">
        <v>72</v>
      </c>
      <c r="H2239" s="7">
        <v>0.5</v>
      </c>
      <c r="I2239" s="3">
        <f t="shared" si="1117"/>
        <v>0.5</v>
      </c>
      <c r="J2239" s="3">
        <f t="shared" si="1111"/>
        <v>0</v>
      </c>
      <c r="K2239" s="155" t="s">
        <v>108</v>
      </c>
      <c r="L2239" s="382">
        <v>0.53659999999999997</v>
      </c>
      <c r="M2239" s="382"/>
      <c r="N2239" s="114">
        <f>VLOOKUP(K2239,'Material Bar Weights'!A:C,3,0)</f>
        <v>6.65</v>
      </c>
      <c r="O2239" s="115">
        <f t="shared" si="1116"/>
        <v>0</v>
      </c>
      <c r="P2239" s="105">
        <f>O2239/N2239</f>
        <v>0</v>
      </c>
      <c r="S2239" s="165"/>
      <c r="U2239" s="107"/>
    </row>
    <row r="2240" spans="1:21">
      <c r="A2240" s="50" t="s">
        <v>458</v>
      </c>
      <c r="B2240" s="247" t="s">
        <v>1289</v>
      </c>
      <c r="C2240" s="376"/>
      <c r="D2240" s="81">
        <v>0</v>
      </c>
      <c r="E2240" s="155">
        <v>0</v>
      </c>
      <c r="F2240" s="155"/>
      <c r="G2240" s="8">
        <v>72</v>
      </c>
      <c r="H2240" s="7">
        <v>0</v>
      </c>
      <c r="I2240" s="3">
        <f t="shared" si="1117"/>
        <v>0</v>
      </c>
      <c r="J2240" s="3">
        <f t="shared" si="1111"/>
        <v>0</v>
      </c>
      <c r="K2240" s="155" t="s">
        <v>1290</v>
      </c>
      <c r="L2240" s="382" t="s">
        <v>47</v>
      </c>
      <c r="M2240" s="382"/>
      <c r="N2240" s="114"/>
      <c r="O2240" s="115">
        <f t="shared" si="1116"/>
        <v>0</v>
      </c>
      <c r="P2240" s="114"/>
      <c r="S2240" s="165"/>
      <c r="U2240" s="107"/>
    </row>
    <row r="2241" spans="1:23">
      <c r="A2241" s="50" t="s">
        <v>458</v>
      </c>
      <c r="B2241" s="410" t="s">
        <v>2334</v>
      </c>
      <c r="C2241" s="376"/>
      <c r="D2241" s="81">
        <v>0</v>
      </c>
      <c r="E2241" s="155">
        <v>0</v>
      </c>
      <c r="F2241" s="456">
        <f>((E2239*M2239)/35)/4</f>
        <v>0</v>
      </c>
      <c r="G2241" s="8">
        <v>72</v>
      </c>
      <c r="H2241" s="7">
        <v>0.5</v>
      </c>
      <c r="I2241" s="3">
        <f t="shared" si="1117"/>
        <v>0.5</v>
      </c>
      <c r="J2241" s="3">
        <f t="shared" si="1111"/>
        <v>0</v>
      </c>
      <c r="K2241" s="155" t="s">
        <v>108</v>
      </c>
      <c r="L2241" s="382">
        <v>0.55200000000000005</v>
      </c>
      <c r="M2241" s="382">
        <v>0.55200000000000005</v>
      </c>
      <c r="N2241" s="114">
        <f>VLOOKUP(K2241,'Material Bar Weights'!A:C,3,0)</f>
        <v>6.65</v>
      </c>
      <c r="O2241" s="115">
        <f t="shared" si="1116"/>
        <v>0</v>
      </c>
      <c r="P2241" s="105">
        <f>O2241/N2241</f>
        <v>0</v>
      </c>
      <c r="S2241" s="165"/>
    </row>
    <row r="2242" spans="1:23">
      <c r="A2242" s="50" t="s">
        <v>408</v>
      </c>
      <c r="B2242" s="410" t="s">
        <v>2336</v>
      </c>
      <c r="C2242" s="376"/>
      <c r="D2242" s="81">
        <v>0</v>
      </c>
      <c r="E2242" s="155">
        <v>0</v>
      </c>
      <c r="F2242" s="155"/>
      <c r="G2242" s="8">
        <v>72</v>
      </c>
      <c r="H2242" s="7">
        <v>0</v>
      </c>
      <c r="I2242" s="3">
        <f t="shared" si="1117"/>
        <v>0</v>
      </c>
      <c r="J2242" s="3">
        <f t="shared" si="1111"/>
        <v>0</v>
      </c>
      <c r="K2242" s="7" t="s">
        <v>2335</v>
      </c>
      <c r="L2242" s="382" t="s">
        <v>47</v>
      </c>
      <c r="M2242" s="382"/>
      <c r="N2242" s="114"/>
      <c r="O2242" s="115">
        <f t="shared" si="1116"/>
        <v>0</v>
      </c>
      <c r="P2242" s="114"/>
      <c r="R2242" s="286"/>
    </row>
    <row r="2243" spans="1:23">
      <c r="A2243" s="50" t="s">
        <v>422</v>
      </c>
      <c r="B2243" s="410" t="s">
        <v>656</v>
      </c>
      <c r="C2243" s="376"/>
      <c r="D2243" s="81">
        <v>0</v>
      </c>
      <c r="E2243" s="155">
        <v>0</v>
      </c>
      <c r="F2243" s="155"/>
      <c r="G2243" s="8">
        <v>72</v>
      </c>
      <c r="H2243" s="7">
        <v>0</v>
      </c>
      <c r="I2243" s="3">
        <f t="shared" si="1117"/>
        <v>0</v>
      </c>
      <c r="J2243" s="3">
        <f t="shared" si="1111"/>
        <v>0</v>
      </c>
      <c r="K2243" s="155" t="s">
        <v>108</v>
      </c>
      <c r="L2243" s="382">
        <v>1.1040000000000001</v>
      </c>
      <c r="M2243" s="382"/>
      <c r="N2243" s="114">
        <f>VLOOKUP(K2243,'Material Bar Weights'!A:C,3,0)</f>
        <v>6.65</v>
      </c>
      <c r="O2243" s="115">
        <f t="shared" si="1116"/>
        <v>0</v>
      </c>
      <c r="P2243" s="105">
        <f>O2243/N2243</f>
        <v>0</v>
      </c>
      <c r="R2243" s="286"/>
      <c r="S2243" s="287"/>
      <c r="V2243" s="180"/>
      <c r="W2243" s="180"/>
    </row>
    <row r="2244" spans="1:23">
      <c r="A2244" s="50" t="s">
        <v>408</v>
      </c>
      <c r="B2244" s="247" t="s">
        <v>657</v>
      </c>
      <c r="C2244" s="376"/>
      <c r="D2244" s="81">
        <v>0</v>
      </c>
      <c r="E2244" s="155">
        <v>0</v>
      </c>
      <c r="F2244" s="155"/>
      <c r="G2244" s="8">
        <v>72</v>
      </c>
      <c r="H2244" s="7">
        <v>0.5</v>
      </c>
      <c r="I2244" s="3">
        <f t="shared" si="1117"/>
        <v>0.5</v>
      </c>
      <c r="J2244" s="3">
        <f t="shared" si="1111"/>
        <v>0</v>
      </c>
      <c r="K2244" s="155" t="s">
        <v>656</v>
      </c>
      <c r="L2244" s="382" t="s">
        <v>47</v>
      </c>
      <c r="M2244" s="382"/>
      <c r="N2244" s="114"/>
      <c r="O2244" s="115">
        <f t="shared" si="1116"/>
        <v>0</v>
      </c>
      <c r="P2244" s="114"/>
      <c r="R2244" s="286"/>
      <c r="S2244" s="287"/>
      <c r="V2244" s="180"/>
      <c r="W2244" s="180"/>
    </row>
    <row r="2245" spans="1:23">
      <c r="A2245" s="50" t="s">
        <v>458</v>
      </c>
      <c r="B2245" s="247" t="s">
        <v>1295</v>
      </c>
      <c r="C2245" s="376"/>
      <c r="D2245" s="81">
        <v>0</v>
      </c>
      <c r="E2245" s="155">
        <v>0</v>
      </c>
      <c r="F2245" s="155"/>
      <c r="G2245" s="8">
        <v>72</v>
      </c>
      <c r="H2245" s="7">
        <v>0</v>
      </c>
      <c r="I2245" s="3">
        <f t="shared" si="1117"/>
        <v>0</v>
      </c>
      <c r="J2245" s="3">
        <f t="shared" si="1111"/>
        <v>0</v>
      </c>
      <c r="K2245" s="155" t="s">
        <v>108</v>
      </c>
      <c r="L2245" s="382">
        <v>1.6559999999999999</v>
      </c>
      <c r="M2245" s="382"/>
      <c r="N2245" s="114">
        <f>VLOOKUP(K2245,'Material Bar Weights'!A:C,3,0)</f>
        <v>6.65</v>
      </c>
      <c r="O2245" s="115">
        <f t="shared" si="1116"/>
        <v>0</v>
      </c>
      <c r="P2245" s="105">
        <f>O2245/N2245</f>
        <v>0</v>
      </c>
      <c r="R2245" s="286"/>
      <c r="S2245" s="287"/>
      <c r="V2245" s="180"/>
      <c r="W2245" s="180"/>
    </row>
    <row r="2246" spans="1:23">
      <c r="A2246" s="50" t="s">
        <v>408</v>
      </c>
      <c r="B2246" s="247" t="s">
        <v>1296</v>
      </c>
      <c r="C2246" s="376"/>
      <c r="D2246" s="81">
        <v>0</v>
      </c>
      <c r="E2246" s="155">
        <v>0</v>
      </c>
      <c r="F2246" s="155"/>
      <c r="G2246" s="8">
        <v>72</v>
      </c>
      <c r="H2246" s="7">
        <v>0.5</v>
      </c>
      <c r="I2246" s="3">
        <f t="shared" si="1117"/>
        <v>0.5</v>
      </c>
      <c r="J2246" s="3">
        <f t="shared" ref="J2246:J2258" si="1118">ROUND(I2246/7.5,0)</f>
        <v>0</v>
      </c>
      <c r="K2246" s="155" t="s">
        <v>1295</v>
      </c>
      <c r="L2246" s="382" t="s">
        <v>47</v>
      </c>
      <c r="M2246" s="382"/>
      <c r="N2246" s="114"/>
      <c r="O2246" s="115">
        <f t="shared" si="1116"/>
        <v>0</v>
      </c>
      <c r="P2246" s="114"/>
      <c r="R2246" s="48"/>
      <c r="S2246" s="48"/>
      <c r="T2246" s="48"/>
    </row>
    <row r="2247" spans="1:23">
      <c r="A2247" s="50" t="s">
        <v>603</v>
      </c>
      <c r="B2247" s="1379" t="s">
        <v>1421</v>
      </c>
      <c r="C2247" s="438" t="s">
        <v>2377</v>
      </c>
      <c r="D2247" s="81">
        <v>0</v>
      </c>
      <c r="E2247" s="183">
        <v>0</v>
      </c>
      <c r="F2247" s="183"/>
      <c r="G2247" s="183">
        <v>14</v>
      </c>
      <c r="H2247" s="183">
        <v>16</v>
      </c>
      <c r="I2247" s="3">
        <f t="shared" si="1117"/>
        <v>16</v>
      </c>
      <c r="J2247" s="3">
        <f t="shared" si="1118"/>
        <v>2</v>
      </c>
      <c r="K2247" s="331" t="s">
        <v>1422</v>
      </c>
      <c r="L2247" s="184">
        <v>0.49869999999999998</v>
      </c>
      <c r="M2247" s="184"/>
      <c r="N2247" s="114">
        <f>VLOOKUP(K2247,'Material Bar Weights'!A:C,3,0)</f>
        <v>34.72</v>
      </c>
      <c r="O2247" s="115">
        <f t="shared" si="1116"/>
        <v>0</v>
      </c>
      <c r="P2247" s="105">
        <f>O2247/N2247</f>
        <v>0</v>
      </c>
      <c r="Q2247" s="384"/>
      <c r="R2247" s="286"/>
    </row>
    <row r="2248" spans="1:23">
      <c r="A2248" s="50" t="s">
        <v>233</v>
      </c>
      <c r="B2248" s="1379" t="s">
        <v>4070</v>
      </c>
      <c r="C2248" s="438" t="s">
        <v>2377</v>
      </c>
      <c r="D2248" s="81">
        <v>0</v>
      </c>
      <c r="E2248" s="183">
        <v>0</v>
      </c>
      <c r="F2248" s="183"/>
      <c r="G2248" s="284">
        <v>11</v>
      </c>
      <c r="H2248" s="183">
        <v>16</v>
      </c>
      <c r="I2248" s="3">
        <f t="shared" si="1117"/>
        <v>16</v>
      </c>
      <c r="J2248" s="3">
        <f t="shared" si="1118"/>
        <v>2</v>
      </c>
      <c r="K2248" s="331" t="s">
        <v>512</v>
      </c>
      <c r="L2248" s="184">
        <v>0.14419999999999999</v>
      </c>
      <c r="M2248" s="184"/>
      <c r="N2248" s="114">
        <f>VLOOKUP(K2248,'Material Bar Weights'!A:C,3,0)</f>
        <v>22.95</v>
      </c>
      <c r="O2248" s="115">
        <f t="shared" si="1116"/>
        <v>0</v>
      </c>
      <c r="P2248" s="105">
        <f>O2248/N2248</f>
        <v>0</v>
      </c>
      <c r="Q2248" s="384"/>
      <c r="R2248" s="286"/>
      <c r="S2248" s="287"/>
      <c r="V2248" s="180"/>
      <c r="W2248" s="180"/>
    </row>
    <row r="2249" spans="1:23">
      <c r="A2249" s="50" t="s">
        <v>293</v>
      </c>
      <c r="B2249" s="1379" t="s">
        <v>4071</v>
      </c>
      <c r="C2249" s="438" t="s">
        <v>2377</v>
      </c>
      <c r="D2249" s="81">
        <v>0</v>
      </c>
      <c r="E2249" s="183">
        <v>0</v>
      </c>
      <c r="F2249" s="183"/>
      <c r="G2249" s="183">
        <v>14</v>
      </c>
      <c r="H2249" s="183">
        <v>16</v>
      </c>
      <c r="I2249" s="3">
        <f t="shared" si="1117"/>
        <v>16</v>
      </c>
      <c r="J2249" s="3">
        <f t="shared" si="1118"/>
        <v>2</v>
      </c>
      <c r="K2249" s="331" t="s">
        <v>4072</v>
      </c>
      <c r="L2249" s="184" t="s">
        <v>47</v>
      </c>
      <c r="M2249" s="184"/>
      <c r="N2249" s="114"/>
      <c r="O2249" s="115">
        <f t="shared" si="1116"/>
        <v>0</v>
      </c>
      <c r="P2249" s="114"/>
      <c r="Q2249" s="384"/>
      <c r="S2249" s="287"/>
      <c r="V2249" s="180"/>
      <c r="W2249" s="180"/>
    </row>
    <row r="2250" spans="1:23">
      <c r="A2250" s="50" t="s">
        <v>695</v>
      </c>
      <c r="B2250" s="1379" t="s">
        <v>2459</v>
      </c>
      <c r="C2250" s="383"/>
      <c r="D2250" s="81">
        <v>0</v>
      </c>
      <c r="E2250" s="183">
        <v>0</v>
      </c>
      <c r="F2250" s="456">
        <f>((E2248*M2248)/35)/4</f>
        <v>0</v>
      </c>
      <c r="G2250" s="183">
        <v>14</v>
      </c>
      <c r="H2250" s="183">
        <v>16</v>
      </c>
      <c r="I2250" s="3">
        <f t="shared" ref="I2250:I2253" si="1119">E2250/G2250+H2250</f>
        <v>16</v>
      </c>
      <c r="J2250" s="3">
        <f t="shared" ref="J2250:J2253" si="1120">ROUND(I2250/7.5,0)</f>
        <v>2</v>
      </c>
      <c r="K2250" s="331" t="s">
        <v>59</v>
      </c>
      <c r="L2250" s="184">
        <v>0.7</v>
      </c>
      <c r="M2250" s="184">
        <v>8.6099999999999996E-2</v>
      </c>
      <c r="N2250" s="114">
        <f>VLOOKUP(K2250,'Material Bar Weights'!A:C,3,0)</f>
        <v>13.56</v>
      </c>
      <c r="O2250" s="115">
        <f t="shared" ref="O2250:O2253" si="1121">IF(L2250="NA", E2250, E2250*L2250)</f>
        <v>0</v>
      </c>
      <c r="P2250" s="105">
        <f>O2250/N2250</f>
        <v>0</v>
      </c>
      <c r="Q2250" s="384"/>
      <c r="S2250" s="287"/>
      <c r="U2250" s="41">
        <v>2018</v>
      </c>
      <c r="V2250" s="180"/>
      <c r="W2250" s="180"/>
    </row>
    <row r="2251" spans="1:23">
      <c r="A2251" s="50" t="s">
        <v>695</v>
      </c>
      <c r="B2251" s="1379" t="s">
        <v>2461</v>
      </c>
      <c r="C2251" s="383"/>
      <c r="D2251" s="81">
        <v>0</v>
      </c>
      <c r="E2251" s="183">
        <v>0</v>
      </c>
      <c r="F2251" s="183"/>
      <c r="G2251" s="183">
        <v>14</v>
      </c>
      <c r="H2251" s="183">
        <v>16</v>
      </c>
      <c r="I2251" s="3">
        <f t="shared" si="1119"/>
        <v>16</v>
      </c>
      <c r="J2251" s="3">
        <f t="shared" si="1120"/>
        <v>2</v>
      </c>
      <c r="K2251" s="331" t="s">
        <v>2460</v>
      </c>
      <c r="L2251" s="184" t="s">
        <v>47</v>
      </c>
      <c r="M2251" s="184"/>
      <c r="N2251" s="114"/>
      <c r="O2251" s="115">
        <f t="shared" si="1121"/>
        <v>0</v>
      </c>
      <c r="P2251" s="114"/>
      <c r="Q2251" s="384"/>
      <c r="S2251" s="287"/>
      <c r="U2251" s="41">
        <v>2018</v>
      </c>
      <c r="V2251" s="180"/>
      <c r="W2251" s="180"/>
    </row>
    <row r="2252" spans="1:23">
      <c r="A2252" s="50" t="s">
        <v>654</v>
      </c>
      <c r="B2252" s="385" t="s">
        <v>4062</v>
      </c>
      <c r="C2252" s="383"/>
      <c r="D2252" s="81">
        <v>0</v>
      </c>
      <c r="E2252" s="183">
        <v>0</v>
      </c>
      <c r="F2252" s="456">
        <f>((E2251*M2251)/35)/4</f>
        <v>0</v>
      </c>
      <c r="G2252" s="183">
        <v>66</v>
      </c>
      <c r="H2252" s="183">
        <v>8</v>
      </c>
      <c r="I2252" s="3">
        <f>E2252/G2252+H2252</f>
        <v>8</v>
      </c>
      <c r="J2252" s="3">
        <f>ROUND(I2252/7.5,0)</f>
        <v>1</v>
      </c>
      <c r="K2252" s="331" t="s">
        <v>192</v>
      </c>
      <c r="L2252" s="184">
        <v>1.5E-3</v>
      </c>
      <c r="M2252" s="184">
        <v>1E-3</v>
      </c>
      <c r="N2252" s="114">
        <f>VLOOKUP(K2252,'Material Bar Weights'!A:C,3,0)</f>
        <v>3.39</v>
      </c>
      <c r="O2252" s="115">
        <f>IF(L2252="NA", E2252, E2252*L2252)</f>
        <v>0</v>
      </c>
      <c r="P2252" s="105">
        <f>O2252/N2252</f>
        <v>0</v>
      </c>
      <c r="Q2252" s="384"/>
      <c r="S2252" s="287"/>
      <c r="V2252" s="180"/>
      <c r="W2252" s="180"/>
    </row>
    <row r="2253" spans="1:23" s="120" customFormat="1">
      <c r="A2253" s="50" t="s">
        <v>654</v>
      </c>
      <c r="B2253" s="385" t="s">
        <v>3833</v>
      </c>
      <c r="C2253" s="383"/>
      <c r="D2253" s="81">
        <v>0</v>
      </c>
      <c r="E2253" s="183">
        <v>0</v>
      </c>
      <c r="F2253" s="456">
        <f>((E2250*M2250)/35)/4</f>
        <v>0</v>
      </c>
      <c r="G2253" s="183">
        <v>66</v>
      </c>
      <c r="H2253" s="183">
        <v>8</v>
      </c>
      <c r="I2253" s="3">
        <f t="shared" si="1119"/>
        <v>8</v>
      </c>
      <c r="J2253" s="3">
        <f t="shared" si="1120"/>
        <v>1</v>
      </c>
      <c r="K2253" s="331" t="s">
        <v>192</v>
      </c>
      <c r="L2253" s="184">
        <v>1.5E-3</v>
      </c>
      <c r="M2253" s="184">
        <v>1E-3</v>
      </c>
      <c r="N2253" s="114">
        <f>VLOOKUP(K2253,'Material Bar Weights'!A:C,3,0)</f>
        <v>3.39</v>
      </c>
      <c r="O2253" s="115">
        <f t="shared" si="1121"/>
        <v>0</v>
      </c>
      <c r="P2253" s="105">
        <f>O2253/N2253</f>
        <v>0</v>
      </c>
      <c r="Q2253" s="384"/>
      <c r="R2253" s="288"/>
      <c r="S2253" s="291"/>
      <c r="T2253" s="288"/>
      <c r="U2253" s="107"/>
      <c r="V2253" s="180"/>
      <c r="W2253" s="180"/>
    </row>
    <row r="2254" spans="1:23" s="120" customFormat="1">
      <c r="A2254" s="50" t="s">
        <v>654</v>
      </c>
      <c r="B2254" s="385" t="s">
        <v>4015</v>
      </c>
      <c r="C2254" s="383"/>
      <c r="D2254" s="81">
        <v>0</v>
      </c>
      <c r="E2254" s="183">
        <v>0</v>
      </c>
      <c r="F2254" s="456">
        <f>((E2253*M2253)/35)/4</f>
        <v>0</v>
      </c>
      <c r="G2254" s="183">
        <v>66</v>
      </c>
      <c r="H2254" s="183">
        <v>8</v>
      </c>
      <c r="I2254" s="3">
        <f t="shared" ref="I2254:I2256" si="1122">E2254/G2254+H2254</f>
        <v>8</v>
      </c>
      <c r="J2254" s="3">
        <f t="shared" ref="J2254:J2256" si="1123">ROUND(I2254/7.5,0)</f>
        <v>1</v>
      </c>
      <c r="K2254" s="331" t="s">
        <v>192</v>
      </c>
      <c r="L2254" s="184">
        <v>1.5E-3</v>
      </c>
      <c r="M2254" s="184">
        <v>1E-3</v>
      </c>
      <c r="N2254" s="114">
        <f>VLOOKUP(K2254,'Material Bar Weights'!A:C,3,0)</f>
        <v>3.39</v>
      </c>
      <c r="O2254" s="115">
        <f t="shared" ref="O2254:O2256" si="1124">IF(L2254="NA", E2254, E2254*L2254)</f>
        <v>0</v>
      </c>
      <c r="P2254" s="105">
        <f t="shared" ref="P2254:P2256" si="1125">O2254/N2254</f>
        <v>0</v>
      </c>
      <c r="Q2254" s="384"/>
      <c r="R2254" s="288"/>
      <c r="S2254" s="291"/>
      <c r="T2254" s="288"/>
      <c r="U2254" s="107"/>
      <c r="V2254" s="180"/>
      <c r="W2254" s="180"/>
    </row>
    <row r="2255" spans="1:23" s="120" customFormat="1">
      <c r="A2255" s="50" t="s">
        <v>654</v>
      </c>
      <c r="B2255" s="385" t="s">
        <v>4063</v>
      </c>
      <c r="C2255" s="383"/>
      <c r="D2255" s="81">
        <v>0</v>
      </c>
      <c r="E2255" s="183">
        <v>0</v>
      </c>
      <c r="F2255" s="456">
        <f>((E2252*M2252)/35)/4</f>
        <v>0</v>
      </c>
      <c r="G2255" s="183">
        <v>66</v>
      </c>
      <c r="H2255" s="183">
        <v>8</v>
      </c>
      <c r="I2255" s="3">
        <f t="shared" si="1122"/>
        <v>8</v>
      </c>
      <c r="J2255" s="3">
        <f t="shared" si="1123"/>
        <v>1</v>
      </c>
      <c r="K2255" s="331" t="s">
        <v>192</v>
      </c>
      <c r="L2255" s="184">
        <v>1.5E-3</v>
      </c>
      <c r="M2255" s="184">
        <v>1E-3</v>
      </c>
      <c r="N2255" s="114">
        <f>VLOOKUP(K2255,'Material Bar Weights'!A:C,3,0)</f>
        <v>3.39</v>
      </c>
      <c r="O2255" s="115">
        <f t="shared" si="1124"/>
        <v>0</v>
      </c>
      <c r="P2255" s="105">
        <f t="shared" si="1125"/>
        <v>0</v>
      </c>
      <c r="Q2255" s="384"/>
      <c r="R2255" s="288"/>
      <c r="S2255" s="291"/>
      <c r="T2255" s="288"/>
      <c r="U2255" s="107"/>
      <c r="V2255" s="180"/>
      <c r="W2255" s="180"/>
    </row>
    <row r="2256" spans="1:23" s="120" customFormat="1">
      <c r="A2256" s="50" t="s">
        <v>654</v>
      </c>
      <c r="B2256" s="385" t="s">
        <v>4064</v>
      </c>
      <c r="C2256" s="383"/>
      <c r="D2256" s="81">
        <v>0</v>
      </c>
      <c r="E2256" s="183">
        <v>0</v>
      </c>
      <c r="F2256" s="456">
        <f t="shared" ref="F2256" si="1126">((E2254*M2254)/35)/4</f>
        <v>0</v>
      </c>
      <c r="G2256" s="183">
        <v>66</v>
      </c>
      <c r="H2256" s="183">
        <v>8</v>
      </c>
      <c r="I2256" s="3">
        <f t="shared" si="1122"/>
        <v>8</v>
      </c>
      <c r="J2256" s="3">
        <f t="shared" si="1123"/>
        <v>1</v>
      </c>
      <c r="K2256" s="331" t="s">
        <v>192</v>
      </c>
      <c r="L2256" s="184">
        <v>1.5E-3</v>
      </c>
      <c r="M2256" s="184">
        <v>1E-3</v>
      </c>
      <c r="N2256" s="114">
        <f>VLOOKUP(K2256,'Material Bar Weights'!A:C,3,0)</f>
        <v>3.39</v>
      </c>
      <c r="O2256" s="115">
        <f t="shared" si="1124"/>
        <v>0</v>
      </c>
      <c r="P2256" s="105">
        <f t="shared" si="1125"/>
        <v>0</v>
      </c>
      <c r="Q2256" s="384"/>
      <c r="R2256" s="288"/>
      <c r="S2256" s="291"/>
      <c r="T2256" s="288"/>
      <c r="U2256" s="107"/>
      <c r="V2256" s="180"/>
      <c r="W2256" s="180"/>
    </row>
    <row r="2257" spans="1:23">
      <c r="A2257" s="50" t="s">
        <v>603</v>
      </c>
      <c r="B2257" s="500" t="s">
        <v>2456</v>
      </c>
      <c r="C2257" s="84"/>
      <c r="D2257" s="81">
        <v>0</v>
      </c>
      <c r="E2257" s="81">
        <v>0</v>
      </c>
      <c r="F2257" s="33">
        <f t="shared" ref="F2257:F2259" si="1127">((E2257*M2257)/35)/4</f>
        <v>0</v>
      </c>
      <c r="G2257" s="81">
        <v>16</v>
      </c>
      <c r="H2257" s="81">
        <v>16</v>
      </c>
      <c r="I2257" s="40">
        <f>E2257/G2257+H2257</f>
        <v>16</v>
      </c>
      <c r="J2257" s="40">
        <f>ROUND(I2257/7.5,0)</f>
        <v>2</v>
      </c>
      <c r="K2257" s="81" t="s">
        <v>64</v>
      </c>
      <c r="L2257" s="81">
        <v>0.37</v>
      </c>
      <c r="M2257" s="81">
        <v>7.5399999999999995E-2</v>
      </c>
      <c r="N2257" s="114">
        <f>VLOOKUP(K2257,'Material Bar Weights'!A:C,3,0)</f>
        <v>43.94</v>
      </c>
      <c r="O2257" s="115">
        <f t="shared" ref="O2257" si="1128">IF(L2257="NA", E2257, E2257*L2257)</f>
        <v>0</v>
      </c>
      <c r="P2257" s="92">
        <f t="shared" ref="P2257" si="1129">O2257/N2257</f>
        <v>0</v>
      </c>
      <c r="Q2257" s="98"/>
      <c r="S2257" s="287"/>
      <c r="V2257" s="180"/>
      <c r="W2257" s="180"/>
    </row>
    <row r="2258" spans="1:23">
      <c r="A2258" s="50" t="s">
        <v>603</v>
      </c>
      <c r="B2258" s="385" t="s">
        <v>1969</v>
      </c>
      <c r="C2258" s="438" t="s">
        <v>644</v>
      </c>
      <c r="D2258" s="81">
        <v>0</v>
      </c>
      <c r="E2258" s="183">
        <v>0</v>
      </c>
      <c r="F2258" s="33">
        <f t="shared" si="1127"/>
        <v>0</v>
      </c>
      <c r="G2258" s="183">
        <v>12</v>
      </c>
      <c r="H2258" s="183">
        <v>32</v>
      </c>
      <c r="I2258" s="3">
        <f t="shared" si="1117"/>
        <v>32</v>
      </c>
      <c r="J2258" s="3">
        <f t="shared" si="1118"/>
        <v>4</v>
      </c>
      <c r="K2258" s="331" t="s">
        <v>541</v>
      </c>
      <c r="L2258" s="184">
        <v>0.52539999999999998</v>
      </c>
      <c r="M2258" s="184">
        <v>0.26</v>
      </c>
      <c r="N2258" s="114">
        <f>VLOOKUP(K2258,'Material Bar Weights'!A:C,3,0)</f>
        <v>32.04</v>
      </c>
      <c r="O2258" s="115">
        <f t="shared" si="1116"/>
        <v>0</v>
      </c>
      <c r="P2258" s="105">
        <f>O2258/N2258</f>
        <v>0</v>
      </c>
      <c r="Q2258" s="384"/>
      <c r="U2258" s="41">
        <v>2018</v>
      </c>
    </row>
    <row r="2259" spans="1:23">
      <c r="A2259" s="50" t="s">
        <v>603</v>
      </c>
      <c r="B2259" s="385" t="s">
        <v>2669</v>
      </c>
      <c r="C2259" s="438" t="s">
        <v>644</v>
      </c>
      <c r="D2259" s="81">
        <v>0</v>
      </c>
      <c r="E2259" s="183">
        <v>0</v>
      </c>
      <c r="F2259" s="33">
        <f t="shared" si="1127"/>
        <v>0</v>
      </c>
      <c r="G2259" s="183">
        <v>14</v>
      </c>
      <c r="H2259" s="183">
        <v>32</v>
      </c>
      <c r="I2259" s="3">
        <f t="shared" ref="I2259" si="1130">E2259/G2259+H2259</f>
        <v>32</v>
      </c>
      <c r="J2259" s="3">
        <f t="shared" ref="J2259" si="1131">ROUND(I2259/7.5,0)</f>
        <v>4</v>
      </c>
      <c r="K2259" s="331" t="s">
        <v>605</v>
      </c>
      <c r="L2259" s="184">
        <v>1.0002</v>
      </c>
      <c r="M2259" s="184">
        <v>0.53</v>
      </c>
      <c r="N2259" s="114">
        <f>VLOOKUP(K2259,'Material Bar Weights'!A:C,3,0)</f>
        <v>54.25</v>
      </c>
      <c r="O2259" s="115">
        <f t="shared" ref="O2259" si="1132">IF(L2259="NA", E2259, E2259*L2259)</f>
        <v>0</v>
      </c>
      <c r="P2259" s="105">
        <f>O2259/N2259</f>
        <v>0</v>
      </c>
      <c r="Q2259" s="384"/>
      <c r="U2259" s="41">
        <v>2018</v>
      </c>
    </row>
    <row r="2260" spans="1:23">
      <c r="A2260" s="50" t="s">
        <v>814</v>
      </c>
      <c r="B2260" s="385" t="s">
        <v>2670</v>
      </c>
      <c r="C2260" s="438" t="s">
        <v>644</v>
      </c>
      <c r="D2260" s="81">
        <v>0</v>
      </c>
      <c r="E2260" s="183">
        <v>0</v>
      </c>
      <c r="F2260" s="33">
        <f t="shared" ref="F2260" si="1133">((E2260*M2260)/35)/4</f>
        <v>0</v>
      </c>
      <c r="G2260" s="183">
        <v>27</v>
      </c>
      <c r="H2260" s="183">
        <v>8</v>
      </c>
      <c r="I2260" s="3">
        <f t="shared" ref="I2260" si="1134">E2260/G2260+H2260</f>
        <v>8</v>
      </c>
      <c r="J2260" s="3">
        <f t="shared" ref="J2260" si="1135">ROUND(I2260/7.5,0)</f>
        <v>1</v>
      </c>
      <c r="K2260" s="331" t="s">
        <v>605</v>
      </c>
      <c r="L2260" s="184">
        <v>0.21290000000000001</v>
      </c>
      <c r="M2260" s="184">
        <v>0.1</v>
      </c>
      <c r="N2260" s="114">
        <f>VLOOKUP(K2260,'Material Bar Weights'!A:C,3,0)</f>
        <v>54.25</v>
      </c>
      <c r="O2260" s="115">
        <f t="shared" ref="O2260" si="1136">IF(L2260="NA", E2260, E2260*L2260)</f>
        <v>0</v>
      </c>
      <c r="P2260" s="105">
        <f>O2260/N2260</f>
        <v>0</v>
      </c>
      <c r="Q2260" s="384"/>
      <c r="U2260" s="41">
        <v>2018</v>
      </c>
    </row>
    <row r="2261" spans="1:23" s="120" customFormat="1">
      <c r="A2261" s="81" t="s">
        <v>695</v>
      </c>
      <c r="B2261" s="385" t="s">
        <v>2671</v>
      </c>
      <c r="C2261" s="438" t="s">
        <v>644</v>
      </c>
      <c r="D2261" s="81">
        <v>0</v>
      </c>
      <c r="E2261" s="183">
        <v>0</v>
      </c>
      <c r="F2261" s="33">
        <f t="shared" ref="F2261" si="1137">((E2261*M2261)/35)/4</f>
        <v>0</v>
      </c>
      <c r="G2261" s="183">
        <v>27</v>
      </c>
      <c r="H2261" s="183">
        <v>8</v>
      </c>
      <c r="I2261" s="3">
        <f t="shared" ref="I2261:I2262" si="1138">E2261/G2261+H2261</f>
        <v>8</v>
      </c>
      <c r="J2261" s="3">
        <f t="shared" ref="J2261:J2262" si="1139">ROUND(I2261/7.5,0)</f>
        <v>1</v>
      </c>
      <c r="K2261" s="331" t="s">
        <v>91</v>
      </c>
      <c r="L2261" s="184">
        <v>6.5000000000000002E-2</v>
      </c>
      <c r="M2261" s="184">
        <v>0.03</v>
      </c>
      <c r="N2261" s="114">
        <f>VLOOKUP(K2261,'Material Bar Weights'!A:C,3,0)</f>
        <v>7.33</v>
      </c>
      <c r="O2261" s="115">
        <f t="shared" ref="O2261:O2262" si="1140">IF(L2261="NA", E2261, E2261*L2261)</f>
        <v>0</v>
      </c>
      <c r="P2261" s="105">
        <f t="shared" ref="P2261" si="1141">O2261/N2261</f>
        <v>0</v>
      </c>
      <c r="Q2261" s="384"/>
      <c r="R2261" s="288"/>
      <c r="S2261" s="81"/>
      <c r="T2261" s="288"/>
      <c r="U2261" s="41">
        <v>2018</v>
      </c>
      <c r="W2261" s="81"/>
    </row>
    <row r="2262" spans="1:23" s="120" customFormat="1">
      <c r="A2262" s="81" t="s">
        <v>695</v>
      </c>
      <c r="B2262" s="385" t="s">
        <v>2672</v>
      </c>
      <c r="C2262" s="438" t="s">
        <v>644</v>
      </c>
      <c r="D2262" s="81">
        <v>0</v>
      </c>
      <c r="E2262" s="183">
        <v>0</v>
      </c>
      <c r="F2262" s="33"/>
      <c r="G2262" s="183">
        <v>50</v>
      </c>
      <c r="H2262" s="183">
        <v>4</v>
      </c>
      <c r="I2262" s="3">
        <f t="shared" si="1138"/>
        <v>4</v>
      </c>
      <c r="J2262" s="3">
        <f t="shared" si="1139"/>
        <v>1</v>
      </c>
      <c r="K2262" s="331" t="s">
        <v>2673</v>
      </c>
      <c r="L2262" s="184" t="s">
        <v>47</v>
      </c>
      <c r="M2262" s="184"/>
      <c r="N2262" s="114"/>
      <c r="O2262" s="115">
        <f t="shared" si="1140"/>
        <v>0</v>
      </c>
      <c r="P2262" s="114"/>
      <c r="Q2262" s="384"/>
      <c r="R2262" s="288"/>
      <c r="S2262" s="81"/>
      <c r="T2262" s="288"/>
      <c r="U2262" s="41">
        <v>2018</v>
      </c>
      <c r="W2262" s="81"/>
    </row>
    <row r="2263" spans="1:23">
      <c r="A2263" s="50" t="s">
        <v>233</v>
      </c>
      <c r="B2263" s="385" t="s">
        <v>2235</v>
      </c>
      <c r="C2263" s="439" t="s">
        <v>2234</v>
      </c>
      <c r="D2263" s="81">
        <v>0</v>
      </c>
      <c r="E2263" s="183">
        <v>0</v>
      </c>
      <c r="F2263" s="183"/>
      <c r="G2263" s="183">
        <v>54</v>
      </c>
      <c r="H2263" s="183">
        <v>16</v>
      </c>
      <c r="I2263" s="3">
        <f>E2263/G2263+H2263</f>
        <v>16</v>
      </c>
      <c r="J2263" s="3">
        <f>ROUND(I2263/7.5,0)</f>
        <v>2</v>
      </c>
      <c r="K2263" s="331" t="s">
        <v>2229</v>
      </c>
      <c r="L2263" s="184">
        <v>1E-3</v>
      </c>
      <c r="M2263" s="184"/>
      <c r="N2263" s="114">
        <f>VLOOKUP(K2263,'Material Bar Weights'!A:C,3,0)</f>
        <v>38.96</v>
      </c>
      <c r="O2263" s="115">
        <f>IF(L2263="NA", E2263, E2263*L2263)</f>
        <v>0</v>
      </c>
      <c r="P2263" s="105">
        <f>O2263/N2263</f>
        <v>0</v>
      </c>
      <c r="Q2263" s="384"/>
      <c r="U2263" s="41">
        <v>2018</v>
      </c>
    </row>
    <row r="2264" spans="1:23">
      <c r="A2264" s="50" t="s">
        <v>233</v>
      </c>
      <c r="B2264" s="385" t="s">
        <v>2236</v>
      </c>
      <c r="C2264" s="439"/>
      <c r="D2264" s="81">
        <v>0</v>
      </c>
      <c r="E2264" s="183">
        <v>0</v>
      </c>
      <c r="F2264" s="183"/>
      <c r="G2264" s="183">
        <v>90</v>
      </c>
      <c r="H2264" s="183">
        <v>16</v>
      </c>
      <c r="I2264" s="3">
        <f>E2264/G2264+H2264</f>
        <v>16</v>
      </c>
      <c r="J2264" s="3">
        <f>ROUND(I2264/7.5,0)</f>
        <v>2</v>
      </c>
      <c r="K2264" s="331" t="s">
        <v>2235</v>
      </c>
      <c r="L2264" s="184" t="s">
        <v>47</v>
      </c>
      <c r="M2264" s="184"/>
      <c r="N2264" s="114"/>
      <c r="O2264" s="115">
        <f>IF(L2264="NA", E2264, E2264*L2264)</f>
        <v>0</v>
      </c>
      <c r="P2264" s="114"/>
      <c r="Q2264" s="384"/>
      <c r="U2264" s="41">
        <v>2018</v>
      </c>
    </row>
    <row r="2265" spans="1:23">
      <c r="A2265" s="50" t="s">
        <v>233</v>
      </c>
      <c r="B2265" s="385" t="s">
        <v>2230</v>
      </c>
      <c r="C2265" s="439" t="s">
        <v>2234</v>
      </c>
      <c r="D2265" s="81">
        <v>0</v>
      </c>
      <c r="E2265" s="183">
        <v>0</v>
      </c>
      <c r="F2265" s="183"/>
      <c r="G2265" s="183">
        <v>27</v>
      </c>
      <c r="H2265" s="183">
        <v>16</v>
      </c>
      <c r="I2265" s="3">
        <f>E2265/G2265+H2265</f>
        <v>16</v>
      </c>
      <c r="J2265" s="3">
        <f>ROUND(I2265/7.5,0)</f>
        <v>2</v>
      </c>
      <c r="K2265" s="331" t="s">
        <v>364</v>
      </c>
      <c r="L2265" s="184">
        <v>1E-3</v>
      </c>
      <c r="M2265" s="184"/>
      <c r="N2265" s="114">
        <f>VLOOKUP(K2265,'Material Bar Weights'!A:C,3,0)</f>
        <v>2.17</v>
      </c>
      <c r="O2265" s="115">
        <f>IF(L2265="NA", E2265, E2265*L2265)</f>
        <v>0</v>
      </c>
      <c r="P2265" s="105">
        <f>O2265/N2265</f>
        <v>0</v>
      </c>
      <c r="Q2265" s="384"/>
      <c r="U2265" s="41">
        <v>2018</v>
      </c>
    </row>
    <row r="2266" spans="1:23">
      <c r="A2266" s="50" t="s">
        <v>293</v>
      </c>
      <c r="B2266" s="385" t="s">
        <v>2231</v>
      </c>
      <c r="C2266" s="439" t="s">
        <v>2234</v>
      </c>
      <c r="D2266" s="81">
        <v>0</v>
      </c>
      <c r="E2266" s="183">
        <v>0</v>
      </c>
      <c r="F2266" s="183"/>
      <c r="G2266" s="183">
        <v>36</v>
      </c>
      <c r="H2266" s="183">
        <v>16</v>
      </c>
      <c r="I2266" s="3">
        <f>E2266/G2266+H2266</f>
        <v>16</v>
      </c>
      <c r="J2266" s="3">
        <f>ROUND(I2266/7.5,0)</f>
        <v>2</v>
      </c>
      <c r="K2266" s="331" t="s">
        <v>107</v>
      </c>
      <c r="L2266" s="1079">
        <v>1E-3</v>
      </c>
      <c r="M2266" s="184"/>
      <c r="N2266" s="114">
        <f>VLOOKUP(K2266,'Material Bar Weights'!A:C,3,0)</f>
        <v>4.88</v>
      </c>
      <c r="O2266" s="115">
        <f>IF(L2266="NA", E2266, E2266*L2266)</f>
        <v>0</v>
      </c>
      <c r="P2266" s="105">
        <f>O2266/N2266</f>
        <v>0</v>
      </c>
      <c r="Q2266" s="384"/>
      <c r="U2266" s="41">
        <v>2018</v>
      </c>
    </row>
    <row r="2267" spans="1:23">
      <c r="A2267" s="50" t="s">
        <v>233</v>
      </c>
      <c r="B2267" s="181" t="s">
        <v>2232</v>
      </c>
      <c r="C2267" s="439" t="s">
        <v>2234</v>
      </c>
      <c r="D2267" s="81">
        <v>0</v>
      </c>
      <c r="E2267" s="183">
        <v>0</v>
      </c>
      <c r="F2267" s="183"/>
      <c r="G2267" s="183">
        <v>72</v>
      </c>
      <c r="H2267" s="183">
        <v>16</v>
      </c>
      <c r="I2267" s="3">
        <f>E2267/G2267+H2267</f>
        <v>16</v>
      </c>
      <c r="J2267" s="3">
        <f>ROUND(I2267/7.5,0)</f>
        <v>2</v>
      </c>
      <c r="K2267" s="331" t="s">
        <v>192</v>
      </c>
      <c r="L2267" s="437">
        <v>1E-3</v>
      </c>
      <c r="M2267" s="184"/>
      <c r="N2267" s="114">
        <f>VLOOKUP(K2267,'Material Bar Weights'!A:C,3,0)</f>
        <v>3.39</v>
      </c>
      <c r="O2267" s="115">
        <f>IF(L2267="NA", E2267, E2267*L2267)</f>
        <v>0</v>
      </c>
      <c r="P2267" s="105">
        <f>O2267/N2267</f>
        <v>0</v>
      </c>
      <c r="Q2267" s="384"/>
      <c r="U2267" s="41">
        <v>2018</v>
      </c>
    </row>
    <row r="2268" spans="1:23">
      <c r="A2268" s="50" t="s">
        <v>1543</v>
      </c>
      <c r="B2268" s="181" t="s">
        <v>1541</v>
      </c>
      <c r="C2268" s="383"/>
      <c r="D2268" s="81">
        <v>0</v>
      </c>
      <c r="E2268" s="183">
        <v>0</v>
      </c>
      <c r="F2268" s="183"/>
      <c r="G2268" s="183" t="s">
        <v>47</v>
      </c>
      <c r="H2268" s="183" t="s">
        <v>47</v>
      </c>
      <c r="I2268" s="3" t="s">
        <v>47</v>
      </c>
      <c r="J2268" s="3" t="s">
        <v>47</v>
      </c>
      <c r="K2268" s="331" t="s">
        <v>1542</v>
      </c>
      <c r="L2268" s="1079" t="s">
        <v>47</v>
      </c>
      <c r="M2268" s="184"/>
      <c r="N2268" s="114"/>
      <c r="O2268" s="115">
        <f t="shared" si="1116"/>
        <v>0</v>
      </c>
      <c r="P2268" s="114"/>
      <c r="Q2268" s="384"/>
    </row>
    <row r="2269" spans="1:23">
      <c r="A2269" s="50" t="s">
        <v>1479</v>
      </c>
      <c r="B2269" s="410" t="s">
        <v>469</v>
      </c>
      <c r="C2269" s="376"/>
      <c r="D2269" s="81">
        <v>0</v>
      </c>
      <c r="E2269" s="331">
        <v>0</v>
      </c>
      <c r="F2269" s="476">
        <f>((E2269*M2269)/35)/4</f>
        <v>0</v>
      </c>
      <c r="G2269" s="328">
        <v>48</v>
      </c>
      <c r="H2269" s="331">
        <v>1</v>
      </c>
      <c r="I2269" s="3">
        <f t="shared" ref="I2269:I2332" si="1142">E2269/G2269+H2269</f>
        <v>1</v>
      </c>
      <c r="J2269" s="3">
        <f t="shared" ref="J2269:J2332" si="1143">ROUND(I2269/7.5,0)</f>
        <v>0</v>
      </c>
      <c r="K2269" s="183" t="s">
        <v>470</v>
      </c>
      <c r="L2269" s="184" t="s">
        <v>47</v>
      </c>
      <c r="M2269" s="184">
        <v>0.58199999999999996</v>
      </c>
      <c r="N2269" s="114"/>
      <c r="O2269" s="115">
        <f t="shared" si="1116"/>
        <v>0</v>
      </c>
      <c r="P2269" s="114"/>
    </row>
    <row r="2270" spans="1:23">
      <c r="A2270" s="50" t="s">
        <v>406</v>
      </c>
      <c r="B2270" s="75" t="s">
        <v>325</v>
      </c>
      <c r="C2270" s="76" t="s">
        <v>1224</v>
      </c>
      <c r="D2270" s="81">
        <v>0</v>
      </c>
      <c r="E2270" s="140">
        <v>0</v>
      </c>
      <c r="F2270" s="140"/>
      <c r="G2270" s="50">
        <v>25</v>
      </c>
      <c r="H2270" s="81">
        <v>0.5</v>
      </c>
      <c r="I2270" s="6">
        <f t="shared" si="1142"/>
        <v>0.5</v>
      </c>
      <c r="J2270" s="6">
        <f t="shared" si="1143"/>
        <v>0</v>
      </c>
      <c r="K2270" s="140" t="s">
        <v>387</v>
      </c>
      <c r="L2270" s="50" t="s">
        <v>47</v>
      </c>
      <c r="M2270" s="81"/>
      <c r="N2270" s="114"/>
      <c r="O2270" s="115">
        <f t="shared" si="1116"/>
        <v>0</v>
      </c>
      <c r="P2270" s="114"/>
    </row>
    <row r="2271" spans="1:23">
      <c r="A2271" s="50" t="s">
        <v>406</v>
      </c>
      <c r="B2271" s="172" t="s">
        <v>326</v>
      </c>
      <c r="C2271" s="76" t="s">
        <v>1224</v>
      </c>
      <c r="D2271" s="81">
        <v>0</v>
      </c>
      <c r="E2271" s="140">
        <v>0</v>
      </c>
      <c r="F2271" s="48"/>
      <c r="G2271" s="50">
        <v>37</v>
      </c>
      <c r="H2271" s="81">
        <v>0.5</v>
      </c>
      <c r="I2271" s="6">
        <f t="shared" si="1142"/>
        <v>0.5</v>
      </c>
      <c r="J2271" s="6">
        <f t="shared" si="1143"/>
        <v>0</v>
      </c>
      <c r="K2271" s="140" t="s">
        <v>387</v>
      </c>
      <c r="L2271" s="50" t="s">
        <v>47</v>
      </c>
      <c r="M2271" s="48"/>
      <c r="N2271" s="114"/>
      <c r="O2271" s="115">
        <f t="shared" si="1116"/>
        <v>0</v>
      </c>
      <c r="P2271" s="114"/>
    </row>
    <row r="2272" spans="1:23">
      <c r="A2272" s="50" t="s">
        <v>4016</v>
      </c>
      <c r="B2272" s="412" t="s">
        <v>325</v>
      </c>
      <c r="C2272" s="76" t="s">
        <v>735</v>
      </c>
      <c r="D2272" s="81">
        <v>0</v>
      </c>
      <c r="E2272" s="110">
        <v>0</v>
      </c>
      <c r="F2272" s="467">
        <f>((E2270*M2270)/35)/4</f>
        <v>0</v>
      </c>
      <c r="G2272" s="111">
        <v>22</v>
      </c>
      <c r="H2272" s="110">
        <v>6</v>
      </c>
      <c r="I2272" s="3">
        <f>E2272/G2272+H2272</f>
        <v>6</v>
      </c>
      <c r="J2272" s="3">
        <f>ROUND(I2272/7.5,0)</f>
        <v>1</v>
      </c>
      <c r="K2272" s="110" t="s">
        <v>630</v>
      </c>
      <c r="L2272" s="113">
        <v>0.38300000000000001</v>
      </c>
      <c r="M2272" s="81">
        <v>0.24199999999999999</v>
      </c>
      <c r="N2272" s="114">
        <f>VLOOKUP(K2272,'Material Bar Weights'!A:C,3,0)</f>
        <v>65.64</v>
      </c>
      <c r="O2272" s="115">
        <f>IF(L2272="NA", E2272, E2272*L2272)</f>
        <v>0</v>
      </c>
      <c r="P2272" s="105">
        <f>O2272/N2272</f>
        <v>0</v>
      </c>
      <c r="Q2272" s="260">
        <v>2016</v>
      </c>
    </row>
    <row r="2273" spans="1:25" ht="14.4">
      <c r="A2273" s="50" t="s">
        <v>4017</v>
      </c>
      <c r="B2273" s="412" t="s">
        <v>326</v>
      </c>
      <c r="C2273" s="182" t="s">
        <v>735</v>
      </c>
      <c r="D2273" s="81">
        <v>0</v>
      </c>
      <c r="E2273" s="110">
        <v>0</v>
      </c>
      <c r="F2273" s="526">
        <f>((E2271*M2271)/35)/4</f>
        <v>0</v>
      </c>
      <c r="G2273" s="111">
        <v>23</v>
      </c>
      <c r="H2273" s="110">
        <v>0.5</v>
      </c>
      <c r="I2273" s="3">
        <f t="shared" si="1142"/>
        <v>0.5</v>
      </c>
      <c r="J2273" s="3">
        <f t="shared" si="1143"/>
        <v>0</v>
      </c>
      <c r="K2273" s="110" t="s">
        <v>630</v>
      </c>
      <c r="L2273" s="113">
        <v>0.38300000000000001</v>
      </c>
      <c r="M2273" s="168">
        <v>0.24199999999999999</v>
      </c>
      <c r="N2273" s="114">
        <f>VLOOKUP(K2273,'Material Bar Weights'!A:C,3,0)</f>
        <v>65.64</v>
      </c>
      <c r="O2273" s="115">
        <f t="shared" si="1116"/>
        <v>0</v>
      </c>
      <c r="P2273" s="105">
        <f>O2273/N2273</f>
        <v>0</v>
      </c>
      <c r="Q2273" s="260">
        <v>2016</v>
      </c>
      <c r="R2273" s="283"/>
    </row>
    <row r="2274" spans="1:25">
      <c r="A2274" s="165" t="s">
        <v>293</v>
      </c>
      <c r="B2274" s="322" t="s">
        <v>585</v>
      </c>
      <c r="C2274" s="386" t="s">
        <v>1733</v>
      </c>
      <c r="D2274" s="81">
        <v>0</v>
      </c>
      <c r="E2274" s="266">
        <v>0</v>
      </c>
      <c r="F2274" s="266"/>
      <c r="G2274" s="157">
        <v>13</v>
      </c>
      <c r="H2274" s="157">
        <v>2</v>
      </c>
      <c r="I2274" s="40">
        <f t="shared" si="1142"/>
        <v>2</v>
      </c>
      <c r="J2274" s="40">
        <f t="shared" si="1143"/>
        <v>0</v>
      </c>
      <c r="K2274" s="157" t="s">
        <v>723</v>
      </c>
      <c r="L2274" s="387">
        <v>1.3151999999999999</v>
      </c>
      <c r="M2274" s="387"/>
      <c r="N2274" s="114">
        <f>VLOOKUP(K2274,'Material Bar Weights'!A:C,3,0)</f>
        <v>59.82</v>
      </c>
      <c r="O2274" s="115">
        <f t="shared" si="1116"/>
        <v>0</v>
      </c>
      <c r="P2274" s="105">
        <f>O2274/N2274</f>
        <v>0</v>
      </c>
      <c r="Q2274" s="260"/>
      <c r="R2274" s="283"/>
      <c r="S2274" s="140"/>
      <c r="T2274" s="283"/>
      <c r="V2274" s="58"/>
      <c r="W2274" s="140"/>
    </row>
    <row r="2275" spans="1:25">
      <c r="A2275" s="165" t="s">
        <v>293</v>
      </c>
      <c r="B2275" s="322" t="s">
        <v>585</v>
      </c>
      <c r="C2275" s="386"/>
      <c r="D2275" s="81">
        <v>0</v>
      </c>
      <c r="E2275" s="266">
        <v>0</v>
      </c>
      <c r="F2275" s="266"/>
      <c r="G2275" s="157">
        <v>13</v>
      </c>
      <c r="H2275" s="157">
        <v>2</v>
      </c>
      <c r="I2275" s="40">
        <f t="shared" si="1142"/>
        <v>2</v>
      </c>
      <c r="J2275" s="40">
        <f t="shared" si="1143"/>
        <v>0</v>
      </c>
      <c r="K2275" s="157" t="s">
        <v>586</v>
      </c>
      <c r="L2275" s="387" t="s">
        <v>47</v>
      </c>
      <c r="M2275" s="387"/>
      <c r="N2275" s="114"/>
      <c r="O2275" s="115">
        <f t="shared" si="1116"/>
        <v>0</v>
      </c>
      <c r="P2275" s="114"/>
      <c r="R2275" s="283"/>
      <c r="S2275" s="140"/>
      <c r="T2275" s="283"/>
      <c r="V2275" s="58"/>
      <c r="W2275" s="140"/>
    </row>
    <row r="2276" spans="1:25">
      <c r="A2276" s="165" t="s">
        <v>293</v>
      </c>
      <c r="B2276" s="247" t="s">
        <v>83</v>
      </c>
      <c r="C2276" s="376"/>
      <c r="D2276" s="81">
        <v>0</v>
      </c>
      <c r="E2276" s="155">
        <v>0</v>
      </c>
      <c r="F2276" s="155"/>
      <c r="G2276" s="8">
        <v>13</v>
      </c>
      <c r="H2276" s="7">
        <v>2</v>
      </c>
      <c r="I2276" s="3">
        <f t="shared" si="1142"/>
        <v>2</v>
      </c>
      <c r="J2276" s="3">
        <f t="shared" si="1143"/>
        <v>0</v>
      </c>
      <c r="K2276" s="155" t="s">
        <v>95</v>
      </c>
      <c r="L2276" s="382" t="s">
        <v>47</v>
      </c>
      <c r="M2276" s="382"/>
      <c r="N2276" s="114"/>
      <c r="O2276" s="115">
        <f t="shared" si="1116"/>
        <v>0</v>
      </c>
      <c r="P2276" s="114"/>
      <c r="R2276" s="283"/>
      <c r="S2276" s="323"/>
      <c r="T2276" s="373"/>
      <c r="V2276" s="58"/>
      <c r="W2276" s="306"/>
      <c r="X2276" s="149"/>
      <c r="Y2276" s="160"/>
    </row>
    <row r="2277" spans="1:25">
      <c r="A2277" s="50" t="s">
        <v>407</v>
      </c>
      <c r="B2277" s="49" t="s">
        <v>1078</v>
      </c>
      <c r="D2277" s="81">
        <v>0</v>
      </c>
      <c r="E2277" s="81">
        <v>0</v>
      </c>
      <c r="F2277" s="81"/>
      <c r="G2277" s="146">
        <v>58</v>
      </c>
      <c r="H2277" s="81">
        <v>1</v>
      </c>
      <c r="I2277" s="114">
        <f t="shared" si="1142"/>
        <v>1</v>
      </c>
      <c r="J2277" s="40">
        <f t="shared" si="1143"/>
        <v>0</v>
      </c>
      <c r="K2277" s="81" t="s">
        <v>1079</v>
      </c>
      <c r="L2277" s="207" t="s">
        <v>47</v>
      </c>
      <c r="M2277" s="207"/>
      <c r="N2277" s="114"/>
      <c r="O2277" s="115">
        <f t="shared" ref="O2277:O2315" si="1144">IF(L2277="NA", E2277, E2277*L2277)</f>
        <v>0</v>
      </c>
      <c r="P2277" s="114"/>
      <c r="R2277" s="283"/>
      <c r="S2277" s="140"/>
      <c r="T2277" s="283"/>
      <c r="V2277" s="58"/>
      <c r="W2277" s="140"/>
    </row>
    <row r="2278" spans="1:25">
      <c r="A2278" s="50" t="s">
        <v>1450</v>
      </c>
      <c r="B2278" s="246" t="s">
        <v>2208</v>
      </c>
      <c r="D2278" s="81">
        <v>0</v>
      </c>
      <c r="E2278" s="50">
        <v>0</v>
      </c>
      <c r="G2278" s="146">
        <v>32</v>
      </c>
      <c r="H2278" s="81">
        <v>4</v>
      </c>
      <c r="I2278" s="133">
        <f t="shared" si="1142"/>
        <v>4</v>
      </c>
      <c r="J2278" s="6">
        <f t="shared" si="1143"/>
        <v>1</v>
      </c>
      <c r="K2278" s="7" t="s">
        <v>2207</v>
      </c>
      <c r="L2278" s="147" t="s">
        <v>47</v>
      </c>
      <c r="M2278" s="207"/>
      <c r="N2278" s="114"/>
      <c r="O2278" s="115">
        <f t="shared" si="1144"/>
        <v>0</v>
      </c>
      <c r="P2278" s="114"/>
      <c r="R2278" s="283"/>
      <c r="S2278" s="140"/>
      <c r="T2278" s="283"/>
      <c r="V2278" s="58"/>
      <c r="W2278" s="140"/>
    </row>
    <row r="2279" spans="1:25">
      <c r="A2279" s="50" t="s">
        <v>1479</v>
      </c>
      <c r="B2279" s="411" t="s">
        <v>3805</v>
      </c>
      <c r="D2279" s="81">
        <v>0</v>
      </c>
      <c r="E2279" s="81">
        <v>0</v>
      </c>
      <c r="F2279" s="81"/>
      <c r="G2279" s="81">
        <v>5</v>
      </c>
      <c r="H2279" s="81">
        <v>1</v>
      </c>
      <c r="I2279" s="114">
        <f t="shared" si="1142"/>
        <v>1</v>
      </c>
      <c r="J2279" s="40">
        <f t="shared" si="1143"/>
        <v>0</v>
      </c>
      <c r="K2279" s="208" t="s">
        <v>3806</v>
      </c>
      <c r="L2279" s="207" t="s">
        <v>47</v>
      </c>
      <c r="M2279" s="207"/>
      <c r="N2279" s="114"/>
      <c r="O2279" s="115">
        <f t="shared" si="1144"/>
        <v>0</v>
      </c>
      <c r="P2279" s="114"/>
      <c r="S2279" s="140"/>
      <c r="T2279" s="283"/>
      <c r="V2279" s="58"/>
      <c r="W2279" s="140"/>
    </row>
    <row r="2280" spans="1:25">
      <c r="A2280" s="50" t="s">
        <v>1450</v>
      </c>
      <c r="B2280" s="49" t="s">
        <v>84</v>
      </c>
      <c r="D2280" s="81">
        <v>0</v>
      </c>
      <c r="E2280" s="50">
        <v>0</v>
      </c>
      <c r="G2280" s="146">
        <v>12</v>
      </c>
      <c r="H2280" s="81">
        <v>3</v>
      </c>
      <c r="I2280" s="133">
        <f t="shared" si="1142"/>
        <v>3</v>
      </c>
      <c r="J2280" s="6">
        <f t="shared" si="1143"/>
        <v>0</v>
      </c>
      <c r="K2280" s="50" t="s">
        <v>223</v>
      </c>
      <c r="L2280" s="147" t="s">
        <v>47</v>
      </c>
      <c r="M2280" s="207"/>
      <c r="N2280" s="114"/>
      <c r="O2280" s="115">
        <f t="shared" si="1144"/>
        <v>0</v>
      </c>
      <c r="P2280" s="114"/>
      <c r="R2280" s="286"/>
    </row>
    <row r="2281" spans="1:25">
      <c r="A2281" s="50" t="s">
        <v>297</v>
      </c>
      <c r="B2281" s="107" t="s">
        <v>223</v>
      </c>
      <c r="D2281" s="81">
        <v>0</v>
      </c>
      <c r="E2281" s="50">
        <v>0</v>
      </c>
      <c r="G2281" s="146">
        <v>15</v>
      </c>
      <c r="H2281" s="81">
        <v>6</v>
      </c>
      <c r="I2281" s="133">
        <f t="shared" si="1142"/>
        <v>6</v>
      </c>
      <c r="J2281" s="6">
        <f t="shared" si="1143"/>
        <v>1</v>
      </c>
      <c r="K2281" s="50" t="s">
        <v>224</v>
      </c>
      <c r="L2281" s="147" t="s">
        <v>47</v>
      </c>
      <c r="M2281" s="207"/>
      <c r="N2281" s="114"/>
      <c r="O2281" s="115">
        <f t="shared" si="1144"/>
        <v>0</v>
      </c>
      <c r="P2281" s="114"/>
      <c r="R2281" s="286"/>
      <c r="S2281" s="287"/>
      <c r="V2281" s="180"/>
      <c r="W2281" s="180"/>
    </row>
    <row r="2282" spans="1:25">
      <c r="A2282" s="50" t="s">
        <v>1233</v>
      </c>
      <c r="B2282" s="49" t="s">
        <v>165</v>
      </c>
      <c r="D2282" s="81">
        <v>0</v>
      </c>
      <c r="E2282" s="50">
        <v>0</v>
      </c>
      <c r="G2282" s="146">
        <v>9</v>
      </c>
      <c r="H2282" s="81">
        <v>4</v>
      </c>
      <c r="I2282" s="133">
        <f t="shared" si="1142"/>
        <v>4</v>
      </c>
      <c r="J2282" s="6">
        <f t="shared" si="1143"/>
        <v>1</v>
      </c>
      <c r="K2282" s="50" t="s">
        <v>164</v>
      </c>
      <c r="L2282" s="147" t="s">
        <v>47</v>
      </c>
      <c r="M2282" s="207"/>
      <c r="N2282" s="114"/>
      <c r="O2282" s="115">
        <f t="shared" si="1144"/>
        <v>0</v>
      </c>
      <c r="P2282" s="114"/>
      <c r="R2282" s="286"/>
      <c r="S2282" s="287"/>
      <c r="V2282" s="180"/>
      <c r="W2282" s="180"/>
    </row>
    <row r="2283" spans="1:25">
      <c r="A2283" s="50" t="s">
        <v>530</v>
      </c>
      <c r="B2283" s="107" t="s">
        <v>164</v>
      </c>
      <c r="D2283" s="81">
        <v>0</v>
      </c>
      <c r="E2283" s="81">
        <v>0</v>
      </c>
      <c r="F2283" s="81"/>
      <c r="G2283" s="146">
        <v>30</v>
      </c>
      <c r="H2283" s="81">
        <v>3</v>
      </c>
      <c r="I2283" s="114">
        <f t="shared" si="1142"/>
        <v>3</v>
      </c>
      <c r="J2283" s="40">
        <f t="shared" si="1143"/>
        <v>0</v>
      </c>
      <c r="K2283" s="81" t="s">
        <v>166</v>
      </c>
      <c r="L2283" s="207" t="s">
        <v>47</v>
      </c>
      <c r="M2283" s="207"/>
      <c r="N2283" s="114"/>
      <c r="O2283" s="115">
        <f t="shared" si="1144"/>
        <v>0</v>
      </c>
      <c r="P2283" s="114"/>
      <c r="R2283" s="286"/>
      <c r="S2283" s="287"/>
      <c r="U2283" s="212"/>
      <c r="V2283" s="180"/>
      <c r="W2283" s="180"/>
    </row>
    <row r="2284" spans="1:25">
      <c r="A2284" s="50" t="s">
        <v>274</v>
      </c>
      <c r="B2284" s="107" t="s">
        <v>280</v>
      </c>
      <c r="C2284" s="47" t="s">
        <v>256</v>
      </c>
      <c r="D2284" s="81">
        <v>0</v>
      </c>
      <c r="E2284" s="50">
        <v>0</v>
      </c>
      <c r="G2284" s="146">
        <v>22</v>
      </c>
      <c r="H2284" s="81">
        <v>4</v>
      </c>
      <c r="I2284" s="133">
        <f t="shared" si="1142"/>
        <v>4</v>
      </c>
      <c r="J2284" s="6">
        <f t="shared" si="1143"/>
        <v>1</v>
      </c>
      <c r="K2284" s="50" t="s">
        <v>396</v>
      </c>
      <c r="L2284" s="147" t="s">
        <v>47</v>
      </c>
      <c r="M2284" s="207"/>
      <c r="N2284" s="114"/>
      <c r="O2284" s="115">
        <f t="shared" si="1144"/>
        <v>0</v>
      </c>
      <c r="P2284" s="114"/>
      <c r="R2284" s="286"/>
      <c r="S2284" s="287"/>
      <c r="V2284" s="180"/>
      <c r="W2284" s="180"/>
    </row>
    <row r="2285" spans="1:25">
      <c r="A2285" s="50" t="s">
        <v>279</v>
      </c>
      <c r="B2285" s="49" t="s">
        <v>280</v>
      </c>
      <c r="D2285" s="81">
        <v>0</v>
      </c>
      <c r="E2285" s="81">
        <v>0</v>
      </c>
      <c r="F2285" s="81"/>
      <c r="G2285" s="81">
        <v>9</v>
      </c>
      <c r="H2285" s="81">
        <v>4</v>
      </c>
      <c r="I2285" s="114">
        <f t="shared" si="1142"/>
        <v>4</v>
      </c>
      <c r="J2285" s="40">
        <f t="shared" si="1143"/>
        <v>1</v>
      </c>
      <c r="K2285" s="81" t="s">
        <v>372</v>
      </c>
      <c r="L2285" s="207" t="s">
        <v>47</v>
      </c>
      <c r="M2285" s="207"/>
      <c r="N2285" s="114"/>
      <c r="O2285" s="115">
        <f t="shared" si="1144"/>
        <v>0</v>
      </c>
      <c r="P2285" s="114"/>
      <c r="R2285" s="286"/>
      <c r="S2285" s="287"/>
      <c r="V2285" s="180"/>
      <c r="W2285" s="180"/>
    </row>
    <row r="2286" spans="1:25">
      <c r="A2286" s="50" t="s">
        <v>1450</v>
      </c>
      <c r="B2286" s="49" t="s">
        <v>137</v>
      </c>
      <c r="D2286" s="81">
        <v>0</v>
      </c>
      <c r="E2286" s="140">
        <v>0</v>
      </c>
      <c r="F2286" s="140"/>
      <c r="G2286" s="153">
        <v>4</v>
      </c>
      <c r="H2286" s="7">
        <v>4</v>
      </c>
      <c r="I2286" s="3">
        <f t="shared" si="1142"/>
        <v>4</v>
      </c>
      <c r="J2286" s="3">
        <f t="shared" si="1143"/>
        <v>1</v>
      </c>
      <c r="K2286" s="50" t="s">
        <v>226</v>
      </c>
      <c r="L2286" s="50">
        <v>4.3186</v>
      </c>
      <c r="M2286" s="81"/>
      <c r="N2286" s="114"/>
      <c r="O2286" s="115">
        <f t="shared" si="1144"/>
        <v>0</v>
      </c>
      <c r="P2286" s="114"/>
      <c r="R2286" s="286"/>
      <c r="S2286" s="287"/>
      <c r="V2286" s="180"/>
      <c r="W2286" s="180"/>
    </row>
    <row r="2287" spans="1:25">
      <c r="A2287" s="50" t="s">
        <v>1450</v>
      </c>
      <c r="B2287" s="49" t="s">
        <v>138</v>
      </c>
      <c r="D2287" s="81">
        <v>0</v>
      </c>
      <c r="E2287" s="140">
        <v>0</v>
      </c>
      <c r="F2287" s="140"/>
      <c r="G2287" s="153">
        <v>15</v>
      </c>
      <c r="H2287" s="7">
        <v>2</v>
      </c>
      <c r="I2287" s="3">
        <f t="shared" si="1142"/>
        <v>2</v>
      </c>
      <c r="J2287" s="3">
        <f t="shared" si="1143"/>
        <v>0</v>
      </c>
      <c r="K2287" s="50" t="s">
        <v>137</v>
      </c>
      <c r="L2287" s="50" t="s">
        <v>47</v>
      </c>
      <c r="M2287" s="81"/>
      <c r="N2287" s="114"/>
      <c r="O2287" s="115">
        <f t="shared" si="1144"/>
        <v>0</v>
      </c>
      <c r="P2287" s="114"/>
      <c r="R2287" s="286"/>
      <c r="S2287" s="287"/>
      <c r="V2287" s="180"/>
      <c r="W2287" s="180"/>
    </row>
    <row r="2288" spans="1:25">
      <c r="A2288" s="50" t="s">
        <v>1450</v>
      </c>
      <c r="B2288" s="49" t="s">
        <v>226</v>
      </c>
      <c r="C2288" s="47" t="s">
        <v>238</v>
      </c>
      <c r="D2288" s="81">
        <v>0</v>
      </c>
      <c r="E2288" s="140">
        <v>0</v>
      </c>
      <c r="F2288" s="140"/>
      <c r="G2288" s="81">
        <v>40</v>
      </c>
      <c r="H2288" s="81">
        <v>4</v>
      </c>
      <c r="I2288" s="6">
        <f t="shared" si="1142"/>
        <v>4</v>
      </c>
      <c r="J2288" s="6">
        <f t="shared" si="1143"/>
        <v>1</v>
      </c>
      <c r="K2288" s="50" t="s">
        <v>227</v>
      </c>
      <c r="L2288" s="50" t="s">
        <v>47</v>
      </c>
      <c r="M2288" s="81"/>
      <c r="N2288" s="114"/>
      <c r="O2288" s="115">
        <f t="shared" si="1144"/>
        <v>0</v>
      </c>
      <c r="P2288" s="114"/>
      <c r="R2288" s="286"/>
      <c r="S2288" s="287"/>
      <c r="V2288" s="180"/>
      <c r="W2288" s="180"/>
    </row>
    <row r="2289" spans="1:23">
      <c r="A2289" s="50" t="s">
        <v>157</v>
      </c>
      <c r="B2289" s="49" t="s">
        <v>177</v>
      </c>
      <c r="D2289" s="81">
        <v>0</v>
      </c>
      <c r="E2289" s="140">
        <v>0</v>
      </c>
      <c r="F2289" s="140"/>
      <c r="G2289" s="153">
        <v>7</v>
      </c>
      <c r="H2289" s="7">
        <v>4</v>
      </c>
      <c r="I2289" s="3">
        <f t="shared" si="1142"/>
        <v>4</v>
      </c>
      <c r="J2289" s="3">
        <f t="shared" si="1143"/>
        <v>1</v>
      </c>
      <c r="K2289" s="50" t="s">
        <v>225</v>
      </c>
      <c r="L2289" s="50" t="s">
        <v>47</v>
      </c>
      <c r="M2289" s="81"/>
      <c r="N2289" s="114"/>
      <c r="O2289" s="115">
        <f t="shared" si="1144"/>
        <v>0</v>
      </c>
      <c r="P2289" s="114"/>
      <c r="R2289" s="286"/>
      <c r="S2289" s="287"/>
      <c r="V2289" s="180"/>
      <c r="W2289" s="180"/>
    </row>
    <row r="2290" spans="1:23">
      <c r="A2290" s="165" t="s">
        <v>293</v>
      </c>
      <c r="B2290" s="49" t="s">
        <v>178</v>
      </c>
      <c r="D2290" s="81">
        <v>0</v>
      </c>
      <c r="E2290" s="140">
        <v>0</v>
      </c>
      <c r="F2290" s="140"/>
      <c r="G2290" s="77">
        <v>3</v>
      </c>
      <c r="H2290" s="7">
        <v>4</v>
      </c>
      <c r="I2290" s="3">
        <f t="shared" si="1142"/>
        <v>4</v>
      </c>
      <c r="J2290" s="3">
        <f t="shared" si="1143"/>
        <v>1</v>
      </c>
      <c r="K2290" s="50" t="s">
        <v>177</v>
      </c>
      <c r="L2290" s="50" t="s">
        <v>47</v>
      </c>
      <c r="M2290" s="81"/>
      <c r="N2290" s="114"/>
      <c r="O2290" s="115">
        <f t="shared" si="1144"/>
        <v>0</v>
      </c>
      <c r="P2290" s="114"/>
      <c r="R2290" s="286"/>
      <c r="S2290" s="287"/>
      <c r="V2290" s="180"/>
      <c r="W2290" s="180"/>
    </row>
    <row r="2291" spans="1:23">
      <c r="A2291" s="50" t="s">
        <v>1450</v>
      </c>
      <c r="B2291" s="49" t="s">
        <v>225</v>
      </c>
      <c r="D2291" s="81">
        <v>0</v>
      </c>
      <c r="E2291" s="140">
        <v>0</v>
      </c>
      <c r="F2291" s="140"/>
      <c r="G2291" s="153">
        <v>46</v>
      </c>
      <c r="H2291" s="7">
        <v>4</v>
      </c>
      <c r="I2291" s="3">
        <f t="shared" si="1142"/>
        <v>4</v>
      </c>
      <c r="J2291" s="3">
        <f t="shared" si="1143"/>
        <v>1</v>
      </c>
      <c r="K2291" s="50" t="s">
        <v>243</v>
      </c>
      <c r="L2291" s="50" t="s">
        <v>47</v>
      </c>
      <c r="M2291" s="81"/>
      <c r="N2291" s="114"/>
      <c r="O2291" s="115">
        <f t="shared" si="1144"/>
        <v>0</v>
      </c>
      <c r="P2291" s="114"/>
      <c r="R2291" s="286"/>
      <c r="S2291" s="287"/>
      <c r="V2291" s="180"/>
      <c r="W2291" s="180"/>
    </row>
    <row r="2292" spans="1:23">
      <c r="A2292" s="50" t="s">
        <v>1450</v>
      </c>
      <c r="B2292" s="107" t="s">
        <v>243</v>
      </c>
      <c r="D2292" s="81">
        <v>0</v>
      </c>
      <c r="E2292" s="140">
        <v>0</v>
      </c>
      <c r="F2292" s="140"/>
      <c r="G2292" s="77">
        <v>108</v>
      </c>
      <c r="H2292" s="7">
        <v>16</v>
      </c>
      <c r="I2292" s="3">
        <f t="shared" si="1142"/>
        <v>16</v>
      </c>
      <c r="J2292" s="3">
        <f t="shared" si="1143"/>
        <v>2</v>
      </c>
      <c r="K2292" s="50" t="s">
        <v>250</v>
      </c>
      <c r="L2292" s="50">
        <v>2.2440000000000002</v>
      </c>
      <c r="M2292" s="81"/>
      <c r="N2292" s="114">
        <f>VLOOKUP(K2292,'Material Bar Weights'!A:C,3,0)</f>
        <v>172.88</v>
      </c>
      <c r="O2292" s="115">
        <f t="shared" si="1144"/>
        <v>0</v>
      </c>
      <c r="P2292" s="105">
        <f>O2292/N2292</f>
        <v>0</v>
      </c>
      <c r="R2292" s="286"/>
      <c r="S2292" s="287"/>
      <c r="V2292" s="180"/>
      <c r="W2292" s="180"/>
    </row>
    <row r="2293" spans="1:23">
      <c r="A2293" s="50" t="s">
        <v>329</v>
      </c>
      <c r="B2293" s="172" t="s">
        <v>373</v>
      </c>
      <c r="C2293" s="76"/>
      <c r="D2293" s="81">
        <v>0</v>
      </c>
      <c r="E2293" s="77">
        <v>0</v>
      </c>
      <c r="F2293" s="77"/>
      <c r="G2293" s="146">
        <v>18</v>
      </c>
      <c r="H2293" s="81">
        <v>2</v>
      </c>
      <c r="I2293" s="114">
        <f t="shared" si="1142"/>
        <v>2</v>
      </c>
      <c r="J2293" s="40">
        <f t="shared" si="1143"/>
        <v>0</v>
      </c>
      <c r="K2293" s="77" t="s">
        <v>374</v>
      </c>
      <c r="L2293" s="207" t="s">
        <v>47</v>
      </c>
      <c r="M2293" s="207"/>
      <c r="N2293" s="114"/>
      <c r="O2293" s="115">
        <f t="shared" si="1144"/>
        <v>0</v>
      </c>
      <c r="P2293" s="114"/>
      <c r="R2293" s="286"/>
      <c r="S2293" s="287"/>
      <c r="U2293" s="212"/>
      <c r="V2293" s="180"/>
      <c r="W2293" s="180"/>
    </row>
    <row r="2294" spans="1:23">
      <c r="A2294" s="50" t="s">
        <v>157</v>
      </c>
      <c r="B2294" s="172" t="s">
        <v>170</v>
      </c>
      <c r="D2294" s="81">
        <v>0</v>
      </c>
      <c r="E2294" s="50">
        <v>0</v>
      </c>
      <c r="G2294" s="146">
        <v>9</v>
      </c>
      <c r="H2294" s="81">
        <v>4</v>
      </c>
      <c r="I2294" s="133">
        <f t="shared" si="1142"/>
        <v>4</v>
      </c>
      <c r="J2294" s="6">
        <f t="shared" si="1143"/>
        <v>1</v>
      </c>
      <c r="K2294" s="50" t="s">
        <v>167</v>
      </c>
      <c r="L2294" s="147">
        <v>1.76</v>
      </c>
      <c r="M2294" s="207"/>
      <c r="N2294" s="114">
        <f>VLOOKUP(K2294,'Material Bar Weights'!A:C,3,0)</f>
        <v>122.07</v>
      </c>
      <c r="O2294" s="115">
        <f t="shared" si="1144"/>
        <v>0</v>
      </c>
      <c r="P2294" s="105">
        <f>O2294/N2294</f>
        <v>0</v>
      </c>
      <c r="R2294" s="286"/>
      <c r="S2294" s="287"/>
      <c r="V2294" s="180"/>
      <c r="W2294" s="180"/>
    </row>
    <row r="2295" spans="1:23">
      <c r="A2295" s="165" t="s">
        <v>293</v>
      </c>
      <c r="B2295" s="75" t="s">
        <v>179</v>
      </c>
      <c r="D2295" s="81">
        <v>0</v>
      </c>
      <c r="E2295" s="50">
        <v>0</v>
      </c>
      <c r="G2295" s="146">
        <v>11</v>
      </c>
      <c r="H2295" s="81">
        <v>4</v>
      </c>
      <c r="I2295" s="133">
        <f t="shared" si="1142"/>
        <v>4</v>
      </c>
      <c r="J2295" s="6">
        <f t="shared" si="1143"/>
        <v>1</v>
      </c>
      <c r="K2295" s="50" t="s">
        <v>170</v>
      </c>
      <c r="L2295" s="147">
        <v>1.76</v>
      </c>
      <c r="M2295" s="207"/>
      <c r="N2295" s="114"/>
      <c r="O2295" s="115">
        <f t="shared" si="1144"/>
        <v>0</v>
      </c>
      <c r="P2295" s="114"/>
      <c r="R2295" s="286"/>
      <c r="S2295" s="287"/>
      <c r="V2295" s="180"/>
      <c r="W2295" s="180"/>
    </row>
    <row r="2296" spans="1:23">
      <c r="A2296" s="165" t="s">
        <v>293</v>
      </c>
      <c r="B2296" s="411" t="s">
        <v>3927</v>
      </c>
      <c r="C2296" s="47" t="s">
        <v>735</v>
      </c>
      <c r="D2296" s="81">
        <v>0</v>
      </c>
      <c r="E2296" s="140">
        <v>0</v>
      </c>
      <c r="F2296" s="140"/>
      <c r="G2296" s="146">
        <v>27</v>
      </c>
      <c r="H2296" s="81">
        <v>2</v>
      </c>
      <c r="I2296" s="133">
        <f>E2296/G2296+H2296</f>
        <v>2</v>
      </c>
      <c r="J2296" s="6">
        <f>ROUND(I2296/7.5,0)</f>
        <v>0</v>
      </c>
      <c r="K2296" s="208" t="s">
        <v>3928</v>
      </c>
      <c r="L2296" s="50" t="s">
        <v>47</v>
      </c>
      <c r="M2296" s="81"/>
      <c r="N2296" s="114"/>
      <c r="O2296" s="115">
        <f>IF(L2296="NA", E2296, E2296*L2296)</f>
        <v>0</v>
      </c>
      <c r="P2296" s="114"/>
      <c r="R2296" s="286"/>
      <c r="S2296" s="287"/>
      <c r="V2296" s="180"/>
      <c r="W2296" s="180"/>
    </row>
    <row r="2297" spans="1:23" s="120" customFormat="1">
      <c r="A2297" s="115" t="s">
        <v>1438</v>
      </c>
      <c r="B2297" s="411" t="s">
        <v>3936</v>
      </c>
      <c r="C2297" s="47" t="s">
        <v>735</v>
      </c>
      <c r="D2297" s="81">
        <v>0</v>
      </c>
      <c r="E2297" s="77">
        <v>0</v>
      </c>
      <c r="F2297" s="77"/>
      <c r="G2297" s="81">
        <v>15</v>
      </c>
      <c r="H2297" s="81">
        <v>2</v>
      </c>
      <c r="I2297" s="114">
        <f>E2297/G2297+H2297</f>
        <v>2</v>
      </c>
      <c r="J2297" s="40">
        <f>ROUND(I2297/7.5,0)</f>
        <v>0</v>
      </c>
      <c r="K2297" s="81" t="s">
        <v>3933</v>
      </c>
      <c r="L2297" s="81" t="s">
        <v>47</v>
      </c>
      <c r="M2297" s="81"/>
      <c r="N2297" s="114"/>
      <c r="O2297" s="115">
        <f>IF(L2297="NA", E2297, E2297*L2297)</f>
        <v>0</v>
      </c>
      <c r="P2297" s="114"/>
      <c r="Q2297" s="81"/>
      <c r="R2297" s="290"/>
      <c r="S2297" s="291"/>
      <c r="T2297" s="288"/>
      <c r="U2297" s="107"/>
      <c r="V2297" s="180"/>
      <c r="W2297" s="180"/>
    </row>
    <row r="2298" spans="1:23">
      <c r="A2298" s="165" t="s">
        <v>293</v>
      </c>
      <c r="B2298" s="413" t="s">
        <v>3935</v>
      </c>
      <c r="C2298" s="47" t="s">
        <v>2377</v>
      </c>
      <c r="D2298" s="81">
        <v>0</v>
      </c>
      <c r="E2298" s="50">
        <v>0</v>
      </c>
      <c r="G2298" s="146">
        <v>27</v>
      </c>
      <c r="H2298" s="81">
        <v>2</v>
      </c>
      <c r="I2298" s="133">
        <f>E2298/G2298+H2298</f>
        <v>2</v>
      </c>
      <c r="J2298" s="6">
        <f>ROUND(I2298/7.5,0)</f>
        <v>0</v>
      </c>
      <c r="K2298" s="208" t="s">
        <v>3928</v>
      </c>
      <c r="L2298" s="163" t="s">
        <v>47</v>
      </c>
      <c r="M2298" s="171"/>
      <c r="N2298" s="114"/>
      <c r="O2298" s="115">
        <f>IF(L2298="NA", E2298, E2298*L2298)</f>
        <v>0</v>
      </c>
      <c r="P2298" s="114"/>
      <c r="R2298" s="286"/>
      <c r="S2298" s="287"/>
      <c r="V2298" s="180"/>
      <c r="W2298" s="180"/>
    </row>
    <row r="2299" spans="1:23">
      <c r="A2299" s="50" t="s">
        <v>305</v>
      </c>
      <c r="B2299" s="413" t="s">
        <v>3929</v>
      </c>
      <c r="C2299" s="76" t="s">
        <v>2377</v>
      </c>
      <c r="D2299" s="81">
        <v>0</v>
      </c>
      <c r="E2299" s="77">
        <v>0</v>
      </c>
      <c r="F2299" s="77"/>
      <c r="G2299" s="81">
        <v>120</v>
      </c>
      <c r="H2299" s="81">
        <v>2</v>
      </c>
      <c r="I2299" s="114">
        <f t="shared" si="1142"/>
        <v>2</v>
      </c>
      <c r="J2299" s="40">
        <f t="shared" si="1143"/>
        <v>0</v>
      </c>
      <c r="K2299" s="203" t="s">
        <v>3933</v>
      </c>
      <c r="L2299" s="171" t="s">
        <v>47</v>
      </c>
      <c r="M2299" s="171"/>
      <c r="N2299" s="114"/>
      <c r="O2299" s="115">
        <f t="shared" si="1144"/>
        <v>0</v>
      </c>
      <c r="P2299" s="114"/>
      <c r="R2299" s="286"/>
      <c r="S2299" s="287"/>
      <c r="U2299" s="212"/>
      <c r="V2299" s="180"/>
      <c r="W2299" s="180"/>
    </row>
    <row r="2300" spans="1:23">
      <c r="A2300" s="50" t="s">
        <v>283</v>
      </c>
      <c r="B2300" s="413" t="s">
        <v>3930</v>
      </c>
      <c r="C2300" s="76" t="s">
        <v>2377</v>
      </c>
      <c r="D2300" s="81">
        <v>0</v>
      </c>
      <c r="E2300" s="77">
        <v>0</v>
      </c>
      <c r="F2300" s="77"/>
      <c r="G2300" s="81">
        <v>80</v>
      </c>
      <c r="H2300" s="81">
        <v>2</v>
      </c>
      <c r="I2300" s="114">
        <f t="shared" si="1142"/>
        <v>2</v>
      </c>
      <c r="J2300" s="40">
        <f t="shared" si="1143"/>
        <v>0</v>
      </c>
      <c r="K2300" s="203" t="s">
        <v>3934</v>
      </c>
      <c r="L2300" s="171" t="s">
        <v>47</v>
      </c>
      <c r="M2300" s="171"/>
      <c r="N2300" s="114"/>
      <c r="O2300" s="115">
        <f t="shared" si="1144"/>
        <v>0</v>
      </c>
      <c r="P2300" s="114"/>
      <c r="R2300" s="286"/>
      <c r="S2300" s="287"/>
      <c r="U2300" s="212"/>
      <c r="V2300" s="180"/>
      <c r="W2300" s="180"/>
    </row>
    <row r="2301" spans="1:23">
      <c r="A2301" s="50" t="s">
        <v>283</v>
      </c>
      <c r="B2301" s="75" t="s">
        <v>3931</v>
      </c>
      <c r="C2301" s="76" t="s">
        <v>2377</v>
      </c>
      <c r="D2301" s="81">
        <v>0</v>
      </c>
      <c r="E2301" s="77">
        <v>0</v>
      </c>
      <c r="F2301" s="77"/>
      <c r="G2301" s="81">
        <v>80</v>
      </c>
      <c r="H2301" s="81">
        <v>2</v>
      </c>
      <c r="I2301" s="114">
        <f>E2301/G2301+H2301</f>
        <v>2</v>
      </c>
      <c r="J2301" s="40">
        <f>ROUND(I2301/7.5,0)</f>
        <v>0</v>
      </c>
      <c r="K2301" s="203" t="s">
        <v>3932</v>
      </c>
      <c r="L2301" s="171" t="s">
        <v>47</v>
      </c>
      <c r="M2301" s="171"/>
      <c r="N2301" s="114"/>
      <c r="O2301" s="115">
        <f>IF(L2301="NA", E2301, E2301*L2301)</f>
        <v>0</v>
      </c>
      <c r="P2301" s="114"/>
      <c r="R2301" s="286"/>
      <c r="S2301" s="287"/>
      <c r="U2301" s="212"/>
      <c r="V2301" s="180"/>
      <c r="W2301" s="180"/>
    </row>
    <row r="2302" spans="1:23">
      <c r="A2302" s="91" t="s">
        <v>1438</v>
      </c>
      <c r="B2302" s="406" t="s">
        <v>3937</v>
      </c>
      <c r="C2302" s="136" t="s">
        <v>735</v>
      </c>
      <c r="D2302" s="85">
        <v>0</v>
      </c>
      <c r="E2302" s="85">
        <v>0</v>
      </c>
      <c r="F2302" s="85"/>
      <c r="G2302" s="85">
        <v>15</v>
      </c>
      <c r="H2302" s="103">
        <v>2</v>
      </c>
      <c r="I2302" s="98">
        <f>E2302/G2302+H2302</f>
        <v>2</v>
      </c>
      <c r="J2302" s="6">
        <f>ROUND(I2302/7.5,0)</f>
        <v>0</v>
      </c>
      <c r="K2302" s="103" t="s">
        <v>3942</v>
      </c>
      <c r="L2302" s="85" t="s">
        <v>47</v>
      </c>
      <c r="M2302" s="85"/>
      <c r="N2302" s="98"/>
      <c r="O2302" s="91">
        <f>IF(L2302="NA", E2302, E2302*L2302)</f>
        <v>0</v>
      </c>
      <c r="P2302" s="48"/>
      <c r="R2302" s="286"/>
      <c r="S2302" s="287"/>
      <c r="V2302" s="180"/>
      <c r="W2302" s="180"/>
    </row>
    <row r="2303" spans="1:23" s="120" customFormat="1">
      <c r="A2303" s="50" t="s">
        <v>305</v>
      </c>
      <c r="B2303" s="411" t="s">
        <v>3939</v>
      </c>
      <c r="C2303" s="47" t="s">
        <v>2377</v>
      </c>
      <c r="D2303" s="81">
        <v>0</v>
      </c>
      <c r="E2303" s="140">
        <v>0</v>
      </c>
      <c r="F2303" s="140"/>
      <c r="G2303" s="50">
        <v>80</v>
      </c>
      <c r="H2303" s="81">
        <v>2</v>
      </c>
      <c r="I2303" s="133">
        <f>E2303/G2303+H2303</f>
        <v>2</v>
      </c>
      <c r="J2303" s="6">
        <f>ROUND(I2303/7.5,0)</f>
        <v>0</v>
      </c>
      <c r="K2303" s="81" t="s">
        <v>3942</v>
      </c>
      <c r="L2303" s="50" t="s">
        <v>47</v>
      </c>
      <c r="M2303" s="81"/>
      <c r="N2303" s="114"/>
      <c r="O2303" s="115">
        <f>IF(L2303="NA", E2303, E2303*L2303)</f>
        <v>0</v>
      </c>
      <c r="P2303" s="114"/>
      <c r="Q2303" s="81"/>
      <c r="R2303" s="290"/>
      <c r="S2303" s="291"/>
      <c r="T2303" s="288"/>
      <c r="U2303" s="107"/>
      <c r="V2303" s="180"/>
      <c r="W2303" s="180"/>
    </row>
    <row r="2304" spans="1:23">
      <c r="A2304" s="50" t="s">
        <v>283</v>
      </c>
      <c r="B2304" s="411" t="s">
        <v>3940</v>
      </c>
      <c r="C2304" s="47" t="s">
        <v>2377</v>
      </c>
      <c r="D2304" s="81">
        <v>0</v>
      </c>
      <c r="E2304" s="140">
        <v>0</v>
      </c>
      <c r="F2304" s="140"/>
      <c r="G2304" s="146">
        <v>120</v>
      </c>
      <c r="H2304" s="81">
        <v>0.75</v>
      </c>
      <c r="I2304" s="133">
        <f t="shared" si="1142"/>
        <v>0.75</v>
      </c>
      <c r="J2304" s="6">
        <f t="shared" si="1143"/>
        <v>0</v>
      </c>
      <c r="K2304" s="411" t="s">
        <v>3939</v>
      </c>
      <c r="L2304" s="50" t="s">
        <v>47</v>
      </c>
      <c r="M2304" s="81"/>
      <c r="N2304" s="114"/>
      <c r="O2304" s="115">
        <f t="shared" si="1144"/>
        <v>0</v>
      </c>
      <c r="P2304" s="114"/>
      <c r="R2304" s="290"/>
      <c r="S2304" s="291"/>
      <c r="T2304" s="288"/>
      <c r="U2304" s="212"/>
      <c r="V2304" s="180"/>
      <c r="W2304" s="180"/>
    </row>
    <row r="2305" spans="1:33">
      <c r="A2305" s="85" t="s">
        <v>283</v>
      </c>
      <c r="B2305" s="406" t="s">
        <v>3941</v>
      </c>
      <c r="C2305" s="47" t="s">
        <v>2377</v>
      </c>
      <c r="D2305" s="300">
        <v>0</v>
      </c>
      <c r="E2305" s="50">
        <v>0</v>
      </c>
      <c r="G2305" s="142">
        <v>120</v>
      </c>
      <c r="H2305" s="103">
        <v>0.75</v>
      </c>
      <c r="I2305" s="98">
        <f>E2305/G2305+H2305</f>
        <v>0.75</v>
      </c>
      <c r="J2305" s="6">
        <f>ROUND(I2305/7.5,0)</f>
        <v>0</v>
      </c>
      <c r="K2305" s="406" t="s">
        <v>3940</v>
      </c>
      <c r="L2305" s="85" t="s">
        <v>47</v>
      </c>
      <c r="M2305" s="103"/>
      <c r="N2305" s="90"/>
      <c r="O2305" s="91">
        <f>IF(L2305="NA", E2305, E2305*L2305)</f>
        <v>0</v>
      </c>
      <c r="P2305" s="114"/>
      <c r="S2305" s="291"/>
      <c r="T2305" s="288"/>
      <c r="U2305" s="212"/>
      <c r="V2305" s="180"/>
      <c r="W2305" s="180"/>
    </row>
    <row r="2306" spans="1:33">
      <c r="A2306" s="50" t="s">
        <v>316</v>
      </c>
      <c r="B2306" s="49" t="s">
        <v>447</v>
      </c>
      <c r="D2306" s="81">
        <v>0</v>
      </c>
      <c r="E2306" s="140">
        <v>0</v>
      </c>
      <c r="F2306" s="140"/>
      <c r="G2306" s="50">
        <v>80</v>
      </c>
      <c r="H2306" s="81">
        <v>2</v>
      </c>
      <c r="I2306" s="133">
        <f t="shared" si="1142"/>
        <v>2</v>
      </c>
      <c r="J2306" s="6">
        <f t="shared" si="1143"/>
        <v>0</v>
      </c>
      <c r="K2306" s="50" t="s">
        <v>448</v>
      </c>
      <c r="L2306" s="50" t="s">
        <v>47</v>
      </c>
      <c r="M2306" s="81"/>
      <c r="N2306" s="114"/>
      <c r="O2306" s="115">
        <f t="shared" si="1144"/>
        <v>0</v>
      </c>
      <c r="P2306" s="114"/>
      <c r="R2306" s="290"/>
      <c r="S2306" s="165"/>
      <c r="U2306" s="212"/>
    </row>
    <row r="2307" spans="1:33">
      <c r="A2307" s="50" t="s">
        <v>305</v>
      </c>
      <c r="B2307" s="49" t="s">
        <v>448</v>
      </c>
      <c r="D2307" s="81">
        <v>0</v>
      </c>
      <c r="E2307" s="140">
        <v>0</v>
      </c>
      <c r="F2307" s="140"/>
      <c r="G2307" s="50">
        <v>80</v>
      </c>
      <c r="H2307" s="81">
        <v>2</v>
      </c>
      <c r="I2307" s="133">
        <f t="shared" si="1142"/>
        <v>2</v>
      </c>
      <c r="J2307" s="6">
        <f t="shared" si="1143"/>
        <v>0</v>
      </c>
      <c r="K2307" s="50" t="s">
        <v>449</v>
      </c>
      <c r="L2307" s="50" t="s">
        <v>47</v>
      </c>
      <c r="M2307" s="81"/>
      <c r="N2307" s="114"/>
      <c r="O2307" s="115">
        <f t="shared" si="1144"/>
        <v>0</v>
      </c>
      <c r="P2307" s="114"/>
      <c r="R2307" s="286"/>
      <c r="S2307" s="291"/>
      <c r="T2307" s="288"/>
      <c r="U2307" s="212"/>
      <c r="V2307" s="180"/>
      <c r="W2307" s="180"/>
    </row>
    <row r="2308" spans="1:33">
      <c r="A2308" s="165" t="s">
        <v>1438</v>
      </c>
      <c r="B2308" s="411" t="s">
        <v>3943</v>
      </c>
      <c r="C2308" s="47" t="s">
        <v>735</v>
      </c>
      <c r="D2308" s="81">
        <v>0</v>
      </c>
      <c r="E2308" s="140">
        <v>0</v>
      </c>
      <c r="F2308" s="140"/>
      <c r="G2308" s="50">
        <v>15</v>
      </c>
      <c r="H2308" s="81">
        <v>2</v>
      </c>
      <c r="I2308" s="133">
        <f>E2308/G2308+H2308</f>
        <v>2</v>
      </c>
      <c r="J2308" s="6">
        <f>ROUND(I2308/7.5,0)</f>
        <v>0</v>
      </c>
      <c r="K2308" s="50" t="s">
        <v>3947</v>
      </c>
      <c r="L2308" s="50" t="s">
        <v>47</v>
      </c>
      <c r="M2308" s="81"/>
      <c r="N2308" s="114"/>
      <c r="O2308" s="115">
        <f>IF(L2308="NA", E2308, E2308*L2308)</f>
        <v>0</v>
      </c>
      <c r="P2308" s="114"/>
      <c r="R2308" s="286"/>
      <c r="S2308" s="291"/>
      <c r="T2308" s="288"/>
      <c r="U2308" s="212"/>
      <c r="V2308" s="180"/>
      <c r="W2308" s="180"/>
    </row>
    <row r="2309" spans="1:33">
      <c r="A2309" s="50" t="s">
        <v>305</v>
      </c>
      <c r="B2309" s="411" t="s">
        <v>3944</v>
      </c>
      <c r="C2309" s="47" t="s">
        <v>2377</v>
      </c>
      <c r="D2309" s="81">
        <v>0</v>
      </c>
      <c r="E2309" s="140">
        <v>0</v>
      </c>
      <c r="F2309" s="140"/>
      <c r="G2309" s="50">
        <v>80</v>
      </c>
      <c r="H2309" s="81">
        <v>2</v>
      </c>
      <c r="I2309" s="133">
        <f>E2309/G2309+H2309</f>
        <v>2</v>
      </c>
      <c r="J2309" s="6">
        <f>ROUND(I2309/7.5,0)</f>
        <v>0</v>
      </c>
      <c r="K2309" s="50" t="s">
        <v>3947</v>
      </c>
      <c r="L2309" s="50" t="s">
        <v>47</v>
      </c>
      <c r="M2309" s="81"/>
      <c r="N2309" s="114"/>
      <c r="O2309" s="115">
        <f>IF(L2309="NA", E2309, E2309*L2309)</f>
        <v>0</v>
      </c>
      <c r="P2309" s="114"/>
      <c r="R2309" s="286"/>
      <c r="S2309" s="291"/>
      <c r="T2309" s="288"/>
      <c r="U2309" s="212"/>
      <c r="V2309" s="180"/>
      <c r="W2309" s="180"/>
    </row>
    <row r="2310" spans="1:33">
      <c r="A2310" s="50" t="s">
        <v>283</v>
      </c>
      <c r="B2310" s="411" t="s">
        <v>3945</v>
      </c>
      <c r="C2310" s="47" t="s">
        <v>2377</v>
      </c>
      <c r="D2310" s="81">
        <v>0</v>
      </c>
      <c r="E2310" s="140">
        <v>0</v>
      </c>
      <c r="F2310" s="140"/>
      <c r="G2310" s="146">
        <v>120</v>
      </c>
      <c r="H2310" s="81">
        <v>0.75</v>
      </c>
      <c r="I2310" s="133">
        <f>E2310/G2310+H2310</f>
        <v>0.75</v>
      </c>
      <c r="J2310" s="6">
        <f>ROUND(I2310/7.5,0)</f>
        <v>0</v>
      </c>
      <c r="K2310" s="50" t="s">
        <v>3948</v>
      </c>
      <c r="L2310" s="50" t="s">
        <v>47</v>
      </c>
      <c r="M2310" s="81"/>
      <c r="N2310" s="114"/>
      <c r="O2310" s="115">
        <f>IF(L2310="NA", E2310, E2310*L2310)</f>
        <v>0</v>
      </c>
      <c r="P2310" s="114"/>
      <c r="R2310" s="286"/>
      <c r="S2310" s="287"/>
      <c r="U2310" s="212"/>
      <c r="V2310" s="180"/>
      <c r="W2310" s="180"/>
    </row>
    <row r="2311" spans="1:33">
      <c r="A2311" s="50" t="s">
        <v>283</v>
      </c>
      <c r="B2311" s="411" t="s">
        <v>3946</v>
      </c>
      <c r="C2311" s="47" t="s">
        <v>2377</v>
      </c>
      <c r="D2311" s="81">
        <v>0</v>
      </c>
      <c r="E2311" s="140">
        <v>0</v>
      </c>
      <c r="F2311" s="140"/>
      <c r="G2311" s="146">
        <v>120</v>
      </c>
      <c r="H2311" s="81">
        <v>0.75</v>
      </c>
      <c r="I2311" s="133">
        <f>E2311/G2311+H2311</f>
        <v>0.75</v>
      </c>
      <c r="J2311" s="6">
        <f>ROUND(I2311/7.5,0)</f>
        <v>0</v>
      </c>
      <c r="K2311" s="50" t="s">
        <v>3949</v>
      </c>
      <c r="L2311" s="50" t="s">
        <v>47</v>
      </c>
      <c r="M2311" s="81"/>
      <c r="N2311" s="114"/>
      <c r="O2311" s="115">
        <f>IF(L2311="NA", E2311, E2311*L2311)</f>
        <v>0</v>
      </c>
      <c r="P2311" s="114"/>
      <c r="R2311" s="286"/>
      <c r="S2311" s="287"/>
      <c r="U2311" s="212"/>
      <c r="V2311" s="180"/>
      <c r="W2311" s="180"/>
    </row>
    <row r="2312" spans="1:33">
      <c r="A2312" s="50" t="s">
        <v>1154</v>
      </c>
      <c r="B2312" s="409" t="s">
        <v>2194</v>
      </c>
      <c r="D2312" s="81">
        <v>0</v>
      </c>
      <c r="E2312" s="140">
        <v>0</v>
      </c>
      <c r="F2312" s="140"/>
      <c r="G2312" s="146">
        <v>52</v>
      </c>
      <c r="H2312" s="81">
        <v>0.5</v>
      </c>
      <c r="I2312" s="133">
        <f t="shared" si="1142"/>
        <v>0.5</v>
      </c>
      <c r="J2312" s="6">
        <f t="shared" si="1143"/>
        <v>0</v>
      </c>
      <c r="K2312" s="420" t="s">
        <v>2161</v>
      </c>
      <c r="L2312" s="50" t="s">
        <v>47</v>
      </c>
      <c r="M2312" s="81"/>
      <c r="N2312" s="114"/>
      <c r="O2312" s="115">
        <f t="shared" si="1144"/>
        <v>0</v>
      </c>
      <c r="P2312" s="114"/>
      <c r="R2312" s="286"/>
      <c r="S2312" s="287"/>
      <c r="U2312" s="212"/>
      <c r="V2312" s="180"/>
      <c r="W2312" s="180"/>
    </row>
    <row r="2313" spans="1:33">
      <c r="A2313" s="165" t="s">
        <v>1438</v>
      </c>
      <c r="B2313" s="1282" t="s">
        <v>3971</v>
      </c>
      <c r="C2313" s="47" t="s">
        <v>735</v>
      </c>
      <c r="D2313" s="81">
        <v>0</v>
      </c>
      <c r="E2313" s="140">
        <v>0</v>
      </c>
      <c r="F2313" s="140"/>
      <c r="G2313" s="1351">
        <v>64</v>
      </c>
      <c r="H2313" s="81">
        <v>2</v>
      </c>
      <c r="I2313" s="133">
        <f>E2313/G2313+H2313</f>
        <v>2</v>
      </c>
      <c r="J2313" s="6">
        <f>ROUND(I2313/7.5,0)</f>
        <v>0</v>
      </c>
      <c r="K2313" s="1283" t="s">
        <v>3972</v>
      </c>
      <c r="L2313" s="50" t="s">
        <v>47</v>
      </c>
      <c r="M2313" s="81"/>
      <c r="N2313" s="114"/>
      <c r="O2313" s="115">
        <f>IF(L2313="NA", E2313, E2313*L2313)</f>
        <v>0</v>
      </c>
      <c r="P2313" s="114"/>
      <c r="R2313" s="286"/>
      <c r="S2313" s="287"/>
      <c r="U2313" s="212"/>
      <c r="V2313" s="180"/>
      <c r="W2313" s="180"/>
    </row>
    <row r="2314" spans="1:33">
      <c r="A2314" s="50" t="s">
        <v>316</v>
      </c>
      <c r="B2314" s="49" t="s">
        <v>450</v>
      </c>
      <c r="D2314" s="81">
        <v>0</v>
      </c>
      <c r="E2314" s="140">
        <v>0</v>
      </c>
      <c r="F2314" s="140"/>
      <c r="G2314" s="146">
        <v>5</v>
      </c>
      <c r="H2314" s="81">
        <v>2</v>
      </c>
      <c r="I2314" s="133">
        <f t="shared" si="1142"/>
        <v>2</v>
      </c>
      <c r="J2314" s="6">
        <f t="shared" si="1143"/>
        <v>0</v>
      </c>
      <c r="K2314" s="50" t="s">
        <v>451</v>
      </c>
      <c r="L2314" s="50" t="s">
        <v>47</v>
      </c>
      <c r="M2314" s="81"/>
      <c r="N2314" s="114"/>
      <c r="O2314" s="115">
        <f t="shared" si="1144"/>
        <v>0</v>
      </c>
      <c r="P2314" s="114"/>
      <c r="R2314" s="290"/>
      <c r="S2314" s="291"/>
      <c r="T2314" s="288"/>
      <c r="U2314" s="239"/>
      <c r="V2314" s="180"/>
      <c r="W2314" s="180"/>
      <c r="X2314" s="120"/>
      <c r="Y2314" s="120"/>
      <c r="Z2314" s="120"/>
      <c r="AA2314" s="120"/>
      <c r="AB2314" s="120"/>
      <c r="AC2314" s="120"/>
      <c r="AD2314" s="120"/>
      <c r="AE2314" s="120"/>
      <c r="AF2314" s="120"/>
      <c r="AG2314" s="120"/>
    </row>
    <row r="2315" spans="1:33">
      <c r="A2315" s="50" t="s">
        <v>305</v>
      </c>
      <c r="B2315" s="49" t="s">
        <v>451</v>
      </c>
      <c r="D2315" s="81">
        <v>0</v>
      </c>
      <c r="E2315" s="140">
        <v>0</v>
      </c>
      <c r="F2315" s="140"/>
      <c r="G2315" s="50">
        <v>80</v>
      </c>
      <c r="H2315" s="81">
        <v>2</v>
      </c>
      <c r="I2315" s="133">
        <f t="shared" si="1142"/>
        <v>2</v>
      </c>
      <c r="J2315" s="6">
        <f t="shared" si="1143"/>
        <v>0</v>
      </c>
      <c r="K2315" s="50" t="s">
        <v>427</v>
      </c>
      <c r="L2315" s="50" t="s">
        <v>47</v>
      </c>
      <c r="M2315" s="81"/>
      <c r="N2315" s="114"/>
      <c r="O2315" s="115">
        <f t="shared" si="1144"/>
        <v>0</v>
      </c>
      <c r="P2315" s="114"/>
      <c r="R2315" s="286"/>
      <c r="S2315" s="287"/>
      <c r="U2315" s="212"/>
      <c r="V2315" s="180"/>
      <c r="W2315" s="180"/>
    </row>
    <row r="2316" spans="1:33">
      <c r="A2316" s="50" t="s">
        <v>1450</v>
      </c>
      <c r="B2316" s="49" t="s">
        <v>427</v>
      </c>
      <c r="D2316" s="81">
        <v>0</v>
      </c>
      <c r="E2316" s="140">
        <v>0</v>
      </c>
      <c r="F2316" s="460">
        <f>((E2316*M2316)/35)/4</f>
        <v>0</v>
      </c>
      <c r="G2316" s="111">
        <v>6</v>
      </c>
      <c r="H2316" s="110">
        <v>0</v>
      </c>
      <c r="I2316" s="3">
        <f t="shared" si="1142"/>
        <v>0</v>
      </c>
      <c r="J2316" s="3">
        <f t="shared" si="1143"/>
        <v>0</v>
      </c>
      <c r="K2316" s="110" t="s">
        <v>97</v>
      </c>
      <c r="L2316" s="168">
        <v>0.98309999999999997</v>
      </c>
      <c r="M2316" s="168">
        <v>0.32169999999999999</v>
      </c>
      <c r="N2316" s="114">
        <f>VLOOKUP(K2316,'Material Bar Weights'!A:C,3,0)</f>
        <v>43.22</v>
      </c>
      <c r="O2316" s="115">
        <f t="shared" ref="O2316:O2352" si="1145">IF(L2316="NA", E2316, E2316*L2316)</f>
        <v>0</v>
      </c>
      <c r="P2316" s="105">
        <f t="shared" ref="P2316:P2324" si="1146">O2316/N2316</f>
        <v>0</v>
      </c>
      <c r="R2316" s="286"/>
      <c r="S2316" s="287"/>
      <c r="V2316" s="180"/>
      <c r="W2316" s="180"/>
    </row>
    <row r="2317" spans="1:33">
      <c r="A2317" s="50" t="s">
        <v>1450</v>
      </c>
      <c r="B2317" s="451" t="s">
        <v>2647</v>
      </c>
      <c r="C2317" s="47" t="s">
        <v>644</v>
      </c>
      <c r="D2317" s="81">
        <v>0</v>
      </c>
      <c r="E2317" s="140">
        <v>0</v>
      </c>
      <c r="F2317" s="460">
        <f>((E2317*M2317)/35)/4</f>
        <v>0</v>
      </c>
      <c r="G2317" s="110">
        <v>6</v>
      </c>
      <c r="H2317" s="110">
        <v>0</v>
      </c>
      <c r="I2317" s="3">
        <f t="shared" ref="I2317:I2319" si="1147">E2317/G2317+H2317</f>
        <v>0</v>
      </c>
      <c r="J2317" s="3">
        <f t="shared" ref="J2317:J2319" si="1148">ROUND(I2317/7.5,0)</f>
        <v>0</v>
      </c>
      <c r="K2317" s="110" t="s">
        <v>97</v>
      </c>
      <c r="L2317" s="168">
        <v>0.98309999999999997</v>
      </c>
      <c r="M2317" s="168">
        <v>0.32169999999999999</v>
      </c>
      <c r="N2317" s="114">
        <f>VLOOKUP(K2317,'Material Bar Weights'!A:C,3,0)</f>
        <v>43.22</v>
      </c>
      <c r="O2317" s="115">
        <f t="shared" ref="O2317:O2319" si="1149">IF(L2317="NA", E2317, E2317*L2317)</f>
        <v>0</v>
      </c>
      <c r="P2317" s="105">
        <f t="shared" ref="P2317" si="1150">O2317/N2317</f>
        <v>0</v>
      </c>
      <c r="Q2317" s="81"/>
      <c r="R2317" s="286"/>
      <c r="S2317" s="287"/>
      <c r="U2317" s="107"/>
      <c r="V2317" s="180"/>
      <c r="W2317" s="180"/>
    </row>
    <row r="2318" spans="1:33">
      <c r="A2318" s="50" t="s">
        <v>293</v>
      </c>
      <c r="B2318" s="451" t="s">
        <v>2648</v>
      </c>
      <c r="C2318" s="47" t="s">
        <v>644</v>
      </c>
      <c r="D2318" s="81">
        <v>0</v>
      </c>
      <c r="E2318" s="140">
        <v>0</v>
      </c>
      <c r="F2318" s="140"/>
      <c r="G2318" s="50">
        <v>30</v>
      </c>
      <c r="H2318" s="81">
        <v>2</v>
      </c>
      <c r="I2318" s="133">
        <f t="shared" si="1147"/>
        <v>2</v>
      </c>
      <c r="J2318" s="6">
        <f t="shared" si="1148"/>
        <v>0</v>
      </c>
      <c r="K2318" s="81" t="s">
        <v>2650</v>
      </c>
      <c r="L2318" s="50" t="s">
        <v>47</v>
      </c>
      <c r="M2318" s="81"/>
      <c r="N2318" s="114"/>
      <c r="O2318" s="115">
        <f t="shared" si="1149"/>
        <v>0</v>
      </c>
      <c r="P2318" s="114"/>
      <c r="Q2318" s="81"/>
      <c r="R2318" s="286"/>
      <c r="S2318" s="287"/>
      <c r="U2318" s="107"/>
      <c r="V2318" s="180"/>
      <c r="W2318" s="180"/>
    </row>
    <row r="2319" spans="1:33">
      <c r="A2319" s="50" t="s">
        <v>1479</v>
      </c>
      <c r="B2319" s="451" t="s">
        <v>2649</v>
      </c>
      <c r="C2319" s="47" t="s">
        <v>644</v>
      </c>
      <c r="D2319" s="81">
        <v>0</v>
      </c>
      <c r="E2319" s="77">
        <v>0</v>
      </c>
      <c r="F2319" s="77"/>
      <c r="G2319" s="81">
        <v>5</v>
      </c>
      <c r="H2319" s="81">
        <v>2</v>
      </c>
      <c r="I2319" s="114">
        <f t="shared" si="1147"/>
        <v>2</v>
      </c>
      <c r="J2319" s="40">
        <f t="shared" si="1148"/>
        <v>0</v>
      </c>
      <c r="K2319" s="81" t="s">
        <v>2651</v>
      </c>
      <c r="L2319" s="81" t="s">
        <v>47</v>
      </c>
      <c r="M2319" s="81"/>
      <c r="N2319" s="114"/>
      <c r="O2319" s="115">
        <f t="shared" si="1149"/>
        <v>0</v>
      </c>
      <c r="P2319" s="114"/>
      <c r="Q2319" s="81"/>
      <c r="R2319" s="286"/>
      <c r="S2319" s="287"/>
      <c r="U2319" s="107"/>
      <c r="V2319" s="180"/>
      <c r="W2319" s="180"/>
    </row>
    <row r="2320" spans="1:33">
      <c r="A2320" s="81" t="s">
        <v>1450</v>
      </c>
      <c r="B2320" s="49" t="s">
        <v>1536</v>
      </c>
      <c r="D2320" s="81">
        <v>0</v>
      </c>
      <c r="E2320" s="140">
        <v>0</v>
      </c>
      <c r="F2320" s="140"/>
      <c r="G2320" s="50">
        <v>3</v>
      </c>
      <c r="H2320" s="81">
        <v>6</v>
      </c>
      <c r="I2320" s="133">
        <f t="shared" si="1142"/>
        <v>6</v>
      </c>
      <c r="J2320" s="6">
        <f t="shared" si="1143"/>
        <v>1</v>
      </c>
      <c r="K2320" s="50" t="s">
        <v>176</v>
      </c>
      <c r="L2320" s="50">
        <v>1.0988</v>
      </c>
      <c r="M2320" s="81"/>
      <c r="N2320" s="114">
        <f>VLOOKUP(K2320,'Material Bar Weights'!A:C,3,0)</f>
        <v>79.11</v>
      </c>
      <c r="O2320" s="115">
        <f t="shared" si="1145"/>
        <v>0</v>
      </c>
      <c r="P2320" s="105">
        <f t="shared" si="1146"/>
        <v>0</v>
      </c>
      <c r="R2320" s="286"/>
      <c r="S2320" s="287"/>
      <c r="V2320" s="180"/>
      <c r="W2320" s="180"/>
    </row>
    <row r="2321" spans="1:23">
      <c r="A2321" s="50" t="s">
        <v>1450</v>
      </c>
      <c r="B2321" s="49" t="s">
        <v>276</v>
      </c>
      <c r="D2321" s="81">
        <v>0</v>
      </c>
      <c r="E2321" s="140">
        <v>0</v>
      </c>
      <c r="F2321" s="140"/>
      <c r="G2321" s="50">
        <v>3</v>
      </c>
      <c r="H2321" s="81">
        <v>6</v>
      </c>
      <c r="I2321" s="133">
        <f t="shared" si="1142"/>
        <v>6</v>
      </c>
      <c r="J2321" s="6">
        <f t="shared" si="1143"/>
        <v>1</v>
      </c>
      <c r="K2321" s="50" t="s">
        <v>277</v>
      </c>
      <c r="L2321" s="50">
        <v>0.97040000000000004</v>
      </c>
      <c r="M2321" s="81"/>
      <c r="N2321" s="114">
        <f>VLOOKUP(K2321,'Material Bar Weights'!A:C,3,0)</f>
        <v>73.010000000000005</v>
      </c>
      <c r="O2321" s="115">
        <f t="shared" si="1145"/>
        <v>0</v>
      </c>
      <c r="P2321" s="105">
        <f t="shared" si="1146"/>
        <v>0</v>
      </c>
      <c r="R2321" s="286"/>
      <c r="S2321" s="287"/>
      <c r="V2321" s="180"/>
      <c r="W2321" s="180"/>
    </row>
    <row r="2322" spans="1:23">
      <c r="A2322" s="50" t="s">
        <v>1450</v>
      </c>
      <c r="B2322" s="49" t="s">
        <v>1276</v>
      </c>
      <c r="D2322" s="81">
        <v>0</v>
      </c>
      <c r="E2322" s="140">
        <v>0</v>
      </c>
      <c r="F2322" s="140"/>
      <c r="G2322" s="50">
        <v>6</v>
      </c>
      <c r="H2322" s="81">
        <v>4</v>
      </c>
      <c r="I2322" s="133">
        <f t="shared" si="1142"/>
        <v>4</v>
      </c>
      <c r="J2322" s="6">
        <f t="shared" si="1143"/>
        <v>1</v>
      </c>
      <c r="K2322" s="50" t="s">
        <v>176</v>
      </c>
      <c r="L2322" s="50">
        <v>1.0988</v>
      </c>
      <c r="M2322" s="81"/>
      <c r="N2322" s="114">
        <f>VLOOKUP(K2322,'Material Bar Weights'!A:C,3,0)</f>
        <v>79.11</v>
      </c>
      <c r="O2322" s="115">
        <f t="shared" si="1145"/>
        <v>0</v>
      </c>
      <c r="P2322" s="105">
        <f t="shared" si="1146"/>
        <v>0</v>
      </c>
      <c r="R2322" s="286"/>
      <c r="S2322" s="287"/>
      <c r="V2322" s="180"/>
      <c r="W2322" s="180"/>
    </row>
    <row r="2323" spans="1:23">
      <c r="A2323" s="50" t="s">
        <v>1450</v>
      </c>
      <c r="B2323" s="411" t="s">
        <v>1085</v>
      </c>
      <c r="D2323" s="81">
        <v>0</v>
      </c>
      <c r="E2323" s="140">
        <v>0</v>
      </c>
      <c r="F2323" s="460">
        <f>((E2323*M2323)/35)/4</f>
        <v>0</v>
      </c>
      <c r="G2323" s="50">
        <v>6</v>
      </c>
      <c r="H2323" s="81">
        <v>4</v>
      </c>
      <c r="I2323" s="133">
        <f t="shared" si="1142"/>
        <v>4</v>
      </c>
      <c r="J2323" s="6">
        <f t="shared" si="1143"/>
        <v>1</v>
      </c>
      <c r="K2323" s="50" t="s">
        <v>176</v>
      </c>
      <c r="L2323" s="50">
        <v>1.224</v>
      </c>
      <c r="M2323" s="81">
        <v>0.32100000000000001</v>
      </c>
      <c r="N2323" s="114">
        <f>VLOOKUP(K2323,'Material Bar Weights'!A:C,3,0)</f>
        <v>79.11</v>
      </c>
      <c r="O2323" s="115">
        <f t="shared" si="1145"/>
        <v>0</v>
      </c>
      <c r="P2323" s="105">
        <f t="shared" si="1146"/>
        <v>0</v>
      </c>
      <c r="R2323" s="286"/>
      <c r="S2323" s="287"/>
      <c r="V2323" s="180"/>
      <c r="W2323" s="180"/>
    </row>
    <row r="2324" spans="1:23">
      <c r="A2324" s="50" t="s">
        <v>1450</v>
      </c>
      <c r="B2324" s="49" t="s">
        <v>1086</v>
      </c>
      <c r="D2324" s="81">
        <v>0</v>
      </c>
      <c r="E2324" s="140">
        <v>0</v>
      </c>
      <c r="F2324" s="140"/>
      <c r="G2324" s="146">
        <v>5</v>
      </c>
      <c r="H2324" s="81">
        <v>4</v>
      </c>
      <c r="I2324" s="133">
        <f t="shared" si="1142"/>
        <v>4</v>
      </c>
      <c r="J2324" s="6">
        <f t="shared" si="1143"/>
        <v>1</v>
      </c>
      <c r="K2324" s="50" t="s">
        <v>176</v>
      </c>
      <c r="L2324" s="50">
        <v>1.224</v>
      </c>
      <c r="M2324" s="81"/>
      <c r="N2324" s="114">
        <f>VLOOKUP(K2324,'Material Bar Weights'!A:C,3,0)</f>
        <v>79.11</v>
      </c>
      <c r="O2324" s="115">
        <f t="shared" si="1145"/>
        <v>0</v>
      </c>
      <c r="P2324" s="105">
        <f t="shared" si="1146"/>
        <v>0</v>
      </c>
      <c r="R2324" s="286"/>
      <c r="S2324" s="287"/>
      <c r="V2324" s="180"/>
      <c r="W2324" s="180"/>
    </row>
    <row r="2325" spans="1:23">
      <c r="A2325" s="50" t="s">
        <v>305</v>
      </c>
      <c r="B2325" s="411" t="s">
        <v>139</v>
      </c>
      <c r="C2325" s="47" t="s">
        <v>2265</v>
      </c>
      <c r="D2325" s="81">
        <v>0</v>
      </c>
      <c r="E2325" s="77">
        <v>0</v>
      </c>
      <c r="F2325" s="77"/>
      <c r="G2325" s="81">
        <v>80</v>
      </c>
      <c r="H2325" s="81">
        <v>2</v>
      </c>
      <c r="I2325" s="114">
        <f t="shared" si="1142"/>
        <v>2</v>
      </c>
      <c r="J2325" s="40">
        <f t="shared" si="1143"/>
        <v>0</v>
      </c>
      <c r="K2325" s="50" t="s">
        <v>116</v>
      </c>
      <c r="L2325" s="50" t="s">
        <v>47</v>
      </c>
      <c r="M2325" s="81"/>
      <c r="N2325" s="114"/>
      <c r="O2325" s="115">
        <f t="shared" si="1145"/>
        <v>0</v>
      </c>
      <c r="P2325" s="114"/>
      <c r="R2325" s="286"/>
      <c r="S2325" s="287"/>
      <c r="V2325" s="180"/>
      <c r="W2325" s="180"/>
    </row>
    <row r="2326" spans="1:23">
      <c r="A2326" s="165" t="s">
        <v>293</v>
      </c>
      <c r="B2326" s="411" t="s">
        <v>2267</v>
      </c>
      <c r="C2326" s="47" t="s">
        <v>2265</v>
      </c>
      <c r="D2326" s="81">
        <v>0</v>
      </c>
      <c r="E2326" s="140">
        <v>0</v>
      </c>
      <c r="F2326" s="140"/>
      <c r="G2326" s="146">
        <v>80</v>
      </c>
      <c r="H2326" s="81">
        <v>2</v>
      </c>
      <c r="I2326" s="133">
        <f t="shared" si="1142"/>
        <v>2</v>
      </c>
      <c r="J2326" s="6">
        <f t="shared" si="1143"/>
        <v>0</v>
      </c>
      <c r="K2326" s="50" t="s">
        <v>148</v>
      </c>
      <c r="L2326" s="50">
        <v>0.52290000000000003</v>
      </c>
      <c r="M2326" s="81"/>
      <c r="N2326" s="114">
        <f>VLOOKUP(K2326,'Material Bar Weights'!A:C,3,0)</f>
        <v>29.31</v>
      </c>
      <c r="O2326" s="115">
        <f t="shared" si="1145"/>
        <v>0</v>
      </c>
      <c r="P2326" s="105">
        <f t="shared" ref="P2326:P2332" si="1151">O2326/N2326</f>
        <v>0</v>
      </c>
      <c r="R2326" s="286"/>
      <c r="S2326" s="287"/>
      <c r="V2326" s="180"/>
      <c r="W2326" s="180"/>
    </row>
    <row r="2327" spans="1:23">
      <c r="A2327" s="165" t="s">
        <v>293</v>
      </c>
      <c r="B2327" s="411" t="s">
        <v>2268</v>
      </c>
      <c r="C2327" s="47" t="s">
        <v>2265</v>
      </c>
      <c r="D2327" s="81">
        <v>0</v>
      </c>
      <c r="E2327" s="77">
        <v>0</v>
      </c>
      <c r="F2327" s="77"/>
      <c r="G2327" s="81">
        <v>94</v>
      </c>
      <c r="H2327" s="81">
        <v>3</v>
      </c>
      <c r="I2327" s="114">
        <f>E2327/G2327+H2327</f>
        <v>3</v>
      </c>
      <c r="J2327" s="40">
        <f>ROUND(I2327/7.5,0)</f>
        <v>0</v>
      </c>
      <c r="K2327" s="81" t="s">
        <v>2267</v>
      </c>
      <c r="L2327" s="50" t="s">
        <v>47</v>
      </c>
      <c r="M2327" s="81"/>
      <c r="N2327" s="114"/>
      <c r="O2327" s="115">
        <f>IF(L2327="NA", E2327, E2327*L2327)</f>
        <v>0</v>
      </c>
      <c r="P2327" s="114"/>
      <c r="R2327" s="286"/>
      <c r="S2327" s="287"/>
      <c r="V2327" s="180"/>
      <c r="W2327" s="180"/>
    </row>
    <row r="2328" spans="1:23">
      <c r="A2328" s="50" t="s">
        <v>2266</v>
      </c>
      <c r="B2328" s="411" t="s">
        <v>2270</v>
      </c>
      <c r="C2328" s="47" t="s">
        <v>2265</v>
      </c>
      <c r="D2328" s="81">
        <v>0</v>
      </c>
      <c r="E2328" s="77">
        <v>0</v>
      </c>
      <c r="F2328" s="77"/>
      <c r="G2328" s="81">
        <v>80</v>
      </c>
      <c r="H2328" s="81">
        <v>2</v>
      </c>
      <c r="I2328" s="114">
        <f t="shared" ref="I2328:I2329" si="1152">E2328/G2328+H2328</f>
        <v>2</v>
      </c>
      <c r="J2328" s="40">
        <f t="shared" ref="J2328:J2329" si="1153">ROUND(I2328/7.5,0)</f>
        <v>0</v>
      </c>
      <c r="K2328" s="81" t="s">
        <v>2268</v>
      </c>
      <c r="L2328" s="50" t="s">
        <v>47</v>
      </c>
      <c r="M2328" s="81"/>
      <c r="N2328" s="114"/>
      <c r="O2328" s="115">
        <f t="shared" ref="O2328:O2329" si="1154">IF(L2328="NA", E2328, E2328*L2328)</f>
        <v>0</v>
      </c>
      <c r="P2328" s="114"/>
      <c r="R2328" s="286"/>
      <c r="S2328" s="287"/>
      <c r="V2328" s="180"/>
      <c r="W2328" s="180"/>
    </row>
    <row r="2329" spans="1:23">
      <c r="A2329" s="50" t="s">
        <v>2266</v>
      </c>
      <c r="B2329" s="411" t="s">
        <v>2269</v>
      </c>
      <c r="C2329" s="47" t="s">
        <v>2265</v>
      </c>
      <c r="D2329" s="81">
        <v>0</v>
      </c>
      <c r="E2329" s="77">
        <v>0</v>
      </c>
      <c r="F2329" s="77"/>
      <c r="G2329" s="81">
        <v>80</v>
      </c>
      <c r="H2329" s="81">
        <v>2</v>
      </c>
      <c r="I2329" s="114">
        <f t="shared" si="1152"/>
        <v>2</v>
      </c>
      <c r="J2329" s="40">
        <f t="shared" si="1153"/>
        <v>0</v>
      </c>
      <c r="K2329" s="81" t="s">
        <v>2270</v>
      </c>
      <c r="L2329" s="50" t="s">
        <v>47</v>
      </c>
      <c r="M2329" s="81"/>
      <c r="N2329" s="114"/>
      <c r="O2329" s="115">
        <f t="shared" si="1154"/>
        <v>0</v>
      </c>
      <c r="P2329" s="114"/>
      <c r="R2329" s="286"/>
      <c r="S2329" s="287"/>
      <c r="V2329" s="180"/>
      <c r="W2329" s="180"/>
    </row>
    <row r="2330" spans="1:23">
      <c r="A2330" s="50" t="s">
        <v>654</v>
      </c>
      <c r="B2330" s="49" t="s">
        <v>804</v>
      </c>
      <c r="D2330" s="81">
        <v>0</v>
      </c>
      <c r="E2330" s="50">
        <v>0</v>
      </c>
      <c r="G2330" s="81">
        <v>31</v>
      </c>
      <c r="H2330" s="81">
        <v>1</v>
      </c>
      <c r="I2330" s="6">
        <f t="shared" si="1142"/>
        <v>1</v>
      </c>
      <c r="J2330" s="6">
        <f t="shared" si="1143"/>
        <v>0</v>
      </c>
      <c r="K2330" s="50" t="s">
        <v>811</v>
      </c>
      <c r="L2330" s="50">
        <v>0.28599999999999998</v>
      </c>
      <c r="M2330" s="81"/>
      <c r="N2330" s="114">
        <f>VLOOKUP(K2330,'Material Bar Weights'!A:C,3,0)</f>
        <v>26.58</v>
      </c>
      <c r="O2330" s="115">
        <f t="shared" si="1145"/>
        <v>0</v>
      </c>
      <c r="P2330" s="105">
        <f t="shared" si="1151"/>
        <v>0</v>
      </c>
      <c r="R2330" s="286"/>
      <c r="S2330" s="287"/>
      <c r="V2330" s="180"/>
      <c r="W2330" s="180"/>
    </row>
    <row r="2331" spans="1:23">
      <c r="A2331" s="50" t="s">
        <v>654</v>
      </c>
      <c r="B2331" s="49" t="s">
        <v>757</v>
      </c>
      <c r="D2331" s="81">
        <v>0</v>
      </c>
      <c r="E2331" s="50">
        <v>0</v>
      </c>
      <c r="G2331" s="81">
        <v>31</v>
      </c>
      <c r="H2331" s="81">
        <v>1</v>
      </c>
      <c r="I2331" s="6">
        <f t="shared" si="1142"/>
        <v>1</v>
      </c>
      <c r="J2331" s="6">
        <f t="shared" si="1143"/>
        <v>0</v>
      </c>
      <c r="K2331" s="50" t="s">
        <v>811</v>
      </c>
      <c r="L2331" s="50">
        <v>0.28199999999999997</v>
      </c>
      <c r="M2331" s="81"/>
      <c r="N2331" s="114">
        <f>VLOOKUP(K2331,'Material Bar Weights'!A:C,3,0)</f>
        <v>26.58</v>
      </c>
      <c r="O2331" s="115">
        <f t="shared" si="1145"/>
        <v>0</v>
      </c>
      <c r="P2331" s="105">
        <f t="shared" si="1151"/>
        <v>0</v>
      </c>
      <c r="R2331" s="286"/>
      <c r="S2331" s="287"/>
      <c r="U2331" s="50"/>
      <c r="V2331" s="180"/>
      <c r="W2331" s="180"/>
    </row>
    <row r="2332" spans="1:23">
      <c r="A2332" s="50" t="s">
        <v>654</v>
      </c>
      <c r="B2332" s="49" t="s">
        <v>758</v>
      </c>
      <c r="D2332" s="81">
        <v>0</v>
      </c>
      <c r="E2332" s="50">
        <v>0</v>
      </c>
      <c r="G2332" s="81">
        <v>31</v>
      </c>
      <c r="H2332" s="81">
        <v>1</v>
      </c>
      <c r="I2332" s="6">
        <f t="shared" si="1142"/>
        <v>1</v>
      </c>
      <c r="J2332" s="6">
        <f t="shared" si="1143"/>
        <v>0</v>
      </c>
      <c r="K2332" s="50" t="s">
        <v>811</v>
      </c>
      <c r="L2332" s="50">
        <v>0.32600000000000001</v>
      </c>
      <c r="M2332" s="81"/>
      <c r="N2332" s="114">
        <f>VLOOKUP(K2332,'Material Bar Weights'!A:C,3,0)</f>
        <v>26.58</v>
      </c>
      <c r="O2332" s="115">
        <f t="shared" si="1145"/>
        <v>0</v>
      </c>
      <c r="P2332" s="105">
        <f t="shared" si="1151"/>
        <v>0</v>
      </c>
      <c r="R2332" s="286"/>
      <c r="S2332" s="287"/>
      <c r="U2332" s="50"/>
      <c r="V2332" s="180"/>
      <c r="W2332" s="180"/>
    </row>
    <row r="2333" spans="1:23">
      <c r="A2333" s="50" t="s">
        <v>893</v>
      </c>
      <c r="B2333" s="411" t="s">
        <v>818</v>
      </c>
      <c r="D2333" s="81">
        <v>0</v>
      </c>
      <c r="E2333" s="50">
        <v>0</v>
      </c>
      <c r="F2333" s="460">
        <f>((E2333*M2333)/35)/4</f>
        <v>0</v>
      </c>
      <c r="G2333" s="81">
        <v>49</v>
      </c>
      <c r="H2333" s="81">
        <v>1</v>
      </c>
      <c r="I2333" s="6">
        <f>E2333/G2333+H2333</f>
        <v>1</v>
      </c>
      <c r="J2333" s="6">
        <f>ROUND(I2333/7.5,0)</f>
        <v>0</v>
      </c>
      <c r="K2333" s="50" t="s">
        <v>810</v>
      </c>
      <c r="L2333" s="50">
        <v>0.223</v>
      </c>
      <c r="M2333" s="81">
        <v>7.0000000000000007E-2</v>
      </c>
      <c r="N2333" s="114">
        <f>VLOOKUP(K2333,'Material Bar Weights'!A:C,3,0)</f>
        <v>22.95</v>
      </c>
      <c r="O2333" s="115">
        <f>IF(L2333="NA", E2333, E2333*L2333)</f>
        <v>0</v>
      </c>
      <c r="P2333" s="105">
        <f>O2333/N2333</f>
        <v>0</v>
      </c>
      <c r="R2333" s="286"/>
      <c r="S2333" s="287"/>
      <c r="U2333" s="50"/>
      <c r="V2333" s="180"/>
      <c r="W2333" s="180"/>
    </row>
    <row r="2334" spans="1:23">
      <c r="A2334" s="50" t="s">
        <v>654</v>
      </c>
      <c r="B2334" s="411" t="s">
        <v>1370</v>
      </c>
      <c r="D2334" s="1505">
        <v>0</v>
      </c>
      <c r="E2334" s="1505">
        <v>0</v>
      </c>
      <c r="F2334" s="460">
        <f>((E2334*M2334)/35)/4</f>
        <v>0</v>
      </c>
      <c r="G2334" s="146">
        <v>62</v>
      </c>
      <c r="H2334" s="81">
        <v>1</v>
      </c>
      <c r="I2334" s="6">
        <f>E2334/G2334+H2334</f>
        <v>1</v>
      </c>
      <c r="J2334" s="6">
        <f>ROUND(I2334/7.5,0)</f>
        <v>0</v>
      </c>
      <c r="K2334" s="50" t="s">
        <v>811</v>
      </c>
      <c r="L2334" s="152">
        <v>0.28139999999999998</v>
      </c>
      <c r="M2334" s="81">
        <v>8.5000000000000006E-2</v>
      </c>
      <c r="N2334" s="114">
        <f>VLOOKUP(K2334,'Material Bar Weights'!A:C,3,0)</f>
        <v>26.58</v>
      </c>
      <c r="O2334" s="115">
        <f>IF(L2334="NA", E2334, E2334*L2334)</f>
        <v>0</v>
      </c>
      <c r="P2334" s="105">
        <f>O2334/N2334</f>
        <v>0</v>
      </c>
      <c r="R2334" s="286"/>
      <c r="S2334" s="287"/>
      <c r="V2334" s="180"/>
      <c r="W2334" s="180"/>
    </row>
    <row r="2335" spans="1:23">
      <c r="A2335" s="50" t="s">
        <v>1479</v>
      </c>
      <c r="B2335" s="408" t="s">
        <v>1628</v>
      </c>
      <c r="D2335" s="81">
        <v>0</v>
      </c>
      <c r="E2335" s="50">
        <v>0</v>
      </c>
      <c r="F2335" s="460">
        <f t="shared" ref="F2335:F2336" si="1155">((E2335*M2335)/35)/4</f>
        <v>0</v>
      </c>
      <c r="G2335" s="77">
        <v>15</v>
      </c>
      <c r="H2335" s="7">
        <v>0</v>
      </c>
      <c r="I2335" s="3">
        <f>E2335/G2335+H2335</f>
        <v>0</v>
      </c>
      <c r="J2335" s="3">
        <f>ROUND(I2335/7.5,0)</f>
        <v>0</v>
      </c>
      <c r="K2335" s="50" t="s">
        <v>831</v>
      </c>
      <c r="L2335" s="81" t="s">
        <v>47</v>
      </c>
      <c r="M2335" s="81">
        <v>8.5000000000000006E-2</v>
      </c>
      <c r="N2335" s="114"/>
      <c r="O2335" s="91">
        <f>IF(L2335="NA", E2335, E2335*L2335)</f>
        <v>0</v>
      </c>
      <c r="P2335" s="98"/>
      <c r="S2335" s="287"/>
      <c r="V2335" s="180"/>
      <c r="W2335" s="180"/>
    </row>
    <row r="2336" spans="1:23">
      <c r="A2336" s="50" t="s">
        <v>654</v>
      </c>
      <c r="B2336" s="411" t="s">
        <v>1164</v>
      </c>
      <c r="D2336" s="81">
        <v>0</v>
      </c>
      <c r="E2336" s="50">
        <v>0</v>
      </c>
      <c r="F2336" s="460">
        <f t="shared" si="1155"/>
        <v>0</v>
      </c>
      <c r="G2336" s="81">
        <v>49</v>
      </c>
      <c r="H2336" s="81">
        <v>1</v>
      </c>
      <c r="I2336" s="6">
        <f t="shared" ref="I2336:I2346" si="1156">E2336/G2336+H2336</f>
        <v>1</v>
      </c>
      <c r="J2336" s="6">
        <f t="shared" ref="J2336:J2346" si="1157">ROUND(I2336/7.5,0)</f>
        <v>0</v>
      </c>
      <c r="K2336" s="50" t="s">
        <v>811</v>
      </c>
      <c r="L2336" s="152">
        <v>0.28139999999999998</v>
      </c>
      <c r="M2336" s="81">
        <v>9.1999999999999998E-2</v>
      </c>
      <c r="N2336" s="114">
        <f>VLOOKUP(K2336,'Material Bar Weights'!A:C,3,0)</f>
        <v>26.58</v>
      </c>
      <c r="O2336" s="115">
        <f t="shared" ref="O2336:O2346" si="1158">IF(L2336="NA", E2336, E2336*L2336)</f>
        <v>0</v>
      </c>
      <c r="P2336" s="105">
        <f t="shared" ref="P2336:P2341" si="1159">O2336/N2336</f>
        <v>0</v>
      </c>
    </row>
    <row r="2337" spans="1:23">
      <c r="A2337" s="50" t="s">
        <v>654</v>
      </c>
      <c r="B2337" s="411" t="s">
        <v>1372</v>
      </c>
      <c r="D2337" s="81">
        <v>0</v>
      </c>
      <c r="E2337" s="50">
        <v>0</v>
      </c>
      <c r="F2337" s="460">
        <f t="shared" ref="F2337:F2343" si="1160">((E2337*M2337)/35)/4</f>
        <v>0</v>
      </c>
      <c r="G2337" s="1351">
        <v>50</v>
      </c>
      <c r="H2337" s="81">
        <v>1</v>
      </c>
      <c r="I2337" s="6">
        <f t="shared" si="1156"/>
        <v>1</v>
      </c>
      <c r="J2337" s="6">
        <f t="shared" si="1157"/>
        <v>0</v>
      </c>
      <c r="K2337" s="50" t="s">
        <v>811</v>
      </c>
      <c r="L2337" s="152">
        <v>0.21840000000000001</v>
      </c>
      <c r="M2337" s="81">
        <v>9.1999999999999998E-2</v>
      </c>
      <c r="N2337" s="114">
        <f>VLOOKUP(K2337,'Material Bar Weights'!A:C,3,0)</f>
        <v>26.58</v>
      </c>
      <c r="O2337" s="115">
        <f t="shared" si="1158"/>
        <v>0</v>
      </c>
      <c r="P2337" s="105">
        <f t="shared" si="1159"/>
        <v>0</v>
      </c>
      <c r="R2337" s="286"/>
    </row>
    <row r="2338" spans="1:23">
      <c r="A2338" s="50" t="s">
        <v>654</v>
      </c>
      <c r="B2338" s="411" t="s">
        <v>1371</v>
      </c>
      <c r="D2338" s="1505">
        <v>0</v>
      </c>
      <c r="E2338" s="1505">
        <v>0</v>
      </c>
      <c r="F2338" s="460">
        <f t="shared" si="1160"/>
        <v>0</v>
      </c>
      <c r="G2338" s="146">
        <v>29</v>
      </c>
      <c r="H2338" s="81">
        <v>1</v>
      </c>
      <c r="I2338" s="6">
        <f t="shared" si="1156"/>
        <v>1</v>
      </c>
      <c r="J2338" s="6">
        <f t="shared" si="1157"/>
        <v>0</v>
      </c>
      <c r="K2338" s="50" t="s">
        <v>811</v>
      </c>
      <c r="L2338" s="152">
        <v>0.21840000000000001</v>
      </c>
      <c r="M2338" s="81">
        <v>8.5000000000000006E-2</v>
      </c>
      <c r="N2338" s="114">
        <f>VLOOKUP(K2338,'Material Bar Weights'!A:C,3,0)</f>
        <v>26.58</v>
      </c>
      <c r="O2338" s="115">
        <f t="shared" si="1158"/>
        <v>0</v>
      </c>
      <c r="P2338" s="105">
        <f t="shared" si="1159"/>
        <v>0</v>
      </c>
      <c r="R2338" s="286"/>
      <c r="S2338" s="287"/>
      <c r="V2338" s="180"/>
      <c r="W2338" s="180"/>
    </row>
    <row r="2339" spans="1:23">
      <c r="A2339" s="50" t="s">
        <v>1165</v>
      </c>
      <c r="B2339" s="411" t="s">
        <v>831</v>
      </c>
      <c r="D2339" s="81">
        <v>0</v>
      </c>
      <c r="E2339" s="50">
        <v>0</v>
      </c>
      <c r="F2339" s="539">
        <f t="shared" si="1160"/>
        <v>0</v>
      </c>
      <c r="G2339" s="146">
        <v>54</v>
      </c>
      <c r="H2339" s="81">
        <v>2</v>
      </c>
      <c r="I2339" s="6">
        <f t="shared" si="1156"/>
        <v>2</v>
      </c>
      <c r="J2339" s="6">
        <f t="shared" si="1157"/>
        <v>0</v>
      </c>
      <c r="K2339" s="50" t="s">
        <v>811</v>
      </c>
      <c r="L2339" s="152">
        <v>0.27689999999999998</v>
      </c>
      <c r="M2339" s="81">
        <v>9.1999999999999998E-2</v>
      </c>
      <c r="N2339" s="114">
        <f>VLOOKUP(K2339,'Material Bar Weights'!A:C,3,0)</f>
        <v>26.58</v>
      </c>
      <c r="O2339" s="115">
        <f t="shared" si="1158"/>
        <v>0</v>
      </c>
      <c r="P2339" s="105">
        <f t="shared" si="1159"/>
        <v>0</v>
      </c>
      <c r="R2339" s="286"/>
      <c r="S2339" s="287"/>
      <c r="V2339" s="180"/>
      <c r="W2339" s="180"/>
    </row>
    <row r="2340" spans="1:23">
      <c r="A2340" s="85" t="s">
        <v>1279</v>
      </c>
      <c r="B2340" s="406" t="s">
        <v>1307</v>
      </c>
      <c r="C2340" s="81"/>
      <c r="D2340" s="81">
        <v>0</v>
      </c>
      <c r="E2340" s="50">
        <v>0</v>
      </c>
      <c r="F2340" s="401">
        <f t="shared" si="1160"/>
        <v>0</v>
      </c>
      <c r="G2340" s="85">
        <v>14</v>
      </c>
      <c r="H2340" s="103">
        <v>2</v>
      </c>
      <c r="I2340" s="6">
        <f t="shared" si="1156"/>
        <v>2</v>
      </c>
      <c r="J2340" s="6">
        <f t="shared" si="1157"/>
        <v>0</v>
      </c>
      <c r="K2340" s="85" t="s">
        <v>896</v>
      </c>
      <c r="L2340" s="166">
        <v>0.4788</v>
      </c>
      <c r="M2340" s="103">
        <v>0.18729999999999999</v>
      </c>
      <c r="N2340" s="114">
        <f>VLOOKUP(K2340,'Material Bar Weights'!A:C,3,0)</f>
        <v>39.200000000000003</v>
      </c>
      <c r="O2340" s="165">
        <f t="shared" si="1158"/>
        <v>0</v>
      </c>
      <c r="P2340" s="105">
        <f t="shared" si="1159"/>
        <v>0</v>
      </c>
      <c r="R2340" s="286"/>
      <c r="S2340" s="287"/>
      <c r="V2340" s="180"/>
      <c r="W2340" s="180"/>
    </row>
    <row r="2341" spans="1:23">
      <c r="A2341" s="85" t="s">
        <v>1279</v>
      </c>
      <c r="B2341" s="406" t="s">
        <v>1308</v>
      </c>
      <c r="C2341" s="81"/>
      <c r="D2341" s="81">
        <v>0</v>
      </c>
      <c r="E2341" s="50">
        <v>0</v>
      </c>
      <c r="F2341" s="401">
        <f t="shared" si="1160"/>
        <v>0</v>
      </c>
      <c r="G2341" s="85">
        <v>14</v>
      </c>
      <c r="H2341" s="103">
        <v>2</v>
      </c>
      <c r="I2341" s="6">
        <f t="shared" si="1156"/>
        <v>2</v>
      </c>
      <c r="J2341" s="6">
        <f t="shared" si="1157"/>
        <v>0</v>
      </c>
      <c r="K2341" s="85" t="s">
        <v>896</v>
      </c>
      <c r="L2341" s="85">
        <v>0.46700000000000003</v>
      </c>
      <c r="M2341" s="103">
        <v>0.18729999999999999</v>
      </c>
      <c r="N2341" s="114">
        <f>VLOOKUP(K2341,'Material Bar Weights'!A:C,3,0)</f>
        <v>39.200000000000003</v>
      </c>
      <c r="O2341" s="165">
        <f t="shared" si="1158"/>
        <v>0</v>
      </c>
      <c r="P2341" s="105">
        <f t="shared" si="1159"/>
        <v>0</v>
      </c>
      <c r="R2341" s="286"/>
      <c r="S2341" s="287"/>
      <c r="V2341" s="180"/>
      <c r="W2341" s="180"/>
    </row>
    <row r="2342" spans="1:23">
      <c r="A2342" s="50" t="s">
        <v>1479</v>
      </c>
      <c r="B2342" s="408" t="s">
        <v>1629</v>
      </c>
      <c r="C2342" s="154"/>
      <c r="D2342" s="81">
        <v>0</v>
      </c>
      <c r="E2342" s="50">
        <v>0</v>
      </c>
      <c r="F2342" s="401">
        <f t="shared" si="1160"/>
        <v>0</v>
      </c>
      <c r="G2342" s="77">
        <v>14</v>
      </c>
      <c r="H2342" s="7">
        <v>0</v>
      </c>
      <c r="I2342" s="3">
        <f t="shared" si="1156"/>
        <v>0</v>
      </c>
      <c r="J2342" s="3">
        <f t="shared" si="1157"/>
        <v>0</v>
      </c>
      <c r="K2342" s="50" t="s">
        <v>846</v>
      </c>
      <c r="L2342" s="81" t="s">
        <v>47</v>
      </c>
      <c r="M2342" s="81">
        <v>0.18729999999999999</v>
      </c>
      <c r="N2342" s="114"/>
      <c r="O2342" s="91">
        <f t="shared" si="1158"/>
        <v>0</v>
      </c>
      <c r="P2342" s="98"/>
      <c r="R2342" s="286"/>
      <c r="S2342" s="287"/>
      <c r="V2342" s="180"/>
      <c r="W2342" s="180"/>
    </row>
    <row r="2343" spans="1:23">
      <c r="A2343" s="50" t="s">
        <v>893</v>
      </c>
      <c r="B2343" s="411" t="s">
        <v>846</v>
      </c>
      <c r="D2343" s="81">
        <v>0</v>
      </c>
      <c r="E2343" s="50">
        <v>0</v>
      </c>
      <c r="F2343" s="401">
        <f t="shared" si="1160"/>
        <v>0</v>
      </c>
      <c r="G2343" s="146">
        <v>27</v>
      </c>
      <c r="H2343" s="81">
        <v>3</v>
      </c>
      <c r="I2343" s="6">
        <f t="shared" si="1156"/>
        <v>3</v>
      </c>
      <c r="J2343" s="6">
        <f t="shared" si="1157"/>
        <v>0</v>
      </c>
      <c r="K2343" s="50" t="s">
        <v>896</v>
      </c>
      <c r="L2343" s="152">
        <v>0.50939999999999996</v>
      </c>
      <c r="M2343" s="81">
        <v>0.18729999999999999</v>
      </c>
      <c r="N2343" s="114">
        <f>VLOOKUP(K2343,'Material Bar Weights'!A:C,3,0)</f>
        <v>39.200000000000003</v>
      </c>
      <c r="O2343" s="115">
        <f t="shared" si="1158"/>
        <v>0</v>
      </c>
      <c r="P2343" s="105">
        <f>O2343/N2343</f>
        <v>0</v>
      </c>
      <c r="R2343" s="286"/>
      <c r="S2343" s="287"/>
      <c r="V2343" s="180"/>
      <c r="W2343" s="180"/>
    </row>
    <row r="2344" spans="1:23">
      <c r="A2344" s="50" t="s">
        <v>654</v>
      </c>
      <c r="B2344" s="49" t="s">
        <v>825</v>
      </c>
      <c r="C2344" s="47" t="s">
        <v>1994</v>
      </c>
      <c r="D2344" s="81">
        <v>0</v>
      </c>
      <c r="E2344" s="50">
        <v>0</v>
      </c>
      <c r="G2344" s="81">
        <v>27</v>
      </c>
      <c r="H2344" s="81">
        <v>4</v>
      </c>
      <c r="I2344" s="6">
        <f t="shared" si="1156"/>
        <v>4</v>
      </c>
      <c r="J2344" s="6">
        <f t="shared" si="1157"/>
        <v>1</v>
      </c>
      <c r="K2344" s="50" t="s">
        <v>811</v>
      </c>
      <c r="L2344" s="50">
        <v>0.41399999999999998</v>
      </c>
      <c r="M2344" s="81"/>
      <c r="N2344" s="114">
        <f>VLOOKUP(K2344,'Material Bar Weights'!A:C,3,0)</f>
        <v>26.58</v>
      </c>
      <c r="O2344" s="115">
        <f t="shared" si="1158"/>
        <v>0</v>
      </c>
      <c r="P2344" s="105">
        <f>O2344/N2344</f>
        <v>0</v>
      </c>
      <c r="R2344" s="286"/>
      <c r="S2344" s="287"/>
      <c r="V2344" s="180"/>
      <c r="W2344" s="180"/>
    </row>
    <row r="2345" spans="1:23">
      <c r="A2345" s="50" t="s">
        <v>893</v>
      </c>
      <c r="B2345" s="49" t="s">
        <v>825</v>
      </c>
      <c r="C2345" s="47" t="s">
        <v>1989</v>
      </c>
      <c r="D2345" s="81">
        <v>0</v>
      </c>
      <c r="E2345" s="50">
        <v>0</v>
      </c>
      <c r="G2345" s="146">
        <v>27</v>
      </c>
      <c r="H2345" s="81">
        <v>4</v>
      </c>
      <c r="I2345" s="6">
        <f t="shared" si="1156"/>
        <v>4</v>
      </c>
      <c r="J2345" s="6">
        <f t="shared" si="1157"/>
        <v>1</v>
      </c>
      <c r="K2345" s="50" t="s">
        <v>811</v>
      </c>
      <c r="L2345" s="50">
        <v>0.41399999999999998</v>
      </c>
      <c r="M2345" s="81"/>
      <c r="N2345" s="114">
        <f>VLOOKUP(K2345,'Material Bar Weights'!A:C,3,0)</f>
        <v>26.58</v>
      </c>
      <c r="O2345" s="115">
        <f t="shared" si="1158"/>
        <v>0</v>
      </c>
      <c r="P2345" s="105">
        <f>O2345/N2345</f>
        <v>0</v>
      </c>
      <c r="R2345" s="286"/>
      <c r="S2345" s="287"/>
      <c r="V2345" s="180"/>
      <c r="W2345" s="180"/>
    </row>
    <row r="2346" spans="1:23">
      <c r="A2346" s="50" t="s">
        <v>893</v>
      </c>
      <c r="B2346" s="49" t="s">
        <v>824</v>
      </c>
      <c r="D2346" s="1376">
        <v>0</v>
      </c>
      <c r="E2346" s="1376">
        <v>0</v>
      </c>
      <c r="G2346" s="81">
        <v>49</v>
      </c>
      <c r="H2346" s="81">
        <v>1</v>
      </c>
      <c r="I2346" s="6">
        <f t="shared" si="1156"/>
        <v>1</v>
      </c>
      <c r="J2346" s="6">
        <f t="shared" si="1157"/>
        <v>0</v>
      </c>
      <c r="K2346" s="50" t="s">
        <v>811</v>
      </c>
      <c r="L2346" s="50">
        <v>0.28899999999999998</v>
      </c>
      <c r="M2346" s="81"/>
      <c r="N2346" s="114">
        <f>VLOOKUP(K2346,'Material Bar Weights'!A:C,3,0)</f>
        <v>26.58</v>
      </c>
      <c r="O2346" s="115">
        <f t="shared" si="1158"/>
        <v>0</v>
      </c>
      <c r="P2346" s="105">
        <f>O2346/N2346</f>
        <v>0</v>
      </c>
      <c r="R2346" s="286"/>
      <c r="S2346" s="287"/>
      <c r="V2346" s="180"/>
      <c r="W2346" s="180"/>
    </row>
    <row r="2347" spans="1:23">
      <c r="A2347" s="50" t="s">
        <v>654</v>
      </c>
      <c r="B2347" s="411" t="s">
        <v>3858</v>
      </c>
      <c r="C2347" s="47" t="s">
        <v>1496</v>
      </c>
      <c r="D2347" s="81">
        <v>0</v>
      </c>
      <c r="E2347" s="50">
        <v>0</v>
      </c>
      <c r="F2347" s="401">
        <f>((E2347*M2347)/35)/4</f>
        <v>0</v>
      </c>
      <c r="G2347" s="81">
        <v>67</v>
      </c>
      <c r="H2347" s="81">
        <v>1</v>
      </c>
      <c r="I2347" s="40">
        <f>E2347/G2347+H2347</f>
        <v>1</v>
      </c>
      <c r="J2347" s="40">
        <f>ROUND(I2347/7.5,0)</f>
        <v>0</v>
      </c>
      <c r="K2347" s="81" t="s">
        <v>807</v>
      </c>
      <c r="L2347" s="81">
        <v>0.113</v>
      </c>
      <c r="M2347" s="81">
        <v>3.7699999999999997E-2</v>
      </c>
      <c r="N2347" s="114">
        <f>VLOOKUP(K2347,'Material Bar Weights'!A:C,3,0)</f>
        <v>13.56</v>
      </c>
      <c r="O2347" s="115">
        <f>IF(L2347="NA", E2347, E2347*L2347)</f>
        <v>0</v>
      </c>
      <c r="P2347" s="105">
        <f>O2347/N2347</f>
        <v>0</v>
      </c>
      <c r="Q2347" s="50" t="s">
        <v>1074</v>
      </c>
      <c r="R2347" s="286"/>
      <c r="S2347" s="287"/>
      <c r="V2347" s="180"/>
      <c r="W2347" s="180"/>
    </row>
    <row r="2348" spans="1:23">
      <c r="A2348" s="50" t="s">
        <v>654</v>
      </c>
      <c r="B2348" s="411" t="s">
        <v>759</v>
      </c>
      <c r="C2348" s="47" t="s">
        <v>1496</v>
      </c>
      <c r="D2348" s="81">
        <v>0</v>
      </c>
      <c r="E2348" s="50">
        <v>0</v>
      </c>
      <c r="F2348" s="401">
        <f>((E2348*M2348)/35)/4</f>
        <v>0</v>
      </c>
      <c r="G2348" s="146">
        <v>67</v>
      </c>
      <c r="H2348" s="81">
        <v>1</v>
      </c>
      <c r="I2348" s="6">
        <f t="shared" ref="I2348:I2388" si="1161">E2348/G2348+H2348</f>
        <v>1</v>
      </c>
      <c r="J2348" s="6">
        <f t="shared" ref="J2348:J2388" si="1162">ROUND(I2348/7.5,0)</f>
        <v>0</v>
      </c>
      <c r="K2348" s="50" t="s">
        <v>807</v>
      </c>
      <c r="L2348" s="152">
        <v>0.1003</v>
      </c>
      <c r="M2348" s="81">
        <v>3.7699999999999997E-2</v>
      </c>
      <c r="N2348" s="114">
        <f>VLOOKUP(K2348,'Material Bar Weights'!A:C,3,0)</f>
        <v>13.56</v>
      </c>
      <c r="O2348" s="115">
        <f t="shared" si="1145"/>
        <v>0</v>
      </c>
      <c r="P2348" s="105">
        <f t="shared" ref="P2348:P2360" si="1163">O2348/N2348</f>
        <v>0</v>
      </c>
      <c r="Q2348" s="50" t="s">
        <v>1074</v>
      </c>
      <c r="R2348" s="286"/>
      <c r="S2348" s="287"/>
      <c r="V2348" s="180"/>
      <c r="W2348" s="180"/>
    </row>
    <row r="2349" spans="1:23">
      <c r="A2349" s="50" t="s">
        <v>654</v>
      </c>
      <c r="B2349" s="49" t="s">
        <v>760</v>
      </c>
      <c r="C2349" s="47" t="s">
        <v>1496</v>
      </c>
      <c r="D2349" s="81">
        <v>0</v>
      </c>
      <c r="E2349" s="81">
        <v>0</v>
      </c>
      <c r="F2349" s="81"/>
      <c r="G2349" s="146">
        <v>64</v>
      </c>
      <c r="H2349" s="81">
        <v>1</v>
      </c>
      <c r="I2349" s="6">
        <f t="shared" si="1161"/>
        <v>1</v>
      </c>
      <c r="J2349" s="6">
        <f t="shared" si="1162"/>
        <v>0</v>
      </c>
      <c r="K2349" s="50" t="s">
        <v>807</v>
      </c>
      <c r="L2349" s="50">
        <v>9.0999999999999998E-2</v>
      </c>
      <c r="M2349" s="81"/>
      <c r="N2349" s="114">
        <f>VLOOKUP(K2349,'Material Bar Weights'!A:C,3,0)</f>
        <v>13.56</v>
      </c>
      <c r="O2349" s="115">
        <f t="shared" si="1145"/>
        <v>0</v>
      </c>
      <c r="P2349" s="105">
        <f t="shared" si="1163"/>
        <v>0</v>
      </c>
      <c r="Q2349" s="50" t="s">
        <v>1074</v>
      </c>
      <c r="R2349" s="286"/>
      <c r="S2349" s="287"/>
      <c r="V2349" s="180"/>
      <c r="W2349" s="180"/>
    </row>
    <row r="2350" spans="1:23">
      <c r="A2350" s="50" t="s">
        <v>654</v>
      </c>
      <c r="B2350" s="49" t="s">
        <v>778</v>
      </c>
      <c r="C2350" s="47" t="s">
        <v>1496</v>
      </c>
      <c r="D2350" s="81">
        <v>0</v>
      </c>
      <c r="E2350" s="50">
        <v>0</v>
      </c>
      <c r="G2350" s="146">
        <v>24</v>
      </c>
      <c r="H2350" s="81">
        <v>1</v>
      </c>
      <c r="I2350" s="6">
        <f t="shared" si="1161"/>
        <v>1</v>
      </c>
      <c r="J2350" s="6">
        <f t="shared" si="1162"/>
        <v>0</v>
      </c>
      <c r="K2350" s="50" t="s">
        <v>810</v>
      </c>
      <c r="L2350" s="50">
        <v>0.85399999999999998</v>
      </c>
      <c r="M2350" s="81"/>
      <c r="N2350" s="114">
        <f>VLOOKUP(K2350,'Material Bar Weights'!A:C,3,0)</f>
        <v>22.95</v>
      </c>
      <c r="O2350" s="115">
        <f t="shared" si="1145"/>
        <v>0</v>
      </c>
      <c r="P2350" s="105">
        <f t="shared" si="1163"/>
        <v>0</v>
      </c>
      <c r="Q2350" s="50" t="s">
        <v>1074</v>
      </c>
      <c r="R2350" s="286"/>
      <c r="S2350" s="287"/>
      <c r="V2350" s="180"/>
      <c r="W2350" s="180"/>
    </row>
    <row r="2351" spans="1:23">
      <c r="A2351" s="81" t="s">
        <v>654</v>
      </c>
      <c r="B2351" s="49" t="s">
        <v>778</v>
      </c>
      <c r="C2351" s="47" t="s">
        <v>1496</v>
      </c>
      <c r="D2351" s="81">
        <v>0</v>
      </c>
      <c r="E2351" s="81">
        <v>0</v>
      </c>
      <c r="F2351" s="81"/>
      <c r="G2351" s="81">
        <v>50</v>
      </c>
      <c r="H2351" s="81">
        <v>4</v>
      </c>
      <c r="I2351" s="40">
        <f t="shared" si="1161"/>
        <v>4</v>
      </c>
      <c r="J2351" s="40">
        <f t="shared" si="1162"/>
        <v>1</v>
      </c>
      <c r="K2351" s="81" t="s">
        <v>810</v>
      </c>
      <c r="L2351" s="81">
        <v>0.222</v>
      </c>
      <c r="M2351" s="81"/>
      <c r="N2351" s="114">
        <f>VLOOKUP(K2351,'Material Bar Weights'!A:C,3,0)</f>
        <v>22.95</v>
      </c>
      <c r="O2351" s="115">
        <f t="shared" si="1145"/>
        <v>0</v>
      </c>
      <c r="P2351" s="105">
        <f t="shared" si="1163"/>
        <v>0</v>
      </c>
      <c r="R2351" s="286"/>
      <c r="S2351" s="287"/>
      <c r="V2351" s="180"/>
      <c r="W2351" s="180"/>
    </row>
    <row r="2352" spans="1:23">
      <c r="A2352" s="50" t="s">
        <v>654</v>
      </c>
      <c r="B2352" s="49" t="s">
        <v>779</v>
      </c>
      <c r="C2352" s="47" t="s">
        <v>1496</v>
      </c>
      <c r="D2352" s="81">
        <v>0</v>
      </c>
      <c r="E2352" s="50">
        <v>0</v>
      </c>
      <c r="G2352" s="81">
        <v>30</v>
      </c>
      <c r="H2352" s="81">
        <v>1</v>
      </c>
      <c r="I2352" s="6">
        <f t="shared" si="1161"/>
        <v>1</v>
      </c>
      <c r="J2352" s="6">
        <f t="shared" si="1162"/>
        <v>0</v>
      </c>
      <c r="K2352" s="50" t="s">
        <v>810</v>
      </c>
      <c r="L2352" s="50">
        <v>0.22500000000000001</v>
      </c>
      <c r="M2352" s="81"/>
      <c r="N2352" s="114">
        <f>VLOOKUP(K2352,'Material Bar Weights'!A:C,3,0)</f>
        <v>22.95</v>
      </c>
      <c r="O2352" s="115">
        <f t="shared" si="1145"/>
        <v>0</v>
      </c>
      <c r="P2352" s="105">
        <f t="shared" si="1163"/>
        <v>0</v>
      </c>
      <c r="Q2352" s="50" t="s">
        <v>1074</v>
      </c>
      <c r="R2352" s="286"/>
      <c r="S2352" s="287"/>
      <c r="V2352" s="180"/>
      <c r="W2352" s="180"/>
    </row>
    <row r="2353" spans="1:23">
      <c r="A2353" s="50" t="s">
        <v>654</v>
      </c>
      <c r="B2353" s="49" t="s">
        <v>800</v>
      </c>
      <c r="C2353" s="47" t="s">
        <v>1496</v>
      </c>
      <c r="D2353" s="81">
        <v>0</v>
      </c>
      <c r="E2353" s="50">
        <v>0</v>
      </c>
      <c r="G2353" s="81">
        <v>37</v>
      </c>
      <c r="H2353" s="81">
        <v>1</v>
      </c>
      <c r="I2353" s="6">
        <f t="shared" si="1161"/>
        <v>1</v>
      </c>
      <c r="J2353" s="6">
        <f t="shared" si="1162"/>
        <v>0</v>
      </c>
      <c r="K2353" s="50" t="s">
        <v>811</v>
      </c>
      <c r="L2353" s="50">
        <v>0.192</v>
      </c>
      <c r="M2353" s="81"/>
      <c r="N2353" s="114">
        <f>VLOOKUP(K2353,'Material Bar Weights'!A:C,3,0)</f>
        <v>26.58</v>
      </c>
      <c r="O2353" s="115">
        <f t="shared" ref="O2353:O2366" si="1164">IF(L2353="NA", E2353, E2353*L2353)</f>
        <v>0</v>
      </c>
      <c r="P2353" s="105">
        <f t="shared" si="1163"/>
        <v>0</v>
      </c>
      <c r="Q2353" s="50" t="s">
        <v>1074</v>
      </c>
      <c r="R2353" s="286"/>
      <c r="S2353" s="287"/>
      <c r="V2353" s="180"/>
      <c r="W2353" s="180"/>
    </row>
    <row r="2354" spans="1:23">
      <c r="A2354" s="50" t="s">
        <v>893</v>
      </c>
      <c r="B2354" s="49" t="s">
        <v>819</v>
      </c>
      <c r="D2354" s="81">
        <v>0</v>
      </c>
      <c r="E2354" s="50">
        <v>0</v>
      </c>
      <c r="G2354" s="81">
        <v>49</v>
      </c>
      <c r="H2354" s="81">
        <v>1</v>
      </c>
      <c r="I2354" s="6">
        <f t="shared" si="1161"/>
        <v>1</v>
      </c>
      <c r="J2354" s="6">
        <f t="shared" si="1162"/>
        <v>0</v>
      </c>
      <c r="K2354" s="50" t="s">
        <v>810</v>
      </c>
      <c r="L2354" s="50">
        <v>0.223</v>
      </c>
      <c r="M2354" s="81"/>
      <c r="N2354" s="114">
        <f>VLOOKUP(K2354,'Material Bar Weights'!A:C,3,0)</f>
        <v>22.95</v>
      </c>
      <c r="O2354" s="115">
        <f t="shared" si="1164"/>
        <v>0</v>
      </c>
      <c r="P2354" s="105">
        <f t="shared" si="1163"/>
        <v>0</v>
      </c>
      <c r="R2354" s="286"/>
      <c r="S2354" s="287"/>
      <c r="V2354" s="180"/>
      <c r="W2354" s="180"/>
    </row>
    <row r="2355" spans="1:23">
      <c r="A2355" s="50" t="s">
        <v>893</v>
      </c>
      <c r="B2355" s="49" t="s">
        <v>835</v>
      </c>
      <c r="D2355" s="81">
        <v>0</v>
      </c>
      <c r="E2355" s="50">
        <v>0</v>
      </c>
      <c r="G2355" s="81">
        <v>56</v>
      </c>
      <c r="H2355" s="81">
        <v>1</v>
      </c>
      <c r="I2355" s="6">
        <f t="shared" si="1161"/>
        <v>1</v>
      </c>
      <c r="J2355" s="6">
        <f t="shared" si="1162"/>
        <v>0</v>
      </c>
      <c r="K2355" s="50" t="s">
        <v>895</v>
      </c>
      <c r="L2355" s="50">
        <v>0.436</v>
      </c>
      <c r="M2355" s="81"/>
      <c r="N2355" s="114">
        <f>VLOOKUP(K2355,'Material Bar Weights'!A:C,3,0)</f>
        <v>34.72</v>
      </c>
      <c r="O2355" s="115">
        <f t="shared" si="1164"/>
        <v>0</v>
      </c>
      <c r="P2355" s="105">
        <f t="shared" si="1163"/>
        <v>0</v>
      </c>
      <c r="R2355" s="286"/>
      <c r="S2355" s="287"/>
      <c r="V2355" s="180"/>
      <c r="W2355" s="180"/>
    </row>
    <row r="2356" spans="1:23">
      <c r="A2356" s="50" t="s">
        <v>654</v>
      </c>
      <c r="B2356" s="49" t="s">
        <v>780</v>
      </c>
      <c r="C2356" s="47" t="s">
        <v>1496</v>
      </c>
      <c r="D2356" s="81">
        <v>0</v>
      </c>
      <c r="E2356" s="50">
        <v>0</v>
      </c>
      <c r="G2356" s="146">
        <v>64</v>
      </c>
      <c r="H2356" s="81">
        <v>2</v>
      </c>
      <c r="I2356" s="6">
        <f t="shared" si="1161"/>
        <v>2</v>
      </c>
      <c r="J2356" s="6">
        <f t="shared" si="1162"/>
        <v>0</v>
      </c>
      <c r="K2356" s="50" t="s">
        <v>810</v>
      </c>
      <c r="L2356" s="152">
        <v>0.19209999999999999</v>
      </c>
      <c r="M2356" s="81"/>
      <c r="N2356" s="114">
        <f>VLOOKUP(K2356,'Material Bar Weights'!A:C,3,0)</f>
        <v>22.95</v>
      </c>
      <c r="O2356" s="115">
        <f t="shared" si="1164"/>
        <v>0</v>
      </c>
      <c r="P2356" s="105">
        <f t="shared" si="1163"/>
        <v>0</v>
      </c>
      <c r="R2356" s="286"/>
      <c r="S2356" s="287"/>
      <c r="V2356" s="180"/>
      <c r="W2356" s="180"/>
    </row>
    <row r="2357" spans="1:23">
      <c r="A2357" s="50" t="s">
        <v>654</v>
      </c>
      <c r="B2357" s="49" t="s">
        <v>781</v>
      </c>
      <c r="C2357" s="47" t="s">
        <v>1496</v>
      </c>
      <c r="D2357" s="81">
        <v>0</v>
      </c>
      <c r="E2357" s="50">
        <v>0</v>
      </c>
      <c r="G2357" s="146">
        <v>58</v>
      </c>
      <c r="H2357" s="81">
        <v>0.5</v>
      </c>
      <c r="I2357" s="6">
        <f t="shared" si="1161"/>
        <v>0.5</v>
      </c>
      <c r="J2357" s="6">
        <f t="shared" si="1162"/>
        <v>0</v>
      </c>
      <c r="K2357" s="50" t="s">
        <v>810</v>
      </c>
      <c r="L2357" s="152">
        <v>0.19209999999999999</v>
      </c>
      <c r="M2357" s="81"/>
      <c r="N2357" s="114">
        <f>VLOOKUP(K2357,'Material Bar Weights'!A:C,3,0)</f>
        <v>22.95</v>
      </c>
      <c r="O2357" s="115">
        <f t="shared" si="1164"/>
        <v>0</v>
      </c>
      <c r="P2357" s="105">
        <f t="shared" si="1163"/>
        <v>0</v>
      </c>
      <c r="R2357" s="286"/>
      <c r="S2357" s="287"/>
      <c r="V2357" s="180"/>
      <c r="W2357" s="180"/>
    </row>
    <row r="2358" spans="1:23">
      <c r="A2358" s="50" t="s">
        <v>654</v>
      </c>
      <c r="B2358" s="49" t="s">
        <v>782</v>
      </c>
      <c r="C2358" s="47" t="s">
        <v>1496</v>
      </c>
      <c r="D2358" s="81">
        <v>0</v>
      </c>
      <c r="E2358" s="50">
        <v>0</v>
      </c>
      <c r="G2358" s="146">
        <v>50</v>
      </c>
      <c r="H2358" s="81">
        <v>4</v>
      </c>
      <c r="I2358" s="6">
        <f t="shared" si="1161"/>
        <v>4</v>
      </c>
      <c r="J2358" s="6">
        <f t="shared" si="1162"/>
        <v>1</v>
      </c>
      <c r="K2358" s="50" t="s">
        <v>810</v>
      </c>
      <c r="L2358" s="152">
        <v>0.19209999999999999</v>
      </c>
      <c r="M2358" s="81"/>
      <c r="N2358" s="114">
        <f>VLOOKUP(K2358,'Material Bar Weights'!A:C,3,0)</f>
        <v>22.95</v>
      </c>
      <c r="O2358" s="115">
        <f t="shared" si="1164"/>
        <v>0</v>
      </c>
      <c r="P2358" s="105">
        <f t="shared" si="1163"/>
        <v>0</v>
      </c>
      <c r="R2358" s="286"/>
      <c r="S2358" s="287"/>
      <c r="V2358" s="180"/>
      <c r="W2358" s="180"/>
    </row>
    <row r="2359" spans="1:23">
      <c r="A2359" s="85" t="s">
        <v>1279</v>
      </c>
      <c r="B2359" s="101" t="s">
        <v>1309</v>
      </c>
      <c r="C2359" s="81"/>
      <c r="D2359" s="81">
        <v>0</v>
      </c>
      <c r="E2359" s="50">
        <v>0</v>
      </c>
      <c r="G2359" s="85">
        <v>14</v>
      </c>
      <c r="H2359" s="103">
        <v>2</v>
      </c>
      <c r="I2359" s="6">
        <f t="shared" si="1161"/>
        <v>2</v>
      </c>
      <c r="J2359" s="6">
        <f t="shared" si="1162"/>
        <v>0</v>
      </c>
      <c r="K2359" s="85" t="s">
        <v>896</v>
      </c>
      <c r="L2359" s="85">
        <v>0.48199999999999998</v>
      </c>
      <c r="M2359" s="103"/>
      <c r="N2359" s="114">
        <f>VLOOKUP(K2359,'Material Bar Weights'!A:C,3,0)</f>
        <v>39.200000000000003</v>
      </c>
      <c r="O2359" s="165">
        <f t="shared" si="1164"/>
        <v>0</v>
      </c>
      <c r="P2359" s="105">
        <f t="shared" si="1163"/>
        <v>0</v>
      </c>
      <c r="R2359" s="286"/>
      <c r="S2359" s="287"/>
      <c r="V2359" s="180"/>
      <c r="W2359" s="180"/>
    </row>
    <row r="2360" spans="1:23">
      <c r="A2360" s="50" t="s">
        <v>893</v>
      </c>
      <c r="B2360" s="49" t="s">
        <v>844</v>
      </c>
      <c r="D2360" s="81">
        <v>0</v>
      </c>
      <c r="E2360" s="50">
        <v>0</v>
      </c>
      <c r="G2360" s="81">
        <v>42</v>
      </c>
      <c r="H2360" s="81">
        <v>1</v>
      </c>
      <c r="I2360" s="6">
        <f t="shared" si="1161"/>
        <v>1</v>
      </c>
      <c r="J2360" s="6">
        <f t="shared" si="1162"/>
        <v>0</v>
      </c>
      <c r="K2360" s="50" t="s">
        <v>896</v>
      </c>
      <c r="L2360" s="50">
        <v>0.48199999999999998</v>
      </c>
      <c r="M2360" s="81"/>
      <c r="N2360" s="114">
        <f>VLOOKUP(K2360,'Material Bar Weights'!A:C,3,0)</f>
        <v>39.200000000000003</v>
      </c>
      <c r="O2360" s="115">
        <f t="shared" si="1164"/>
        <v>0</v>
      </c>
      <c r="P2360" s="105">
        <f t="shared" si="1163"/>
        <v>0</v>
      </c>
      <c r="R2360" s="286"/>
      <c r="S2360" s="287"/>
      <c r="V2360" s="180"/>
      <c r="W2360" s="180"/>
    </row>
    <row r="2361" spans="1:23">
      <c r="A2361" s="50" t="s">
        <v>2496</v>
      </c>
      <c r="B2361" s="411" t="s">
        <v>2497</v>
      </c>
      <c r="D2361" s="81">
        <v>0</v>
      </c>
      <c r="E2361" s="50">
        <v>0</v>
      </c>
      <c r="F2361" s="480">
        <f>((E2361*M2361)/35)/4</f>
        <v>0</v>
      </c>
      <c r="G2361" s="81">
        <v>50</v>
      </c>
      <c r="H2361" s="81">
        <v>4</v>
      </c>
      <c r="I2361" s="6">
        <f>E2361/G2361+H2361</f>
        <v>4</v>
      </c>
      <c r="J2361" s="6">
        <f>ROUND(I2361/7.5,0)</f>
        <v>1</v>
      </c>
      <c r="K2361" s="50" t="s">
        <v>807</v>
      </c>
      <c r="L2361" s="81">
        <v>0.10059999999999999</v>
      </c>
      <c r="M2361" s="81">
        <v>5.8000000000000003E-2</v>
      </c>
      <c r="N2361" s="114">
        <f>VLOOKUP(K2361,'Material Bar Weights'!A:C,3,0)</f>
        <v>13.56</v>
      </c>
      <c r="O2361" s="115">
        <f>IF(L2361="NA", E2361, E2361*L2361)</f>
        <v>0</v>
      </c>
      <c r="P2361" s="105">
        <f>O2361/N2361</f>
        <v>0</v>
      </c>
      <c r="R2361" s="286"/>
      <c r="S2361" s="287"/>
      <c r="V2361" s="180"/>
      <c r="W2361" s="180"/>
    </row>
    <row r="2362" spans="1:23">
      <c r="A2362" s="50" t="s">
        <v>654</v>
      </c>
      <c r="B2362" s="411" t="s">
        <v>2401</v>
      </c>
      <c r="D2362" s="81">
        <v>0</v>
      </c>
      <c r="E2362" s="50">
        <v>0</v>
      </c>
      <c r="F2362" s="480">
        <f>((E2362*M2362)/35)/4</f>
        <v>0</v>
      </c>
      <c r="G2362" s="81">
        <v>50</v>
      </c>
      <c r="H2362" s="81">
        <v>4</v>
      </c>
      <c r="I2362" s="6">
        <f>E2362/G2362+H2362</f>
        <v>4</v>
      </c>
      <c r="J2362" s="6">
        <f>ROUND(I2362/7.5,0)</f>
        <v>1</v>
      </c>
      <c r="K2362" s="50" t="s">
        <v>811</v>
      </c>
      <c r="L2362" s="81">
        <v>0.34</v>
      </c>
      <c r="M2362" s="81">
        <v>0.09</v>
      </c>
      <c r="N2362" s="114">
        <f>VLOOKUP(K2362,'Material Bar Weights'!A:C,3,0)</f>
        <v>26.58</v>
      </c>
      <c r="O2362" s="115">
        <f>IF(L2362="NA", E2362, E2362*L2362)</f>
        <v>0</v>
      </c>
      <c r="P2362" s="105">
        <f>O2362/N2362</f>
        <v>0</v>
      </c>
      <c r="R2362" s="286"/>
      <c r="S2362" s="287"/>
      <c r="V2362" s="180"/>
      <c r="W2362" s="180"/>
    </row>
    <row r="2363" spans="1:23">
      <c r="A2363" s="50" t="s">
        <v>316</v>
      </c>
      <c r="B2363" s="49" t="s">
        <v>317</v>
      </c>
      <c r="D2363" s="81">
        <v>0</v>
      </c>
      <c r="E2363" s="140">
        <v>0</v>
      </c>
      <c r="F2363" s="140"/>
      <c r="G2363" s="50">
        <v>80</v>
      </c>
      <c r="H2363" s="81">
        <v>2</v>
      </c>
      <c r="I2363" s="133">
        <f t="shared" si="1161"/>
        <v>2</v>
      </c>
      <c r="J2363" s="6">
        <f t="shared" si="1162"/>
        <v>0</v>
      </c>
      <c r="K2363" s="50" t="s">
        <v>301</v>
      </c>
      <c r="L2363" s="50" t="s">
        <v>47</v>
      </c>
      <c r="M2363" s="81"/>
      <c r="N2363" s="114"/>
      <c r="O2363" s="115">
        <f t="shared" si="1164"/>
        <v>0</v>
      </c>
      <c r="P2363" s="114"/>
      <c r="R2363" s="286"/>
      <c r="S2363" s="287"/>
      <c r="V2363" s="180"/>
      <c r="W2363" s="180"/>
    </row>
    <row r="2364" spans="1:23">
      <c r="A2364" s="81" t="s">
        <v>305</v>
      </c>
      <c r="B2364" s="49" t="s">
        <v>301</v>
      </c>
      <c r="D2364" s="81">
        <v>0</v>
      </c>
      <c r="E2364" s="140">
        <v>0</v>
      </c>
      <c r="F2364" s="140"/>
      <c r="G2364" s="50">
        <v>80</v>
      </c>
      <c r="H2364" s="81">
        <v>2</v>
      </c>
      <c r="I2364" s="133">
        <f t="shared" si="1161"/>
        <v>2</v>
      </c>
      <c r="J2364" s="6">
        <f t="shared" si="1162"/>
        <v>0</v>
      </c>
      <c r="K2364" s="50" t="s">
        <v>303</v>
      </c>
      <c r="L2364" s="50" t="s">
        <v>47</v>
      </c>
      <c r="M2364" s="81"/>
      <c r="N2364" s="114"/>
      <c r="O2364" s="115">
        <f t="shared" si="1164"/>
        <v>0</v>
      </c>
      <c r="P2364" s="114"/>
      <c r="R2364" s="286"/>
      <c r="S2364" s="287"/>
      <c r="V2364" s="180"/>
      <c r="W2364" s="180"/>
    </row>
    <row r="2365" spans="1:23">
      <c r="A2365" s="81" t="s">
        <v>316</v>
      </c>
      <c r="B2365" s="49" t="s">
        <v>318</v>
      </c>
      <c r="D2365" s="81">
        <v>0</v>
      </c>
      <c r="E2365" s="140">
        <v>0</v>
      </c>
      <c r="F2365" s="140"/>
      <c r="G2365" s="146">
        <v>102</v>
      </c>
      <c r="H2365" s="81">
        <v>2</v>
      </c>
      <c r="I2365" s="133">
        <f t="shared" si="1161"/>
        <v>2</v>
      </c>
      <c r="J2365" s="6">
        <f t="shared" si="1162"/>
        <v>0</v>
      </c>
      <c r="K2365" s="50" t="s">
        <v>302</v>
      </c>
      <c r="L2365" s="50" t="s">
        <v>47</v>
      </c>
      <c r="M2365" s="81"/>
      <c r="N2365" s="114"/>
      <c r="O2365" s="115">
        <f t="shared" si="1164"/>
        <v>0</v>
      </c>
      <c r="P2365" s="114"/>
      <c r="R2365" s="286"/>
      <c r="S2365" s="287"/>
      <c r="V2365" s="180"/>
      <c r="W2365" s="180"/>
    </row>
    <row r="2366" spans="1:23">
      <c r="A2366" s="81" t="s">
        <v>305</v>
      </c>
      <c r="B2366" s="411" t="s">
        <v>302</v>
      </c>
      <c r="D2366" s="81">
        <v>0</v>
      </c>
      <c r="E2366" s="140">
        <v>0</v>
      </c>
      <c r="F2366" s="140"/>
      <c r="G2366" s="146">
        <v>120</v>
      </c>
      <c r="H2366" s="81">
        <v>24</v>
      </c>
      <c r="I2366" s="133">
        <f t="shared" si="1161"/>
        <v>24</v>
      </c>
      <c r="J2366" s="6">
        <f t="shared" si="1162"/>
        <v>3</v>
      </c>
      <c r="K2366" s="50" t="s">
        <v>304</v>
      </c>
      <c r="L2366" s="50" t="s">
        <v>47</v>
      </c>
      <c r="M2366" s="81"/>
      <c r="N2366" s="114"/>
      <c r="O2366" s="115">
        <f t="shared" si="1164"/>
        <v>0</v>
      </c>
      <c r="P2366" s="114"/>
      <c r="R2366" s="286"/>
      <c r="S2366" s="287"/>
      <c r="V2366" s="180"/>
      <c r="W2366" s="180"/>
    </row>
    <row r="2367" spans="1:23">
      <c r="A2367" s="81" t="s">
        <v>293</v>
      </c>
      <c r="B2367" s="127" t="s">
        <v>1648</v>
      </c>
      <c r="C2367" s="353" t="s">
        <v>1671</v>
      </c>
      <c r="D2367" s="81">
        <v>0</v>
      </c>
      <c r="E2367" s="110">
        <v>0</v>
      </c>
      <c r="F2367" s="110"/>
      <c r="G2367" s="1080">
        <v>45</v>
      </c>
      <c r="H2367" s="110">
        <v>16</v>
      </c>
      <c r="I2367" s="3">
        <f t="shared" si="1161"/>
        <v>16</v>
      </c>
      <c r="J2367" s="3">
        <f t="shared" si="1162"/>
        <v>2</v>
      </c>
      <c r="K2367" s="110" t="s">
        <v>999</v>
      </c>
      <c r="L2367" s="168">
        <v>4.9799999999999997E-2</v>
      </c>
      <c r="M2367" s="168"/>
      <c r="N2367" s="114">
        <f>VLOOKUP(K2367,'Material Bar Weights'!A:C,3,0)</f>
        <v>16.41</v>
      </c>
      <c r="O2367" s="33">
        <f>E2367*L2367</f>
        <v>0</v>
      </c>
      <c r="P2367" s="132">
        <f>O2367/N2367</f>
        <v>0</v>
      </c>
      <c r="Q2367" s="388"/>
      <c r="R2367" s="286"/>
      <c r="S2367" s="287"/>
      <c r="V2367" s="180"/>
      <c r="W2367" s="180"/>
    </row>
    <row r="2368" spans="1:23">
      <c r="A2368" s="81" t="s">
        <v>893</v>
      </c>
      <c r="B2368" s="411" t="s">
        <v>861</v>
      </c>
      <c r="D2368" s="81">
        <v>0</v>
      </c>
      <c r="E2368" s="50">
        <v>0</v>
      </c>
      <c r="F2368" s="33">
        <f t="shared" ref="F2368" si="1165">((E2368*M2368)/35)/4</f>
        <v>0</v>
      </c>
      <c r="G2368" s="81">
        <v>49</v>
      </c>
      <c r="H2368" s="81">
        <v>1</v>
      </c>
      <c r="I2368" s="6">
        <f t="shared" si="1161"/>
        <v>1</v>
      </c>
      <c r="J2368" s="6">
        <f t="shared" si="1162"/>
        <v>0</v>
      </c>
      <c r="K2368" s="50" t="s">
        <v>812</v>
      </c>
      <c r="L2368" s="152">
        <v>0.84899999999999998</v>
      </c>
      <c r="M2368" s="81">
        <v>0.47599999999999998</v>
      </c>
      <c r="N2368" s="114">
        <f>VLOOKUP(K2368,'Material Bar Weights'!A:C,3,0)</f>
        <v>54.25</v>
      </c>
      <c r="O2368" s="115">
        <f t="shared" ref="O2368" si="1166">IF(L2368="NA", E2368, E2368*L2368)</f>
        <v>0</v>
      </c>
      <c r="P2368" s="105">
        <f>O2368/N2368</f>
        <v>0</v>
      </c>
      <c r="R2368" s="286"/>
      <c r="S2368" s="287"/>
      <c r="V2368" s="180"/>
      <c r="W2368" s="180"/>
    </row>
    <row r="2369" spans="1:23">
      <c r="A2369" s="115" t="s">
        <v>293</v>
      </c>
      <c r="B2369" s="412" t="s">
        <v>2614</v>
      </c>
      <c r="C2369" s="182"/>
      <c r="D2369" s="81">
        <v>0</v>
      </c>
      <c r="E2369" s="77">
        <v>0</v>
      </c>
      <c r="F2369" s="77"/>
      <c r="G2369" s="81">
        <v>94</v>
      </c>
      <c r="H2369" s="81">
        <v>3</v>
      </c>
      <c r="I2369" s="114">
        <f>E2369/G2369+H2369</f>
        <v>3</v>
      </c>
      <c r="J2369" s="40">
        <f>ROUND(I2369/7.5,0)</f>
        <v>0</v>
      </c>
      <c r="K2369" s="392" t="s">
        <v>2616</v>
      </c>
      <c r="L2369" s="50" t="s">
        <v>47</v>
      </c>
      <c r="M2369" s="81"/>
      <c r="N2369" s="114"/>
      <c r="O2369" s="115">
        <f>IF(L2369="NA", E2369, E2369*L2369)</f>
        <v>0</v>
      </c>
      <c r="P2369" s="114"/>
      <c r="R2369" s="286"/>
      <c r="S2369" s="287"/>
      <c r="V2369" s="180"/>
      <c r="W2369" s="180"/>
    </row>
    <row r="2370" spans="1:23">
      <c r="A2370" s="81" t="s">
        <v>1479</v>
      </c>
      <c r="B2370" s="412" t="s">
        <v>2615</v>
      </c>
      <c r="D2370" s="81">
        <v>0</v>
      </c>
      <c r="E2370" s="140">
        <v>0</v>
      </c>
      <c r="F2370" s="140"/>
      <c r="G2370" s="50">
        <v>94</v>
      </c>
      <c r="H2370" s="81">
        <v>3</v>
      </c>
      <c r="I2370" s="133">
        <f>E2370/G2370+H2370</f>
        <v>3</v>
      </c>
      <c r="J2370" s="6">
        <f>ROUND(I2370/7.5,0)</f>
        <v>0</v>
      </c>
      <c r="K2370" s="392" t="s">
        <v>2617</v>
      </c>
      <c r="L2370" s="50" t="s">
        <v>47</v>
      </c>
      <c r="M2370" s="81"/>
      <c r="N2370" s="114"/>
      <c r="O2370" s="115">
        <f>IF(L2370="NA", E2370, E2370*L2370)</f>
        <v>0</v>
      </c>
      <c r="P2370" s="114"/>
      <c r="R2370" s="286"/>
      <c r="S2370" s="287"/>
      <c r="U2370" s="212"/>
      <c r="V2370" s="180"/>
      <c r="W2370" s="180"/>
    </row>
    <row r="2371" spans="1:23">
      <c r="A2371" s="81" t="s">
        <v>893</v>
      </c>
      <c r="B2371" s="49" t="s">
        <v>873</v>
      </c>
      <c r="D2371" s="81">
        <v>0</v>
      </c>
      <c r="E2371" s="50">
        <v>0</v>
      </c>
      <c r="G2371" s="81">
        <v>49</v>
      </c>
      <c r="H2371" s="81">
        <v>1</v>
      </c>
      <c r="I2371" s="6">
        <f t="shared" si="1161"/>
        <v>1</v>
      </c>
      <c r="J2371" s="6">
        <f t="shared" si="1162"/>
        <v>0</v>
      </c>
      <c r="K2371" s="50" t="s">
        <v>899</v>
      </c>
      <c r="L2371" s="50">
        <v>1.7789999999999999</v>
      </c>
      <c r="M2371" s="81"/>
      <c r="N2371" s="114">
        <f>VLOOKUP(K2371,'Material Bar Weights'!A:C,3,0)</f>
        <v>91.68</v>
      </c>
      <c r="O2371" s="115">
        <f t="shared" ref="O2371:O2388" si="1167">IF(L2371="NA", E2371, E2371*L2371)</f>
        <v>0</v>
      </c>
      <c r="P2371" s="105">
        <f t="shared" ref="P2371:P2377" si="1168">O2371/N2371</f>
        <v>0</v>
      </c>
      <c r="R2371" s="286"/>
      <c r="S2371" s="287"/>
      <c r="V2371" s="180"/>
      <c r="W2371" s="180"/>
    </row>
    <row r="2372" spans="1:23">
      <c r="A2372" s="81" t="s">
        <v>893</v>
      </c>
      <c r="B2372" s="411" t="s">
        <v>865</v>
      </c>
      <c r="D2372" s="81">
        <v>0</v>
      </c>
      <c r="E2372" s="50">
        <v>0</v>
      </c>
      <c r="F2372" s="504">
        <f>((E2372*M2372)/35)/4</f>
        <v>0</v>
      </c>
      <c r="G2372" s="146">
        <v>38</v>
      </c>
      <c r="H2372" s="81">
        <v>2</v>
      </c>
      <c r="I2372" s="6">
        <f t="shared" si="1161"/>
        <v>2</v>
      </c>
      <c r="J2372" s="6">
        <f t="shared" si="1162"/>
        <v>0</v>
      </c>
      <c r="K2372" s="50" t="s">
        <v>812</v>
      </c>
      <c r="L2372" s="50">
        <v>0.85389999999999999</v>
      </c>
      <c r="M2372" s="81">
        <v>0.33600000000000002</v>
      </c>
      <c r="N2372" s="114">
        <f>VLOOKUP(K2372,'Material Bar Weights'!A:C,3,0)</f>
        <v>54.25</v>
      </c>
      <c r="O2372" s="115">
        <f t="shared" si="1167"/>
        <v>0</v>
      </c>
      <c r="P2372" s="105">
        <f t="shared" si="1168"/>
        <v>0</v>
      </c>
      <c r="S2372" s="287"/>
      <c r="V2372" s="180"/>
      <c r="W2372" s="180"/>
    </row>
    <row r="2373" spans="1:23">
      <c r="A2373" s="103" t="s">
        <v>1279</v>
      </c>
      <c r="B2373" s="289" t="s">
        <v>1334</v>
      </c>
      <c r="C2373" s="81"/>
      <c r="D2373" s="81">
        <v>0</v>
      </c>
      <c r="E2373" s="50">
        <v>0</v>
      </c>
      <c r="G2373" s="85">
        <v>14</v>
      </c>
      <c r="H2373" s="103">
        <v>2</v>
      </c>
      <c r="I2373" s="6">
        <f t="shared" si="1161"/>
        <v>2</v>
      </c>
      <c r="J2373" s="6">
        <f t="shared" si="1162"/>
        <v>0</v>
      </c>
      <c r="K2373" s="85" t="s">
        <v>899</v>
      </c>
      <c r="L2373" s="166">
        <v>1.381</v>
      </c>
      <c r="M2373" s="103"/>
      <c r="N2373" s="114">
        <f>VLOOKUP(K2373,'Material Bar Weights'!A:C,3,0)</f>
        <v>91.68</v>
      </c>
      <c r="O2373" s="165">
        <f t="shared" si="1167"/>
        <v>0</v>
      </c>
      <c r="P2373" s="105">
        <f t="shared" si="1168"/>
        <v>0</v>
      </c>
      <c r="V2373" s="180"/>
      <c r="W2373" s="180"/>
    </row>
    <row r="2374" spans="1:23">
      <c r="A2374" s="81" t="s">
        <v>893</v>
      </c>
      <c r="B2374" s="411" t="s">
        <v>872</v>
      </c>
      <c r="D2374" s="81">
        <v>0</v>
      </c>
      <c r="E2374" s="50">
        <v>0</v>
      </c>
      <c r="F2374" s="401">
        <f>((E2374*M2374)/35)/4</f>
        <v>0</v>
      </c>
      <c r="G2374" s="81">
        <v>29</v>
      </c>
      <c r="H2374" s="81">
        <v>1</v>
      </c>
      <c r="I2374" s="6">
        <f t="shared" si="1161"/>
        <v>1</v>
      </c>
      <c r="J2374" s="6">
        <f t="shared" si="1162"/>
        <v>0</v>
      </c>
      <c r="K2374" s="50" t="s">
        <v>899</v>
      </c>
      <c r="L2374" s="166">
        <v>1.4659</v>
      </c>
      <c r="M2374" s="103">
        <v>0.4395</v>
      </c>
      <c r="N2374" s="114">
        <f>VLOOKUP(K2374,'Material Bar Weights'!A:C,3,0)</f>
        <v>91.68</v>
      </c>
      <c r="O2374" s="115">
        <f t="shared" si="1167"/>
        <v>0</v>
      </c>
      <c r="P2374" s="105">
        <f t="shared" si="1168"/>
        <v>0</v>
      </c>
      <c r="R2374" s="48"/>
      <c r="S2374" s="48"/>
      <c r="T2374" s="48"/>
    </row>
    <row r="2375" spans="1:23">
      <c r="A2375" s="103" t="s">
        <v>1279</v>
      </c>
      <c r="B2375" s="46" t="s">
        <v>1323</v>
      </c>
      <c r="C2375" s="81"/>
      <c r="D2375" s="81">
        <v>0</v>
      </c>
      <c r="E2375" s="50">
        <v>0</v>
      </c>
      <c r="G2375" s="85">
        <v>14</v>
      </c>
      <c r="H2375" s="103">
        <v>2</v>
      </c>
      <c r="I2375" s="6">
        <f t="shared" si="1161"/>
        <v>2</v>
      </c>
      <c r="J2375" s="6">
        <f t="shared" si="1162"/>
        <v>0</v>
      </c>
      <c r="K2375" s="85" t="s">
        <v>812</v>
      </c>
      <c r="L2375" s="166">
        <v>0.61140000000000005</v>
      </c>
      <c r="M2375" s="103"/>
      <c r="N2375" s="114">
        <f>VLOOKUP(K2375,'Material Bar Weights'!A:C,3,0)</f>
        <v>54.25</v>
      </c>
      <c r="O2375" s="165">
        <f t="shared" si="1167"/>
        <v>0</v>
      </c>
      <c r="P2375" s="105">
        <f t="shared" si="1168"/>
        <v>0</v>
      </c>
      <c r="R2375" s="48"/>
      <c r="S2375" s="48"/>
      <c r="T2375" s="48"/>
    </row>
    <row r="2376" spans="1:23">
      <c r="A2376" s="81" t="s">
        <v>893</v>
      </c>
      <c r="B2376" s="49" t="s">
        <v>857</v>
      </c>
      <c r="D2376" s="81">
        <v>0</v>
      </c>
      <c r="E2376" s="50">
        <v>0</v>
      </c>
      <c r="G2376" s="81">
        <v>49</v>
      </c>
      <c r="H2376" s="81">
        <v>1</v>
      </c>
      <c r="I2376" s="6">
        <f t="shared" si="1161"/>
        <v>1</v>
      </c>
      <c r="J2376" s="6">
        <f t="shared" si="1162"/>
        <v>0</v>
      </c>
      <c r="K2376" s="50" t="s">
        <v>812</v>
      </c>
      <c r="L2376" s="50">
        <v>0.59099999999999997</v>
      </c>
      <c r="M2376" s="81"/>
      <c r="N2376" s="114">
        <f>VLOOKUP(K2376,'Material Bar Weights'!A:C,3,0)</f>
        <v>54.25</v>
      </c>
      <c r="O2376" s="115">
        <f t="shared" si="1167"/>
        <v>0</v>
      </c>
      <c r="P2376" s="105">
        <f t="shared" si="1168"/>
        <v>0</v>
      </c>
    </row>
    <row r="2377" spans="1:23">
      <c r="A2377" s="81" t="s">
        <v>893</v>
      </c>
      <c r="B2377" s="49" t="s">
        <v>857</v>
      </c>
      <c r="D2377" s="81">
        <v>0</v>
      </c>
      <c r="E2377" s="50">
        <v>0</v>
      </c>
      <c r="G2377" s="81">
        <v>49</v>
      </c>
      <c r="H2377" s="81">
        <v>1</v>
      </c>
      <c r="I2377" s="6">
        <f t="shared" si="1161"/>
        <v>1</v>
      </c>
      <c r="J2377" s="6">
        <f t="shared" si="1162"/>
        <v>0</v>
      </c>
      <c r="K2377" s="50" t="s">
        <v>812</v>
      </c>
      <c r="L2377" s="50">
        <v>0.59099999999999997</v>
      </c>
      <c r="M2377" s="81"/>
      <c r="N2377" s="114">
        <f>VLOOKUP(K2377,'Material Bar Weights'!A:C,3,0)</f>
        <v>54.25</v>
      </c>
      <c r="O2377" s="115">
        <f t="shared" si="1167"/>
        <v>0</v>
      </c>
      <c r="P2377" s="105">
        <f t="shared" si="1168"/>
        <v>0</v>
      </c>
    </row>
    <row r="2378" spans="1:23">
      <c r="A2378" s="115" t="s">
        <v>1438</v>
      </c>
      <c r="B2378" s="414" t="s">
        <v>1549</v>
      </c>
      <c r="C2378" s="389"/>
      <c r="D2378" s="81">
        <v>0</v>
      </c>
      <c r="E2378" s="157">
        <v>0</v>
      </c>
      <c r="F2378" s="157"/>
      <c r="G2378" s="86">
        <v>16</v>
      </c>
      <c r="H2378" s="177">
        <v>1</v>
      </c>
      <c r="I2378" s="40">
        <f t="shared" si="1161"/>
        <v>1</v>
      </c>
      <c r="J2378" s="40">
        <f t="shared" si="1162"/>
        <v>0</v>
      </c>
      <c r="K2378" s="177" t="s">
        <v>1449</v>
      </c>
      <c r="L2378" s="177" t="s">
        <v>47</v>
      </c>
      <c r="M2378" s="177"/>
      <c r="N2378" s="114"/>
      <c r="O2378" s="115">
        <f t="shared" si="1167"/>
        <v>0</v>
      </c>
      <c r="P2378" s="114"/>
    </row>
    <row r="2379" spans="1:23">
      <c r="A2379" s="115" t="s">
        <v>1438</v>
      </c>
      <c r="B2379" s="434" t="s">
        <v>1635</v>
      </c>
      <c r="C2379" s="154"/>
      <c r="D2379" s="81">
        <v>0</v>
      </c>
      <c r="E2379" s="157">
        <v>0</v>
      </c>
      <c r="F2379" s="157"/>
      <c r="G2379" s="157">
        <v>15</v>
      </c>
      <c r="H2379" s="177">
        <v>4</v>
      </c>
      <c r="I2379" s="40">
        <f t="shared" si="1161"/>
        <v>4</v>
      </c>
      <c r="J2379" s="40">
        <f t="shared" si="1162"/>
        <v>1</v>
      </c>
      <c r="K2379" s="177" t="s">
        <v>1449</v>
      </c>
      <c r="L2379" s="177" t="s">
        <v>47</v>
      </c>
      <c r="M2379" s="177"/>
      <c r="N2379" s="114"/>
      <c r="O2379" s="115">
        <f t="shared" si="1167"/>
        <v>0</v>
      </c>
      <c r="P2379" s="114"/>
    </row>
    <row r="2380" spans="1:23">
      <c r="A2380" s="165" t="s">
        <v>1438</v>
      </c>
      <c r="B2380" s="407" t="s">
        <v>2134</v>
      </c>
      <c r="C2380" s="255"/>
      <c r="D2380" s="81">
        <v>0</v>
      </c>
      <c r="E2380" s="7">
        <v>0</v>
      </c>
      <c r="F2380" s="7"/>
      <c r="G2380" s="8">
        <v>12</v>
      </c>
      <c r="H2380" s="110">
        <v>1</v>
      </c>
      <c r="I2380" s="3">
        <f t="shared" ref="I2380" si="1169">E2380/G2380+H2380</f>
        <v>1</v>
      </c>
      <c r="J2380" s="3">
        <f t="shared" ref="J2380" si="1170">ROUND(I2380/7.5,0)</f>
        <v>0</v>
      </c>
      <c r="K2380" s="110" t="s">
        <v>1449</v>
      </c>
      <c r="L2380" s="110" t="s">
        <v>47</v>
      </c>
      <c r="M2380" s="110"/>
      <c r="N2380" s="114"/>
      <c r="O2380" s="115">
        <f t="shared" ref="O2380" si="1171">IF(L2380="NA", E2380, E2380*L2380)</f>
        <v>0</v>
      </c>
      <c r="P2380" s="114"/>
    </row>
    <row r="2381" spans="1:23">
      <c r="A2381" s="165" t="s">
        <v>1438</v>
      </c>
      <c r="B2381" s="407" t="s">
        <v>1546</v>
      </c>
      <c r="C2381" s="255"/>
      <c r="D2381" s="81">
        <v>0</v>
      </c>
      <c r="E2381" s="7">
        <v>0</v>
      </c>
      <c r="F2381" s="401">
        <f t="shared" ref="F2381:F2382" si="1172">((E2381*M2381)/35)/4</f>
        <v>0</v>
      </c>
      <c r="G2381" s="8">
        <v>12</v>
      </c>
      <c r="H2381" s="110">
        <v>1</v>
      </c>
      <c r="I2381" s="3">
        <f t="shared" si="1161"/>
        <v>1</v>
      </c>
      <c r="J2381" s="3">
        <f t="shared" si="1162"/>
        <v>0</v>
      </c>
      <c r="K2381" s="110" t="s">
        <v>1449</v>
      </c>
      <c r="L2381" s="110" t="s">
        <v>47</v>
      </c>
      <c r="M2381" s="110"/>
      <c r="N2381" s="114"/>
      <c r="O2381" s="115">
        <f t="shared" si="1167"/>
        <v>0</v>
      </c>
      <c r="P2381" s="114"/>
    </row>
    <row r="2382" spans="1:23">
      <c r="A2382" s="165" t="s">
        <v>1438</v>
      </c>
      <c r="B2382" s="407" t="s">
        <v>1547</v>
      </c>
      <c r="C2382" s="255"/>
      <c r="D2382" s="81">
        <v>0</v>
      </c>
      <c r="E2382" s="7">
        <v>0</v>
      </c>
      <c r="F2382" s="401">
        <f t="shared" si="1172"/>
        <v>0</v>
      </c>
      <c r="G2382" s="8">
        <v>10</v>
      </c>
      <c r="H2382" s="110">
        <v>1</v>
      </c>
      <c r="I2382" s="3">
        <f t="shared" si="1161"/>
        <v>1</v>
      </c>
      <c r="J2382" s="3">
        <f t="shared" si="1162"/>
        <v>0</v>
      </c>
      <c r="K2382" s="110" t="s">
        <v>1449</v>
      </c>
      <c r="L2382" s="110" t="s">
        <v>47</v>
      </c>
      <c r="M2382" s="110"/>
      <c r="N2382" s="114"/>
      <c r="O2382" s="115">
        <f t="shared" si="1167"/>
        <v>0</v>
      </c>
      <c r="P2382" s="114"/>
    </row>
    <row r="2383" spans="1:23">
      <c r="A2383" s="81" t="s">
        <v>2579</v>
      </c>
      <c r="B2383" s="411" t="s">
        <v>1449</v>
      </c>
      <c r="D2383" s="81">
        <v>0</v>
      </c>
      <c r="E2383" s="81">
        <v>0</v>
      </c>
      <c r="F2383" s="346">
        <f>((E2383*M2383)/35)/4</f>
        <v>0</v>
      </c>
      <c r="G2383" s="81">
        <v>35</v>
      </c>
      <c r="H2383" s="81">
        <v>2</v>
      </c>
      <c r="I2383" s="40">
        <f t="shared" si="1161"/>
        <v>2</v>
      </c>
      <c r="J2383" s="40">
        <f t="shared" si="1162"/>
        <v>0</v>
      </c>
      <c r="K2383" s="81" t="s">
        <v>895</v>
      </c>
      <c r="L2383" s="152">
        <v>0.34310000000000002</v>
      </c>
      <c r="M2383" s="81">
        <v>0.1231</v>
      </c>
      <c r="N2383" s="114">
        <f>VLOOKUP(K2383,'Material Bar Weights'!A:C,3,0)</f>
        <v>34.72</v>
      </c>
      <c r="O2383" s="115">
        <f t="shared" si="1167"/>
        <v>0</v>
      </c>
      <c r="P2383" s="105">
        <f t="shared" ref="P2383:P2389" si="1173">O2383/N2383</f>
        <v>0</v>
      </c>
    </row>
    <row r="2384" spans="1:23">
      <c r="A2384" s="50" t="s">
        <v>893</v>
      </c>
      <c r="B2384" s="411" t="s">
        <v>821</v>
      </c>
      <c r="D2384" s="81">
        <v>0</v>
      </c>
      <c r="E2384" s="50">
        <v>0</v>
      </c>
      <c r="G2384" s="146">
        <v>50</v>
      </c>
      <c r="H2384" s="81">
        <v>1</v>
      </c>
      <c r="I2384" s="6">
        <f t="shared" si="1161"/>
        <v>1</v>
      </c>
      <c r="J2384" s="6">
        <f t="shared" si="1162"/>
        <v>0</v>
      </c>
      <c r="K2384" s="50" t="s">
        <v>810</v>
      </c>
      <c r="L2384" s="50">
        <v>0.22700000000000001</v>
      </c>
      <c r="M2384" s="81"/>
      <c r="N2384" s="114">
        <f>VLOOKUP(K2384,'Material Bar Weights'!A:C,3,0)</f>
        <v>22.95</v>
      </c>
      <c r="O2384" s="115">
        <f t="shared" si="1167"/>
        <v>0</v>
      </c>
      <c r="P2384" s="105">
        <f t="shared" si="1173"/>
        <v>0</v>
      </c>
    </row>
    <row r="2385" spans="1:23">
      <c r="A2385" s="50" t="s">
        <v>893</v>
      </c>
      <c r="B2385" s="411" t="s">
        <v>874</v>
      </c>
      <c r="D2385" s="81">
        <v>0</v>
      </c>
      <c r="E2385" s="50">
        <v>0</v>
      </c>
      <c r="F2385" s="33">
        <f t="shared" ref="F2385" si="1174">((E2385*M2385)/35)/4</f>
        <v>0</v>
      </c>
      <c r="G2385" s="146">
        <v>35</v>
      </c>
      <c r="H2385" s="81">
        <v>1</v>
      </c>
      <c r="I2385" s="6">
        <f t="shared" si="1161"/>
        <v>1</v>
      </c>
      <c r="J2385" s="6">
        <f t="shared" si="1162"/>
        <v>0</v>
      </c>
      <c r="K2385" s="50" t="s">
        <v>901</v>
      </c>
      <c r="L2385" s="152">
        <v>2.3540000000000001</v>
      </c>
      <c r="M2385" s="81">
        <v>0.75249999999999995</v>
      </c>
      <c r="N2385" s="114">
        <f>VLOOKUP(K2385,'Material Bar Weights'!A:C,3,0)</f>
        <v>138.88</v>
      </c>
      <c r="O2385" s="115">
        <f t="shared" si="1167"/>
        <v>0</v>
      </c>
      <c r="P2385" s="105">
        <f t="shared" si="1173"/>
        <v>0</v>
      </c>
    </row>
    <row r="2386" spans="1:23">
      <c r="A2386" s="85" t="s">
        <v>1279</v>
      </c>
      <c r="B2386" s="101" t="s">
        <v>1345</v>
      </c>
      <c r="C2386" s="81"/>
      <c r="D2386" s="81">
        <v>0</v>
      </c>
      <c r="E2386" s="50">
        <v>0</v>
      </c>
      <c r="G2386" s="85">
        <v>14</v>
      </c>
      <c r="H2386" s="103">
        <v>2</v>
      </c>
      <c r="I2386" s="6">
        <f t="shared" si="1161"/>
        <v>2</v>
      </c>
      <c r="J2386" s="6">
        <f t="shared" si="1162"/>
        <v>0</v>
      </c>
      <c r="K2386" s="85" t="s">
        <v>900</v>
      </c>
      <c r="L2386" s="85">
        <v>1.5820000000000001</v>
      </c>
      <c r="M2386" s="103"/>
      <c r="N2386" s="114">
        <f>VLOOKUP(K2386,'Material Bar Weights'!A:C,3,0)</f>
        <v>106.33</v>
      </c>
      <c r="O2386" s="165">
        <f t="shared" si="1167"/>
        <v>0</v>
      </c>
      <c r="P2386" s="105">
        <f t="shared" si="1173"/>
        <v>0</v>
      </c>
    </row>
    <row r="2387" spans="1:23">
      <c r="A2387" s="91" t="s">
        <v>1425</v>
      </c>
      <c r="B2387" s="414" t="s">
        <v>2449</v>
      </c>
      <c r="C2387" s="497"/>
      <c r="D2387" s="81">
        <v>0</v>
      </c>
      <c r="E2387" s="175">
        <v>0</v>
      </c>
      <c r="F2387" s="401">
        <f>((E2387*M2387)/35)/4</f>
        <v>0</v>
      </c>
      <c r="G2387" s="86">
        <v>4</v>
      </c>
      <c r="H2387" s="177">
        <v>1</v>
      </c>
      <c r="I2387" s="6">
        <f>E2387/G2387+H2387</f>
        <v>1</v>
      </c>
      <c r="J2387" s="6">
        <f>ROUND(I2387/7.5,0)</f>
        <v>0</v>
      </c>
      <c r="K2387" s="89" t="s">
        <v>1996</v>
      </c>
      <c r="L2387" s="89" t="s">
        <v>47</v>
      </c>
      <c r="M2387" s="498">
        <v>1.286</v>
      </c>
      <c r="N2387" s="114"/>
      <c r="O2387" s="165">
        <f>IF(L2387="NA", E2387, E2387*L2387)</f>
        <v>0</v>
      </c>
      <c r="P2387" s="114"/>
    </row>
    <row r="2388" spans="1:23">
      <c r="A2388" s="50" t="s">
        <v>893</v>
      </c>
      <c r="B2388" s="49" t="s">
        <v>877</v>
      </c>
      <c r="D2388" s="81">
        <v>0</v>
      </c>
      <c r="E2388" s="50">
        <v>0</v>
      </c>
      <c r="G2388" s="146">
        <v>31</v>
      </c>
      <c r="H2388" s="81">
        <v>1</v>
      </c>
      <c r="I2388" s="6">
        <f t="shared" si="1161"/>
        <v>1</v>
      </c>
      <c r="J2388" s="6">
        <f t="shared" si="1162"/>
        <v>0</v>
      </c>
      <c r="K2388" s="50" t="s">
        <v>900</v>
      </c>
      <c r="L2388" s="50">
        <v>1.5820000000000001</v>
      </c>
      <c r="M2388" s="81"/>
      <c r="N2388" s="114">
        <f>VLOOKUP(K2388,'Material Bar Weights'!A:C,3,0)</f>
        <v>106.33</v>
      </c>
      <c r="O2388" s="115">
        <f t="shared" si="1167"/>
        <v>0</v>
      </c>
      <c r="P2388" s="105">
        <f t="shared" si="1173"/>
        <v>0</v>
      </c>
      <c r="R2388" s="286"/>
      <c r="U2388" s="39"/>
    </row>
    <row r="2389" spans="1:23">
      <c r="A2389" s="50" t="s">
        <v>1160</v>
      </c>
      <c r="B2389" s="411" t="s">
        <v>1996</v>
      </c>
      <c r="D2389" s="81">
        <v>0</v>
      </c>
      <c r="E2389" s="85">
        <v>0</v>
      </c>
      <c r="F2389" s="401">
        <f>((E2389*M2389)/35)/4</f>
        <v>0</v>
      </c>
      <c r="G2389" s="85">
        <v>14</v>
      </c>
      <c r="H2389" s="103">
        <v>2</v>
      </c>
      <c r="I2389" s="6">
        <f>E2389/G2389+H2389</f>
        <v>2</v>
      </c>
      <c r="J2389" s="6">
        <f>ROUND(I2389/7.5,0)</f>
        <v>0</v>
      </c>
      <c r="K2389" s="85" t="s">
        <v>949</v>
      </c>
      <c r="L2389" s="85">
        <v>4.2739000000000003</v>
      </c>
      <c r="M2389" s="103">
        <v>1.286</v>
      </c>
      <c r="N2389" s="98">
        <f>VLOOKUP(K2389,'Material Bar Weights'!A:C,3,0)</f>
        <v>195.85</v>
      </c>
      <c r="O2389" s="91">
        <f>IF(L2389="NA", E2389, E2389*L2389)</f>
        <v>0</v>
      </c>
      <c r="P2389" s="92">
        <f t="shared" si="1173"/>
        <v>0</v>
      </c>
      <c r="Q2389" s="85"/>
      <c r="R2389" s="286"/>
      <c r="S2389" s="287"/>
      <c r="V2389" s="180"/>
      <c r="W2389" s="180"/>
    </row>
    <row r="2390" spans="1:23">
      <c r="A2390" s="165" t="s">
        <v>3834</v>
      </c>
      <c r="B2390" s="407" t="s">
        <v>1111</v>
      </c>
      <c r="C2390" s="294"/>
      <c r="D2390" s="81">
        <v>0</v>
      </c>
      <c r="E2390" s="7">
        <v>0</v>
      </c>
      <c r="F2390" s="453">
        <f>((E2390*M2390)/35)/4</f>
        <v>0</v>
      </c>
      <c r="G2390" s="8">
        <v>4</v>
      </c>
      <c r="H2390" s="110">
        <v>1</v>
      </c>
      <c r="I2390" s="3">
        <f t="shared" ref="I2390:I2413" si="1175">E2390/G2390+H2390</f>
        <v>1</v>
      </c>
      <c r="J2390" s="3">
        <f t="shared" ref="J2390:J2413" si="1176">ROUND(I2390/7.5,0)</f>
        <v>0</v>
      </c>
      <c r="K2390" s="110" t="s">
        <v>1110</v>
      </c>
      <c r="L2390" s="110" t="s">
        <v>47</v>
      </c>
      <c r="M2390" s="110">
        <v>1.91</v>
      </c>
      <c r="N2390" s="114"/>
      <c r="O2390" s="115">
        <f t="shared" ref="O2390:O2413" si="1177">IF(L2390="NA", E2390, E2390*L2390)</f>
        <v>0</v>
      </c>
      <c r="P2390" s="114"/>
      <c r="R2390" s="286"/>
      <c r="S2390" s="287"/>
      <c r="V2390" s="180"/>
      <c r="W2390" s="180"/>
    </row>
    <row r="2391" spans="1:23">
      <c r="A2391" s="50" t="s">
        <v>703</v>
      </c>
      <c r="B2391" s="411" t="s">
        <v>1110</v>
      </c>
      <c r="C2391" s="47" t="s">
        <v>932</v>
      </c>
      <c r="D2391" s="81">
        <v>0</v>
      </c>
      <c r="E2391" s="50">
        <v>0</v>
      </c>
      <c r="F2391" s="452">
        <f>((E2391*M2391)/35)/4</f>
        <v>0</v>
      </c>
      <c r="G2391" s="146">
        <v>18</v>
      </c>
      <c r="H2391" s="81">
        <v>3</v>
      </c>
      <c r="I2391" s="6">
        <f t="shared" si="1175"/>
        <v>3</v>
      </c>
      <c r="J2391" s="6">
        <f t="shared" si="1176"/>
        <v>0</v>
      </c>
      <c r="K2391" s="50" t="s">
        <v>952</v>
      </c>
      <c r="L2391" s="152">
        <v>8.1782000000000004</v>
      </c>
      <c r="M2391" s="81">
        <v>2.11</v>
      </c>
      <c r="N2391" s="114">
        <f>VLOOKUP(K2391,'Material Bar Weights'!A:C,3,0)</f>
        <v>312.49</v>
      </c>
      <c r="O2391" s="115">
        <f t="shared" si="1177"/>
        <v>0</v>
      </c>
      <c r="P2391" s="105">
        <f>O2391/N2391</f>
        <v>0</v>
      </c>
      <c r="R2391" s="286"/>
      <c r="S2391" s="287"/>
      <c r="V2391" s="180"/>
      <c r="W2391" s="180"/>
    </row>
    <row r="2392" spans="1:23" s="120" customFormat="1">
      <c r="A2392" s="50" t="s">
        <v>893</v>
      </c>
      <c r="B2392" s="548" t="s">
        <v>3880</v>
      </c>
      <c r="C2392" s="47"/>
      <c r="D2392" s="81">
        <v>0</v>
      </c>
      <c r="E2392" s="50">
        <v>0</v>
      </c>
      <c r="F2392" s="1219">
        <f>((E2392*M2392)/35)/4</f>
        <v>0</v>
      </c>
      <c r="G2392" s="81">
        <v>18</v>
      </c>
      <c r="H2392" s="81">
        <v>3</v>
      </c>
      <c r="I2392" s="40">
        <f t="shared" ref="I2392" si="1178">E2392/G2392+H2392</f>
        <v>3</v>
      </c>
      <c r="J2392" s="40">
        <f t="shared" ref="J2392" si="1179">ROUND(I2392/7.5,0)</f>
        <v>0</v>
      </c>
      <c r="K2392" s="81" t="s">
        <v>900</v>
      </c>
      <c r="L2392" s="81">
        <v>1.5742</v>
      </c>
      <c r="M2392" s="81">
        <v>54</v>
      </c>
      <c r="N2392" s="114">
        <f>VLOOKUP(K2392,'Material Bar Weights'!A:C,3,0)</f>
        <v>106.33</v>
      </c>
      <c r="O2392" s="115">
        <f t="shared" ref="O2392" si="1180">IF(L2392="NA", E2392, E2392*L2392)</f>
        <v>0</v>
      </c>
      <c r="P2392" s="105">
        <f>O2392/N2392</f>
        <v>0</v>
      </c>
      <c r="Q2392" s="81"/>
      <c r="R2392" s="290"/>
      <c r="S2392" s="291"/>
      <c r="T2392" s="288"/>
      <c r="U2392" s="107">
        <v>2018</v>
      </c>
      <c r="V2392" s="180"/>
      <c r="W2392" s="180"/>
    </row>
    <row r="2393" spans="1:23">
      <c r="A2393" s="50" t="s">
        <v>689</v>
      </c>
      <c r="B2393" s="49" t="s">
        <v>4018</v>
      </c>
      <c r="D2393" s="81">
        <v>0</v>
      </c>
      <c r="E2393" s="140">
        <v>0</v>
      </c>
      <c r="F2393" s="140"/>
      <c r="G2393" s="153">
        <v>102</v>
      </c>
      <c r="H2393" s="149">
        <v>0.5</v>
      </c>
      <c r="I2393" s="98">
        <f t="shared" si="1175"/>
        <v>0.5</v>
      </c>
      <c r="J2393" s="6">
        <f t="shared" si="1176"/>
        <v>0</v>
      </c>
      <c r="K2393" s="50" t="s">
        <v>376</v>
      </c>
      <c r="L2393" s="50" t="s">
        <v>47</v>
      </c>
      <c r="M2393" s="81"/>
      <c r="N2393" s="114"/>
      <c r="O2393" s="115">
        <f t="shared" si="1177"/>
        <v>0</v>
      </c>
      <c r="P2393" s="114"/>
      <c r="R2393" s="286"/>
      <c r="S2393" s="287"/>
      <c r="V2393" s="180"/>
      <c r="W2393" s="180"/>
    </row>
    <row r="2394" spans="1:23">
      <c r="A2394" s="50" t="s">
        <v>305</v>
      </c>
      <c r="B2394" s="49" t="s">
        <v>376</v>
      </c>
      <c r="D2394" s="81">
        <v>0</v>
      </c>
      <c r="E2394" s="140">
        <v>0</v>
      </c>
      <c r="F2394" s="140"/>
      <c r="G2394" s="153">
        <v>120</v>
      </c>
      <c r="H2394" s="149">
        <v>2</v>
      </c>
      <c r="I2394" s="98">
        <f t="shared" si="1175"/>
        <v>2</v>
      </c>
      <c r="J2394" s="6">
        <f t="shared" si="1176"/>
        <v>0</v>
      </c>
      <c r="K2394" s="50" t="s">
        <v>743</v>
      </c>
      <c r="L2394" s="50" t="s">
        <v>47</v>
      </c>
      <c r="M2394" s="81"/>
      <c r="N2394" s="114"/>
      <c r="O2394" s="115">
        <f t="shared" si="1177"/>
        <v>0</v>
      </c>
      <c r="P2394" s="114"/>
      <c r="R2394" s="286"/>
      <c r="S2394" s="287"/>
      <c r="V2394" s="180"/>
      <c r="W2394" s="180"/>
    </row>
    <row r="2395" spans="1:23">
      <c r="A2395" s="50" t="s">
        <v>407</v>
      </c>
      <c r="B2395" s="49" t="s">
        <v>1465</v>
      </c>
      <c r="C2395" s="41" t="s">
        <v>691</v>
      </c>
      <c r="D2395" s="81">
        <v>0</v>
      </c>
      <c r="E2395" s="140">
        <v>0</v>
      </c>
      <c r="F2395" s="140"/>
      <c r="G2395" s="266">
        <v>120</v>
      </c>
      <c r="H2395" s="149">
        <v>0.25</v>
      </c>
      <c r="I2395" s="6">
        <f t="shared" si="1175"/>
        <v>0.25</v>
      </c>
      <c r="J2395" s="6">
        <f t="shared" si="1176"/>
        <v>0</v>
      </c>
      <c r="K2395" s="50" t="s">
        <v>1466</v>
      </c>
      <c r="L2395" s="50" t="s">
        <v>47</v>
      </c>
      <c r="M2395" s="81"/>
      <c r="N2395" s="114"/>
      <c r="O2395" s="115">
        <f t="shared" si="1177"/>
        <v>0</v>
      </c>
      <c r="P2395" s="114"/>
      <c r="R2395" s="286"/>
      <c r="S2395" s="287"/>
      <c r="V2395" s="180"/>
      <c r="W2395" s="180"/>
    </row>
    <row r="2396" spans="1:23">
      <c r="A2396" s="50" t="s">
        <v>407</v>
      </c>
      <c r="B2396" s="49" t="s">
        <v>690</v>
      </c>
      <c r="C2396" s="41" t="s">
        <v>691</v>
      </c>
      <c r="D2396" s="81">
        <v>0</v>
      </c>
      <c r="E2396" s="140">
        <v>0</v>
      </c>
      <c r="F2396" s="140"/>
      <c r="G2396" s="50">
        <v>120</v>
      </c>
      <c r="H2396" s="81">
        <v>1</v>
      </c>
      <c r="I2396" s="133">
        <f t="shared" si="1175"/>
        <v>1</v>
      </c>
      <c r="J2396" s="6">
        <f t="shared" si="1176"/>
        <v>0</v>
      </c>
      <c r="K2396" s="50" t="s">
        <v>692</v>
      </c>
      <c r="L2396" s="50" t="s">
        <v>47</v>
      </c>
      <c r="M2396" s="81"/>
      <c r="N2396" s="114"/>
      <c r="O2396" s="115">
        <f t="shared" si="1177"/>
        <v>0</v>
      </c>
      <c r="P2396" s="114"/>
      <c r="S2396" s="287"/>
      <c r="V2396" s="180"/>
      <c r="W2396" s="180"/>
    </row>
    <row r="2397" spans="1:23" s="120" customFormat="1">
      <c r="A2397" s="81" t="s">
        <v>233</v>
      </c>
      <c r="B2397" s="261" t="s">
        <v>2366</v>
      </c>
      <c r="C2397" s="478" t="s">
        <v>1988</v>
      </c>
      <c r="D2397" s="306">
        <v>0</v>
      </c>
      <c r="E2397" s="33">
        <f>((D2397*M2397)/35)</f>
        <v>0</v>
      </c>
      <c r="F2397" s="452">
        <f>((E2397*M2397)/35)/4</f>
        <v>0</v>
      </c>
      <c r="G2397" s="306">
        <v>15</v>
      </c>
      <c r="H2397" s="306">
        <v>16</v>
      </c>
      <c r="I2397" s="3">
        <f>D2397/G2397+H2397</f>
        <v>16</v>
      </c>
      <c r="J2397" s="3">
        <f t="shared" ref="J2397" si="1181">ROUND(I2397/7.5,0)</f>
        <v>2</v>
      </c>
      <c r="K2397" s="306" t="s">
        <v>1818</v>
      </c>
      <c r="L2397" s="309">
        <v>0.32840000000000003</v>
      </c>
      <c r="M2397" s="81">
        <v>0.14779999999999999</v>
      </c>
      <c r="N2397" s="114">
        <f>VLOOKUP(K2397,'Material Bar Weights'!A:C,3,0)</f>
        <v>33.65</v>
      </c>
      <c r="O2397" s="115">
        <f t="shared" si="1177"/>
        <v>0</v>
      </c>
      <c r="P2397" s="105">
        <f>O2397/N2397</f>
        <v>0</v>
      </c>
      <c r="Q2397" s="81"/>
      <c r="R2397" s="288"/>
      <c r="S2397" s="291"/>
      <c r="T2397" s="288"/>
      <c r="U2397" s="107"/>
      <c r="V2397" s="180"/>
      <c r="W2397" s="180"/>
    </row>
    <row r="2398" spans="1:23" s="120" customFormat="1">
      <c r="A2398" s="81" t="s">
        <v>233</v>
      </c>
      <c r="B2398" s="261" t="s">
        <v>2368</v>
      </c>
      <c r="C2398" s="478" t="s">
        <v>1988</v>
      </c>
      <c r="D2398" s="306">
        <v>0</v>
      </c>
      <c r="E2398" s="33">
        <f>((D2398*M2398)/35)</f>
        <v>0</v>
      </c>
      <c r="G2398" s="306">
        <v>15</v>
      </c>
      <c r="H2398" s="306">
        <v>16</v>
      </c>
      <c r="I2398" s="3">
        <f>D2398/G2398+H2398</f>
        <v>16</v>
      </c>
      <c r="J2398" s="3">
        <f t="shared" ref="J2398" si="1182">ROUND(I2398/7.5,0)</f>
        <v>2</v>
      </c>
      <c r="K2398" s="306" t="s">
        <v>2367</v>
      </c>
      <c r="L2398" s="309" t="s">
        <v>47</v>
      </c>
      <c r="M2398" s="81"/>
      <c r="N2398" s="114"/>
      <c r="O2398" s="115">
        <f t="shared" ref="O2398" si="1183">IF(L2398="NA", E2398, E2398*L2398)</f>
        <v>0</v>
      </c>
      <c r="P2398" s="114"/>
      <c r="Q2398" s="81"/>
      <c r="R2398" s="288"/>
      <c r="S2398" s="291"/>
      <c r="T2398" s="288"/>
      <c r="U2398" s="107"/>
      <c r="V2398" s="180"/>
      <c r="W2398" s="180"/>
    </row>
    <row r="2399" spans="1:23">
      <c r="A2399" s="50" t="s">
        <v>688</v>
      </c>
      <c r="B2399" s="107" t="s">
        <v>313</v>
      </c>
      <c r="D2399" s="81">
        <v>0</v>
      </c>
      <c r="E2399" s="140">
        <v>0</v>
      </c>
      <c r="F2399" s="140"/>
      <c r="G2399" s="146">
        <v>180</v>
      </c>
      <c r="H2399" s="81">
        <v>40</v>
      </c>
      <c r="I2399" s="133">
        <f t="shared" si="1175"/>
        <v>40</v>
      </c>
      <c r="J2399" s="6">
        <f t="shared" si="1176"/>
        <v>5</v>
      </c>
      <c r="K2399" s="50" t="s">
        <v>314</v>
      </c>
      <c r="L2399" s="50" t="s">
        <v>47</v>
      </c>
      <c r="M2399" s="81"/>
      <c r="N2399" s="114"/>
      <c r="O2399" s="115">
        <f t="shared" si="1177"/>
        <v>0</v>
      </c>
      <c r="P2399" s="114"/>
      <c r="U2399" s="39"/>
      <c r="V2399" s="180"/>
      <c r="W2399" s="180"/>
    </row>
    <row r="2400" spans="1:23">
      <c r="A2400" s="50" t="s">
        <v>703</v>
      </c>
      <c r="B2400" s="411" t="s">
        <v>2533</v>
      </c>
      <c r="D2400" s="81">
        <v>0</v>
      </c>
      <c r="E2400" s="50">
        <v>0</v>
      </c>
      <c r="G2400" s="81">
        <v>5</v>
      </c>
      <c r="H2400" s="81">
        <v>8</v>
      </c>
      <c r="I2400" s="6">
        <f t="shared" ref="I2400:I2401" si="1184">E2400/G2400+H2400</f>
        <v>8</v>
      </c>
      <c r="J2400" s="6">
        <f t="shared" ref="J2400:J2401" si="1185">ROUND(I2400/7.5,0)</f>
        <v>1</v>
      </c>
      <c r="K2400" s="50" t="s">
        <v>1071</v>
      </c>
      <c r="L2400" s="50">
        <v>6.9669999999999996</v>
      </c>
      <c r="M2400" s="81">
        <v>1.772</v>
      </c>
      <c r="N2400" s="114">
        <f>VLOOKUP(K2400,'Material Bar Weights'!A:C,3,0)</f>
        <v>288.39999999999998</v>
      </c>
      <c r="O2400" s="115">
        <f t="shared" ref="O2400:O2401" si="1186">IF(L2400="NA", E2400, E2400*L2400)</f>
        <v>0</v>
      </c>
      <c r="P2400" s="105">
        <f>O2400/N2400</f>
        <v>0</v>
      </c>
      <c r="U2400" s="39"/>
      <c r="V2400" s="180"/>
      <c r="W2400" s="180"/>
    </row>
    <row r="2401" spans="1:31">
      <c r="A2401" s="165" t="s">
        <v>1425</v>
      </c>
      <c r="B2401" s="411" t="s">
        <v>2534</v>
      </c>
      <c r="D2401" s="81">
        <v>0</v>
      </c>
      <c r="E2401" s="50">
        <v>0</v>
      </c>
      <c r="G2401" s="81">
        <v>5</v>
      </c>
      <c r="H2401" s="81">
        <v>8</v>
      </c>
      <c r="I2401" s="6">
        <f t="shared" si="1184"/>
        <v>8</v>
      </c>
      <c r="J2401" s="6">
        <f t="shared" si="1185"/>
        <v>1</v>
      </c>
      <c r="K2401" s="81" t="s">
        <v>2535</v>
      </c>
      <c r="L2401" s="50" t="s">
        <v>47</v>
      </c>
      <c r="M2401" s="81"/>
      <c r="N2401" s="114"/>
      <c r="O2401" s="115">
        <f t="shared" si="1186"/>
        <v>0</v>
      </c>
      <c r="P2401" s="114"/>
      <c r="U2401" s="39"/>
      <c r="V2401" s="180"/>
      <c r="W2401" s="180"/>
    </row>
    <row r="2402" spans="1:31">
      <c r="A2402" s="50" t="s">
        <v>703</v>
      </c>
      <c r="B2402" s="411" t="s">
        <v>2530</v>
      </c>
      <c r="D2402" s="81">
        <v>0</v>
      </c>
      <c r="E2402" s="50">
        <v>0</v>
      </c>
      <c r="G2402" s="81">
        <v>5</v>
      </c>
      <c r="H2402" s="81">
        <v>8</v>
      </c>
      <c r="I2402" s="6">
        <f t="shared" ref="I2402:I2403" si="1187">E2402/G2402+H2402</f>
        <v>8</v>
      </c>
      <c r="J2402" s="6">
        <f t="shared" ref="J2402:J2403" si="1188">ROUND(I2402/7.5,0)</f>
        <v>1</v>
      </c>
      <c r="K2402" s="50" t="s">
        <v>1071</v>
      </c>
      <c r="L2402" s="50">
        <v>6.9669999999999996</v>
      </c>
      <c r="M2402" s="81">
        <v>1.772</v>
      </c>
      <c r="N2402" s="114">
        <f>VLOOKUP(K2402,'Material Bar Weights'!A:C,3,0)</f>
        <v>288.39999999999998</v>
      </c>
      <c r="O2402" s="115">
        <f t="shared" ref="O2402:O2403" si="1189">IF(L2402="NA", E2402, E2402*L2402)</f>
        <v>0</v>
      </c>
      <c r="P2402" s="105">
        <f>O2402/N2402</f>
        <v>0</v>
      </c>
      <c r="U2402" s="39"/>
      <c r="V2402" s="180"/>
      <c r="W2402" s="180"/>
    </row>
    <row r="2403" spans="1:31">
      <c r="A2403" s="165" t="s">
        <v>1425</v>
      </c>
      <c r="B2403" s="411" t="s">
        <v>2531</v>
      </c>
      <c r="D2403" s="81">
        <v>0</v>
      </c>
      <c r="E2403" s="50">
        <v>0</v>
      </c>
      <c r="G2403" s="81">
        <v>5</v>
      </c>
      <c r="H2403" s="81">
        <v>8</v>
      </c>
      <c r="I2403" s="6">
        <f t="shared" si="1187"/>
        <v>8</v>
      </c>
      <c r="J2403" s="6">
        <f t="shared" si="1188"/>
        <v>1</v>
      </c>
      <c r="K2403" s="81" t="s">
        <v>2532</v>
      </c>
      <c r="L2403" s="50" t="s">
        <v>47</v>
      </c>
      <c r="M2403" s="81"/>
      <c r="N2403" s="114"/>
      <c r="O2403" s="115">
        <f t="shared" si="1189"/>
        <v>0</v>
      </c>
      <c r="P2403" s="114"/>
      <c r="R2403" s="48"/>
      <c r="S2403" s="48"/>
      <c r="T2403" s="48"/>
      <c r="U2403" s="39"/>
      <c r="AC2403" s="244"/>
    </row>
    <row r="2404" spans="1:31">
      <c r="A2404" s="165" t="s">
        <v>1425</v>
      </c>
      <c r="B2404" s="411" t="s">
        <v>2217</v>
      </c>
      <c r="D2404" s="81">
        <v>0</v>
      </c>
      <c r="E2404" s="50">
        <v>0</v>
      </c>
      <c r="G2404" s="81">
        <v>5</v>
      </c>
      <c r="H2404" s="81">
        <v>1</v>
      </c>
      <c r="I2404" s="6">
        <f t="shared" si="1175"/>
        <v>1</v>
      </c>
      <c r="J2404" s="6">
        <f t="shared" si="1176"/>
        <v>0</v>
      </c>
      <c r="K2404" s="50" t="s">
        <v>1070</v>
      </c>
      <c r="L2404" s="50" t="s">
        <v>47</v>
      </c>
      <c r="M2404" s="81"/>
      <c r="N2404" s="114"/>
      <c r="O2404" s="115">
        <f t="shared" si="1177"/>
        <v>0</v>
      </c>
      <c r="P2404" s="114"/>
      <c r="R2404" s="48"/>
      <c r="S2404" s="48"/>
      <c r="T2404" s="48"/>
      <c r="AC2404" s="85"/>
      <c r="AD2404" s="98"/>
      <c r="AE2404" s="91"/>
    </row>
    <row r="2405" spans="1:31">
      <c r="A2405" s="165" t="s">
        <v>1425</v>
      </c>
      <c r="B2405" s="411" t="s">
        <v>2218</v>
      </c>
      <c r="D2405" s="81">
        <v>0</v>
      </c>
      <c r="E2405" s="50">
        <v>0</v>
      </c>
      <c r="G2405" s="81">
        <v>5</v>
      </c>
      <c r="H2405" s="81">
        <v>2.5</v>
      </c>
      <c r="I2405" s="6">
        <f t="shared" si="1175"/>
        <v>2.5</v>
      </c>
      <c r="J2405" s="6">
        <f t="shared" si="1176"/>
        <v>0</v>
      </c>
      <c r="K2405" s="208" t="s">
        <v>1395</v>
      </c>
      <c r="L2405" s="50" t="s">
        <v>47</v>
      </c>
      <c r="M2405" s="81"/>
      <c r="N2405" s="114"/>
      <c r="O2405" s="115">
        <f t="shared" si="1177"/>
        <v>0</v>
      </c>
      <c r="P2405" s="114"/>
      <c r="U2405" s="39"/>
    </row>
    <row r="2406" spans="1:31">
      <c r="A2406" s="50" t="s">
        <v>703</v>
      </c>
      <c r="B2406" s="411" t="s">
        <v>1395</v>
      </c>
      <c r="D2406" s="81">
        <v>0</v>
      </c>
      <c r="E2406" s="50">
        <v>0</v>
      </c>
      <c r="G2406" s="146">
        <v>1</v>
      </c>
      <c r="H2406" s="81">
        <v>1</v>
      </c>
      <c r="I2406" s="6">
        <f t="shared" si="1175"/>
        <v>1</v>
      </c>
      <c r="J2406" s="6">
        <f t="shared" si="1176"/>
        <v>0</v>
      </c>
      <c r="K2406" s="50" t="s">
        <v>1396</v>
      </c>
      <c r="L2406" s="50">
        <v>14.327999999999999</v>
      </c>
      <c r="M2406" s="81"/>
      <c r="N2406" s="114">
        <f>VLOOKUP(K2406,'Material Bar Weights'!A:C,3,0)</f>
        <v>512.79999999999995</v>
      </c>
      <c r="O2406" s="115">
        <f t="shared" si="1177"/>
        <v>0</v>
      </c>
      <c r="P2406" s="105">
        <f>O2406/N2406</f>
        <v>0</v>
      </c>
    </row>
    <row r="2407" spans="1:31">
      <c r="A2407" s="165" t="s">
        <v>1425</v>
      </c>
      <c r="B2407" s="214" t="s">
        <v>707</v>
      </c>
      <c r="C2407" s="84"/>
      <c r="D2407" s="81">
        <v>0</v>
      </c>
      <c r="E2407" s="157">
        <v>0</v>
      </c>
      <c r="F2407" s="157"/>
      <c r="G2407" s="175">
        <v>2</v>
      </c>
      <c r="H2407" s="177">
        <v>2</v>
      </c>
      <c r="I2407" s="6">
        <f t="shared" si="1175"/>
        <v>2</v>
      </c>
      <c r="J2407" s="6">
        <f t="shared" si="1176"/>
        <v>0</v>
      </c>
      <c r="K2407" s="177" t="s">
        <v>727</v>
      </c>
      <c r="L2407" s="89" t="s">
        <v>47</v>
      </c>
      <c r="M2407" s="177"/>
      <c r="N2407" s="114"/>
      <c r="O2407" s="115">
        <f t="shared" si="1177"/>
        <v>0</v>
      </c>
      <c r="P2407" s="114"/>
    </row>
    <row r="2408" spans="1:31">
      <c r="A2408" s="50" t="s">
        <v>603</v>
      </c>
      <c r="B2408" s="174" t="s">
        <v>377</v>
      </c>
      <c r="C2408" s="144"/>
      <c r="D2408" s="81">
        <v>0</v>
      </c>
      <c r="E2408" s="336">
        <v>0</v>
      </c>
      <c r="F2408" s="336"/>
      <c r="G2408" s="89">
        <v>36</v>
      </c>
      <c r="H2408" s="177">
        <v>8</v>
      </c>
      <c r="I2408" s="6">
        <f t="shared" si="1175"/>
        <v>8</v>
      </c>
      <c r="J2408" s="6">
        <f t="shared" si="1176"/>
        <v>1</v>
      </c>
      <c r="K2408" s="89" t="s">
        <v>649</v>
      </c>
      <c r="L2408" s="244">
        <v>2.6153</v>
      </c>
      <c r="M2408" s="131"/>
      <c r="N2408" s="114">
        <f>VLOOKUP(K2408,'Material Bar Weights'!A:C,3,0)</f>
        <v>101.1</v>
      </c>
      <c r="O2408" s="115">
        <f t="shared" si="1177"/>
        <v>0</v>
      </c>
      <c r="P2408" s="105">
        <f>O2408/N2408</f>
        <v>0</v>
      </c>
      <c r="Q2408" s="260">
        <v>2016</v>
      </c>
    </row>
    <row r="2409" spans="1:31">
      <c r="A2409" s="50" t="s">
        <v>1438</v>
      </c>
      <c r="B2409" s="409" t="s">
        <v>2421</v>
      </c>
      <c r="C2409" s="144" t="s">
        <v>1989</v>
      </c>
      <c r="D2409" s="1376">
        <v>0</v>
      </c>
      <c r="E2409" s="1384">
        <v>0</v>
      </c>
      <c r="F2409" s="336"/>
      <c r="G2409" s="89">
        <v>15</v>
      </c>
      <c r="H2409" s="177">
        <v>4</v>
      </c>
      <c r="I2409" s="6">
        <f>E2409/G2409+H2409</f>
        <v>4</v>
      </c>
      <c r="J2409" s="6">
        <f>ROUND(I2409/7.5,0)</f>
        <v>1</v>
      </c>
      <c r="K2409" s="489" t="s">
        <v>2422</v>
      </c>
      <c r="L2409" s="244" t="s">
        <v>47</v>
      </c>
      <c r="M2409" s="131"/>
      <c r="N2409" s="114"/>
      <c r="O2409" s="115"/>
      <c r="P2409" s="114"/>
      <c r="Q2409" s="260"/>
    </row>
    <row r="2410" spans="1:31">
      <c r="A2410" s="50" t="s">
        <v>283</v>
      </c>
      <c r="B2410" s="409" t="s">
        <v>2172</v>
      </c>
      <c r="C2410" s="47" t="s">
        <v>1988</v>
      </c>
      <c r="D2410" s="81">
        <v>0</v>
      </c>
      <c r="E2410" s="140">
        <v>0</v>
      </c>
      <c r="F2410" s="140"/>
      <c r="G2410" s="50">
        <v>94</v>
      </c>
      <c r="H2410" s="81">
        <v>0.75</v>
      </c>
      <c r="I2410" s="133">
        <f t="shared" si="1175"/>
        <v>0.75</v>
      </c>
      <c r="J2410" s="6">
        <f t="shared" si="1176"/>
        <v>0</v>
      </c>
      <c r="K2410" s="419" t="s">
        <v>2155</v>
      </c>
      <c r="L2410" s="50" t="s">
        <v>47</v>
      </c>
      <c r="M2410" s="81"/>
      <c r="N2410" s="114"/>
      <c r="O2410" s="115">
        <f t="shared" si="1177"/>
        <v>0</v>
      </c>
      <c r="P2410" s="114"/>
      <c r="R2410" s="48"/>
      <c r="S2410" s="48"/>
      <c r="T2410" s="48"/>
      <c r="AD2410" s="114"/>
      <c r="AE2410" s="50"/>
    </row>
    <row r="2411" spans="1:31">
      <c r="A2411" s="50" t="s">
        <v>283</v>
      </c>
      <c r="B2411" s="409" t="s">
        <v>2173</v>
      </c>
      <c r="C2411" s="47" t="s">
        <v>1988</v>
      </c>
      <c r="D2411" s="81">
        <v>0</v>
      </c>
      <c r="E2411" s="140">
        <v>0</v>
      </c>
      <c r="F2411" s="140"/>
      <c r="G2411" s="50">
        <v>94</v>
      </c>
      <c r="H2411" s="81">
        <v>0.75</v>
      </c>
      <c r="I2411" s="133">
        <f>E2411/G2411+H2411</f>
        <v>0.75</v>
      </c>
      <c r="J2411" s="6">
        <f>ROUND(I2411/7.5,0)</f>
        <v>0</v>
      </c>
      <c r="K2411" s="419" t="s">
        <v>2154</v>
      </c>
      <c r="L2411" s="50" t="s">
        <v>47</v>
      </c>
      <c r="M2411" s="81"/>
      <c r="N2411" s="114"/>
      <c r="O2411" s="115">
        <f>IF(L2411="NA", E2411, E2411*L2411)</f>
        <v>0</v>
      </c>
      <c r="P2411" s="114"/>
      <c r="R2411" s="48"/>
      <c r="S2411" s="48"/>
      <c r="T2411" s="48"/>
      <c r="AD2411" s="114"/>
      <c r="AE2411" s="50"/>
    </row>
    <row r="2412" spans="1:31">
      <c r="A2412" s="50" t="s">
        <v>305</v>
      </c>
      <c r="B2412" s="409" t="s">
        <v>2174</v>
      </c>
      <c r="C2412" s="47" t="s">
        <v>1988</v>
      </c>
      <c r="D2412" s="81">
        <v>0</v>
      </c>
      <c r="E2412" s="140">
        <v>0</v>
      </c>
      <c r="F2412" s="140"/>
      <c r="G2412" s="50">
        <v>80</v>
      </c>
      <c r="H2412" s="81">
        <v>2</v>
      </c>
      <c r="I2412" s="133">
        <f t="shared" si="1175"/>
        <v>2</v>
      </c>
      <c r="J2412" s="6">
        <f t="shared" si="1176"/>
        <v>0</v>
      </c>
      <c r="K2412" s="176" t="s">
        <v>2153</v>
      </c>
      <c r="L2412" s="50" t="s">
        <v>47</v>
      </c>
      <c r="M2412" s="81"/>
      <c r="N2412" s="114"/>
      <c r="O2412" s="115">
        <f t="shared" si="1177"/>
        <v>0</v>
      </c>
      <c r="P2412" s="114"/>
      <c r="R2412" s="48"/>
      <c r="S2412" s="48"/>
      <c r="T2412" s="48"/>
      <c r="AD2412" s="114"/>
      <c r="AE2412" s="50"/>
    </row>
    <row r="2413" spans="1:31">
      <c r="A2413" s="50" t="s">
        <v>407</v>
      </c>
      <c r="B2413" s="412" t="s">
        <v>2175</v>
      </c>
      <c r="C2413" s="76"/>
      <c r="D2413" s="81">
        <v>0</v>
      </c>
      <c r="E2413" s="77">
        <v>0</v>
      </c>
      <c r="F2413" s="77"/>
      <c r="G2413" s="266">
        <v>150</v>
      </c>
      <c r="H2413" s="81">
        <v>0.25</v>
      </c>
      <c r="I2413" s="3">
        <f t="shared" si="1175"/>
        <v>0.25</v>
      </c>
      <c r="J2413" s="3">
        <f t="shared" si="1176"/>
        <v>0</v>
      </c>
      <c r="K2413" s="367" t="s">
        <v>2140</v>
      </c>
      <c r="L2413" s="50" t="s">
        <v>47</v>
      </c>
      <c r="M2413" s="81"/>
      <c r="N2413" s="114"/>
      <c r="O2413" s="115">
        <f t="shared" si="1177"/>
        <v>0</v>
      </c>
      <c r="P2413" s="114"/>
      <c r="R2413" s="48"/>
      <c r="S2413" s="48"/>
      <c r="T2413" s="48"/>
      <c r="AD2413" s="114"/>
    </row>
    <row r="2414" spans="1:31">
      <c r="A2414" s="50" t="s">
        <v>1154</v>
      </c>
      <c r="B2414" s="413" t="s">
        <v>2176</v>
      </c>
      <c r="C2414" s="76"/>
      <c r="D2414" s="81">
        <v>0</v>
      </c>
      <c r="E2414" s="140">
        <v>0</v>
      </c>
      <c r="F2414" s="140"/>
      <c r="G2414" s="215">
        <v>68</v>
      </c>
      <c r="H2414" s="81">
        <v>0.25</v>
      </c>
      <c r="I2414" s="3">
        <f>E2414/G2414+H2414</f>
        <v>0.25</v>
      </c>
      <c r="J2414" s="3">
        <f>ROUND(I2414/7.5,0)</f>
        <v>0</v>
      </c>
      <c r="K2414" s="140" t="s">
        <v>2106</v>
      </c>
      <c r="L2414" s="50" t="s">
        <v>47</v>
      </c>
      <c r="M2414" s="81"/>
      <c r="N2414" s="114"/>
      <c r="O2414" s="115">
        <f>IF(L2414="NA", E2414, E2414*L2414)</f>
        <v>0</v>
      </c>
      <c r="P2414" s="114"/>
    </row>
    <row r="2415" spans="1:31">
      <c r="A2415" s="85" t="s">
        <v>283</v>
      </c>
      <c r="B2415" s="285" t="s">
        <v>2177</v>
      </c>
      <c r="C2415" s="76" t="s">
        <v>1988</v>
      </c>
      <c r="D2415" s="81">
        <v>0</v>
      </c>
      <c r="E2415" s="85">
        <v>0</v>
      </c>
      <c r="F2415" s="85"/>
      <c r="G2415" s="85">
        <v>94</v>
      </c>
      <c r="H2415" s="103">
        <v>0.75</v>
      </c>
      <c r="I2415" s="98">
        <f>E2415/G2415+H2415</f>
        <v>0.75</v>
      </c>
      <c r="J2415" s="418">
        <f>ROUND(I2415/7.5,0)</f>
        <v>0</v>
      </c>
      <c r="K2415" s="419" t="s">
        <v>2156</v>
      </c>
      <c r="L2415" s="85" t="s">
        <v>47</v>
      </c>
      <c r="M2415" s="103"/>
      <c r="N2415" s="98"/>
      <c r="O2415" s="91">
        <f>IF(L2415="NA", E2415, E2415*L2415)</f>
        <v>0</v>
      </c>
      <c r="P2415" s="48"/>
      <c r="Q2415" s="48"/>
    </row>
    <row r="2416" spans="1:31">
      <c r="A2416" s="50" t="s">
        <v>283</v>
      </c>
      <c r="B2416" s="409" t="s">
        <v>2178</v>
      </c>
      <c r="C2416" s="47" t="s">
        <v>1988</v>
      </c>
      <c r="D2416" s="81">
        <v>0</v>
      </c>
      <c r="E2416" s="140">
        <v>0</v>
      </c>
      <c r="F2416" s="140"/>
      <c r="G2416" s="50">
        <v>94</v>
      </c>
      <c r="H2416" s="81">
        <v>0.75</v>
      </c>
      <c r="I2416" s="133">
        <f>E2416/G2416+H2416</f>
        <v>0.75</v>
      </c>
      <c r="J2416" s="6">
        <f>ROUND(I2416/7.5,0)</f>
        <v>0</v>
      </c>
      <c r="K2416" s="419" t="s">
        <v>2157</v>
      </c>
      <c r="L2416" s="50" t="s">
        <v>47</v>
      </c>
      <c r="M2416" s="81"/>
      <c r="N2416" s="114"/>
      <c r="O2416" s="115">
        <f>IF(L2416="NA", E2416, E2416*L2416)</f>
        <v>0</v>
      </c>
      <c r="P2416" s="114"/>
    </row>
    <row r="2417" spans="1:23">
      <c r="A2417" s="50" t="s">
        <v>305</v>
      </c>
      <c r="B2417" s="409" t="s">
        <v>2179</v>
      </c>
      <c r="C2417" s="47" t="s">
        <v>1988</v>
      </c>
      <c r="D2417" s="81">
        <v>0</v>
      </c>
      <c r="E2417" s="140">
        <v>0</v>
      </c>
      <c r="F2417" s="140"/>
      <c r="G2417" s="50">
        <v>80</v>
      </c>
      <c r="H2417" s="81">
        <v>2</v>
      </c>
      <c r="I2417" s="133">
        <f>E2417/G2417+H2417</f>
        <v>2</v>
      </c>
      <c r="J2417" s="6">
        <f>ROUND(I2417/7.5,0)</f>
        <v>0</v>
      </c>
      <c r="K2417" s="419" t="s">
        <v>2158</v>
      </c>
      <c r="L2417" s="50" t="s">
        <v>47</v>
      </c>
      <c r="M2417" s="81"/>
      <c r="N2417" s="114"/>
      <c r="O2417" s="115">
        <f>IF(L2417="NA", E2417, E2417*L2417)</f>
        <v>0</v>
      </c>
      <c r="P2417" s="114"/>
    </row>
    <row r="2418" spans="1:23" s="120" customFormat="1">
      <c r="A2418" s="81" t="s">
        <v>1438</v>
      </c>
      <c r="B2418" s="285" t="s">
        <v>2423</v>
      </c>
      <c r="C2418" s="144" t="s">
        <v>1989</v>
      </c>
      <c r="D2418" s="81">
        <v>0</v>
      </c>
      <c r="E2418" s="306">
        <v>0</v>
      </c>
      <c r="F2418" s="306"/>
      <c r="G2418" s="177">
        <v>15</v>
      </c>
      <c r="H2418" s="177">
        <v>4</v>
      </c>
      <c r="I2418" s="40">
        <f>E2418/G2418+H2418</f>
        <v>4</v>
      </c>
      <c r="J2418" s="40">
        <f>ROUND(I2418/7.5,0)</f>
        <v>1</v>
      </c>
      <c r="K2418" s="489" t="s">
        <v>2424</v>
      </c>
      <c r="L2418" s="131" t="s">
        <v>47</v>
      </c>
      <c r="M2418" s="81"/>
      <c r="N2418" s="114"/>
      <c r="O2418" s="115"/>
      <c r="P2418" s="114"/>
      <c r="Q2418" s="81"/>
      <c r="R2418" s="288"/>
      <c r="S2418" s="81"/>
      <c r="T2418" s="288"/>
      <c r="U2418" s="107"/>
      <c r="W2418" s="81"/>
    </row>
    <row r="2419" spans="1:23">
      <c r="A2419" s="50" t="s">
        <v>603</v>
      </c>
      <c r="B2419" s="409" t="s">
        <v>402</v>
      </c>
      <c r="C2419" s="144"/>
      <c r="D2419" s="81">
        <v>0</v>
      </c>
      <c r="E2419" s="336">
        <v>0</v>
      </c>
      <c r="F2419" s="336"/>
      <c r="G2419" s="89">
        <v>36</v>
      </c>
      <c r="H2419" s="177">
        <v>8</v>
      </c>
      <c r="I2419" s="6">
        <f t="shared" ref="I2419:I2422" si="1190">E2419/G2419+H2419</f>
        <v>8</v>
      </c>
      <c r="J2419" s="6">
        <f t="shared" ref="J2419:J2422" si="1191">ROUND(I2419/7.5,0)</f>
        <v>1</v>
      </c>
      <c r="K2419" s="89" t="s">
        <v>1058</v>
      </c>
      <c r="L2419" s="244">
        <v>2.6560000000000001</v>
      </c>
      <c r="M2419" s="131"/>
      <c r="N2419" s="114">
        <f>VLOOKUP(K2419,'Material Bar Weights'!A:C,3,0)</f>
        <v>106.33</v>
      </c>
      <c r="O2419" s="115">
        <f t="shared" ref="O2419:O2433" si="1192">IF(L2419="NA", E2419, E2419*L2419)</f>
        <v>0</v>
      </c>
      <c r="P2419" s="105">
        <f>O2419/N2419</f>
        <v>0</v>
      </c>
      <c r="Q2419" s="260">
        <v>2016</v>
      </c>
    </row>
    <row r="2420" spans="1:23">
      <c r="A2420" s="50" t="s">
        <v>403</v>
      </c>
      <c r="B2420" s="49" t="s">
        <v>402</v>
      </c>
      <c r="D2420" s="81">
        <v>0</v>
      </c>
      <c r="E2420" s="140">
        <v>0</v>
      </c>
      <c r="F2420" s="140"/>
      <c r="G2420" s="50">
        <v>94</v>
      </c>
      <c r="H2420" s="81">
        <v>0.6</v>
      </c>
      <c r="I2420" s="133">
        <f t="shared" si="1190"/>
        <v>0.6</v>
      </c>
      <c r="J2420" s="6">
        <f t="shared" si="1191"/>
        <v>0</v>
      </c>
      <c r="K2420" s="50" t="s">
        <v>319</v>
      </c>
      <c r="L2420" s="50" t="s">
        <v>47</v>
      </c>
      <c r="M2420" s="81"/>
      <c r="N2420" s="114"/>
      <c r="O2420" s="115">
        <f t="shared" si="1192"/>
        <v>0</v>
      </c>
      <c r="P2420" s="114"/>
    </row>
    <row r="2421" spans="1:23">
      <c r="A2421" s="50" t="s">
        <v>305</v>
      </c>
      <c r="B2421" s="49" t="s">
        <v>319</v>
      </c>
      <c r="D2421" s="81">
        <v>0</v>
      </c>
      <c r="E2421" s="140">
        <v>0</v>
      </c>
      <c r="F2421" s="140"/>
      <c r="G2421" s="146">
        <v>16</v>
      </c>
      <c r="H2421" s="81">
        <v>1</v>
      </c>
      <c r="I2421" s="133">
        <f t="shared" si="1190"/>
        <v>1</v>
      </c>
      <c r="J2421" s="6">
        <f t="shared" si="1191"/>
        <v>0</v>
      </c>
      <c r="K2421" s="50" t="s">
        <v>378</v>
      </c>
      <c r="L2421" s="50" t="s">
        <v>47</v>
      </c>
      <c r="M2421" s="81"/>
      <c r="N2421" s="114"/>
      <c r="O2421" s="115">
        <f t="shared" si="1192"/>
        <v>0</v>
      </c>
      <c r="P2421" s="114"/>
    </row>
    <row r="2422" spans="1:23">
      <c r="A2422" s="50" t="s">
        <v>1450</v>
      </c>
      <c r="B2422" s="409" t="s">
        <v>2575</v>
      </c>
      <c r="D2422" s="81">
        <v>0</v>
      </c>
      <c r="E2422" s="140">
        <v>0</v>
      </c>
      <c r="F2422" s="33">
        <f t="shared" ref="F2422" si="1193">((E2422*M2422)/35)/4</f>
        <v>0</v>
      </c>
      <c r="G2422" s="146">
        <v>5</v>
      </c>
      <c r="H2422" s="81">
        <v>4</v>
      </c>
      <c r="I2422" s="6">
        <f t="shared" si="1190"/>
        <v>4</v>
      </c>
      <c r="J2422" s="6">
        <f t="shared" si="1191"/>
        <v>1</v>
      </c>
      <c r="K2422" s="50" t="s">
        <v>190</v>
      </c>
      <c r="L2422" s="50">
        <v>2.6513</v>
      </c>
      <c r="M2422" s="81">
        <v>0.91200000000000003</v>
      </c>
      <c r="N2422" s="114">
        <f>VLOOKUP(K2422,'Material Bar Weights'!A:C,3,0)</f>
        <v>117.25</v>
      </c>
      <c r="O2422" s="115">
        <f t="shared" si="1192"/>
        <v>0</v>
      </c>
      <c r="P2422" s="105">
        <f>O2422/N2422</f>
        <v>0</v>
      </c>
      <c r="U2422" s="212"/>
    </row>
    <row r="2423" spans="1:23">
      <c r="A2423" s="50" t="s">
        <v>293</v>
      </c>
      <c r="B2423" s="409" t="s">
        <v>2576</v>
      </c>
      <c r="D2423" s="81">
        <v>0</v>
      </c>
      <c r="E2423" s="140">
        <v>0</v>
      </c>
      <c r="G2423" s="177">
        <v>36</v>
      </c>
      <c r="H2423" s="177">
        <v>8</v>
      </c>
      <c r="I2423" s="6">
        <f>E2423/G2423+H2423</f>
        <v>8</v>
      </c>
      <c r="J2423" s="6">
        <f>ROUND(I2423/7.5,0)</f>
        <v>1</v>
      </c>
      <c r="K2423" s="218" t="s">
        <v>2578</v>
      </c>
      <c r="L2423" s="244" t="s">
        <v>47</v>
      </c>
      <c r="M2423" s="81"/>
      <c r="N2423" s="114"/>
      <c r="O2423" s="115"/>
      <c r="P2423" s="114"/>
      <c r="U2423" s="212"/>
    </row>
    <row r="2424" spans="1:23">
      <c r="A2424" s="50" t="s">
        <v>1438</v>
      </c>
      <c r="B2424" s="409" t="s">
        <v>2574</v>
      </c>
      <c r="C2424" s="144"/>
      <c r="D2424" s="81">
        <v>0</v>
      </c>
      <c r="E2424" s="89">
        <v>0</v>
      </c>
      <c r="F2424" s="89"/>
      <c r="G2424" s="177">
        <v>15</v>
      </c>
      <c r="H2424" s="177">
        <v>4</v>
      </c>
      <c r="I2424" s="6">
        <f>E2424/G2424+H2424</f>
        <v>4</v>
      </c>
      <c r="J2424" s="6">
        <f>ROUND(I2424/7.5,0)</f>
        <v>1</v>
      </c>
      <c r="K2424" s="218" t="s">
        <v>2577</v>
      </c>
      <c r="L2424" s="244" t="s">
        <v>47</v>
      </c>
      <c r="M2424" s="81"/>
      <c r="N2424" s="114"/>
      <c r="O2424" s="115"/>
      <c r="P2424" s="114"/>
      <c r="U2424" s="212"/>
    </row>
    <row r="2425" spans="1:23">
      <c r="A2425" s="50" t="s">
        <v>1438</v>
      </c>
      <c r="B2425" s="285" t="s">
        <v>2425</v>
      </c>
      <c r="C2425" s="144" t="s">
        <v>1989</v>
      </c>
      <c r="D2425" s="81">
        <v>0</v>
      </c>
      <c r="E2425" s="89">
        <v>0</v>
      </c>
      <c r="F2425" s="89"/>
      <c r="G2425" s="177">
        <v>15</v>
      </c>
      <c r="H2425" s="177">
        <v>4</v>
      </c>
      <c r="I2425" s="6">
        <f>E2425/G2425+H2425</f>
        <v>4</v>
      </c>
      <c r="J2425" s="6">
        <f>ROUND(I2425/7.5,0)</f>
        <v>1</v>
      </c>
      <c r="K2425" s="489" t="s">
        <v>2426</v>
      </c>
      <c r="L2425" s="244" t="s">
        <v>47</v>
      </c>
      <c r="M2425" s="81"/>
      <c r="N2425" s="114"/>
      <c r="O2425" s="115"/>
      <c r="P2425" s="114"/>
      <c r="U2425" s="212"/>
    </row>
    <row r="2426" spans="1:23">
      <c r="A2426" s="50" t="s">
        <v>603</v>
      </c>
      <c r="B2426" s="127" t="s">
        <v>419</v>
      </c>
      <c r="C2426" s="182"/>
      <c r="D2426" s="81">
        <v>0</v>
      </c>
      <c r="E2426" s="110">
        <v>0</v>
      </c>
      <c r="F2426" s="110"/>
      <c r="G2426" s="111">
        <v>12</v>
      </c>
      <c r="H2426" s="110">
        <v>48</v>
      </c>
      <c r="I2426" s="3">
        <f t="shared" ref="I2426:I2433" si="1194">E2426/G2426+H2426</f>
        <v>48</v>
      </c>
      <c r="J2426" s="3">
        <f t="shared" ref="J2426:J2433" si="1195">ROUND(I2426/7.5,0)</f>
        <v>6</v>
      </c>
      <c r="K2426" s="110" t="s">
        <v>649</v>
      </c>
      <c r="L2426" s="168">
        <v>2.6560000000000001</v>
      </c>
      <c r="M2426" s="168"/>
      <c r="N2426" s="114">
        <f>VLOOKUP(K2426,'Material Bar Weights'!A:C,3,0)</f>
        <v>101.1</v>
      </c>
      <c r="O2426" s="115">
        <f t="shared" si="1192"/>
        <v>0</v>
      </c>
      <c r="P2426" s="105">
        <f>O2426/N2426</f>
        <v>0</v>
      </c>
      <c r="Q2426" s="260">
        <v>2016</v>
      </c>
      <c r="U2426" s="239"/>
    </row>
    <row r="2427" spans="1:23">
      <c r="A2427" s="81" t="s">
        <v>298</v>
      </c>
      <c r="B2427" s="107" t="s">
        <v>419</v>
      </c>
      <c r="D2427" s="81">
        <v>0</v>
      </c>
      <c r="E2427" s="140">
        <v>0</v>
      </c>
      <c r="F2427" s="140"/>
      <c r="G2427" s="50">
        <v>94</v>
      </c>
      <c r="H2427" s="81">
        <v>0.75</v>
      </c>
      <c r="I2427" s="133">
        <f t="shared" si="1194"/>
        <v>0.75</v>
      </c>
      <c r="J2427" s="6">
        <f t="shared" si="1195"/>
        <v>0</v>
      </c>
      <c r="K2427" s="50" t="s">
        <v>420</v>
      </c>
      <c r="L2427" s="50" t="s">
        <v>47</v>
      </c>
      <c r="M2427" s="81"/>
      <c r="N2427" s="114"/>
      <c r="O2427" s="115">
        <f t="shared" si="1192"/>
        <v>0</v>
      </c>
      <c r="P2427" s="114"/>
      <c r="U2427" s="239"/>
    </row>
    <row r="2428" spans="1:23">
      <c r="A2428" s="81" t="s">
        <v>305</v>
      </c>
      <c r="B2428" s="107" t="s">
        <v>420</v>
      </c>
      <c r="D2428" s="81">
        <v>0</v>
      </c>
      <c r="E2428" s="140">
        <v>0</v>
      </c>
      <c r="F2428" s="140"/>
      <c r="G2428" s="50">
        <v>100</v>
      </c>
      <c r="H2428" s="81">
        <v>1</v>
      </c>
      <c r="I2428" s="133">
        <f t="shared" si="1194"/>
        <v>1</v>
      </c>
      <c r="J2428" s="6">
        <f t="shared" si="1195"/>
        <v>0</v>
      </c>
      <c r="K2428" s="50" t="s">
        <v>421</v>
      </c>
      <c r="L2428" s="50" t="s">
        <v>47</v>
      </c>
      <c r="M2428" s="81"/>
      <c r="N2428" s="114"/>
      <c r="O2428" s="115">
        <f t="shared" si="1192"/>
        <v>0</v>
      </c>
      <c r="P2428" s="114"/>
    </row>
    <row r="2429" spans="1:23">
      <c r="A2429" s="50" t="s">
        <v>654</v>
      </c>
      <c r="B2429" s="107" t="s">
        <v>801</v>
      </c>
      <c r="D2429" s="81">
        <v>0</v>
      </c>
      <c r="E2429" s="50">
        <v>0</v>
      </c>
      <c r="G2429" s="81">
        <v>65</v>
      </c>
      <c r="H2429" s="81">
        <v>1</v>
      </c>
      <c r="I2429" s="6">
        <f t="shared" si="1194"/>
        <v>1</v>
      </c>
      <c r="J2429" s="6">
        <f t="shared" si="1195"/>
        <v>0</v>
      </c>
      <c r="K2429" s="50" t="s">
        <v>811</v>
      </c>
      <c r="L2429" s="50">
        <v>0.22500000000000001</v>
      </c>
      <c r="M2429" s="81"/>
      <c r="N2429" s="114">
        <f>VLOOKUP(K2429,'Material Bar Weights'!A:C,3,0)</f>
        <v>26.58</v>
      </c>
      <c r="O2429" s="115">
        <f t="shared" si="1192"/>
        <v>0</v>
      </c>
      <c r="P2429" s="105">
        <f>O2429/N2429</f>
        <v>0</v>
      </c>
      <c r="U2429" s="239"/>
    </row>
    <row r="2430" spans="1:23">
      <c r="A2430" s="50" t="s">
        <v>155</v>
      </c>
      <c r="B2430" s="427" t="s">
        <v>506</v>
      </c>
      <c r="C2430" s="255"/>
      <c r="D2430" s="81">
        <v>0</v>
      </c>
      <c r="E2430" s="155">
        <v>0</v>
      </c>
      <c r="F2430" s="155"/>
      <c r="G2430" s="155">
        <v>133</v>
      </c>
      <c r="H2430" s="110">
        <v>4</v>
      </c>
      <c r="I2430" s="3">
        <f t="shared" si="1194"/>
        <v>4</v>
      </c>
      <c r="J2430" s="3">
        <f t="shared" si="1195"/>
        <v>1</v>
      </c>
      <c r="K2430" s="293" t="s">
        <v>507</v>
      </c>
      <c r="L2430" s="293">
        <v>1</v>
      </c>
      <c r="M2430" s="110"/>
      <c r="N2430" s="114"/>
      <c r="O2430" s="115">
        <f t="shared" si="1192"/>
        <v>0</v>
      </c>
      <c r="P2430" s="114"/>
    </row>
    <row r="2431" spans="1:23">
      <c r="A2431" s="50" t="s">
        <v>155</v>
      </c>
      <c r="B2431" s="107" t="s">
        <v>206</v>
      </c>
      <c r="D2431" s="81">
        <v>0</v>
      </c>
      <c r="E2431" s="50">
        <v>0</v>
      </c>
      <c r="G2431" s="81">
        <v>100</v>
      </c>
      <c r="H2431" s="81">
        <v>4</v>
      </c>
      <c r="I2431" s="6">
        <f t="shared" si="1194"/>
        <v>4</v>
      </c>
      <c r="J2431" s="6">
        <f t="shared" si="1195"/>
        <v>1</v>
      </c>
      <c r="K2431" s="50" t="s">
        <v>207</v>
      </c>
      <c r="L2431" s="152" t="s">
        <v>47</v>
      </c>
      <c r="M2431" s="81"/>
      <c r="N2431" s="114"/>
      <c r="O2431" s="115">
        <f t="shared" si="1192"/>
        <v>0</v>
      </c>
      <c r="P2431" s="114"/>
    </row>
    <row r="2432" spans="1:23">
      <c r="A2432" s="50" t="s">
        <v>155</v>
      </c>
      <c r="B2432" s="107" t="s">
        <v>208</v>
      </c>
      <c r="D2432" s="81">
        <v>0</v>
      </c>
      <c r="E2432" s="50">
        <v>0</v>
      </c>
      <c r="G2432" s="81">
        <v>385</v>
      </c>
      <c r="H2432" s="81">
        <v>24</v>
      </c>
      <c r="I2432" s="6">
        <f t="shared" si="1194"/>
        <v>24</v>
      </c>
      <c r="J2432" s="6">
        <f t="shared" si="1195"/>
        <v>3</v>
      </c>
      <c r="K2432" s="50" t="s">
        <v>209</v>
      </c>
      <c r="L2432" s="152" t="s">
        <v>47</v>
      </c>
      <c r="M2432" s="81"/>
      <c r="N2432" s="114"/>
      <c r="O2432" s="115">
        <f t="shared" si="1192"/>
        <v>0</v>
      </c>
      <c r="P2432" s="114"/>
    </row>
    <row r="2433" spans="1:21">
      <c r="A2433" s="50" t="s">
        <v>155</v>
      </c>
      <c r="B2433" s="107" t="s">
        <v>210</v>
      </c>
      <c r="D2433" s="81">
        <v>0</v>
      </c>
      <c r="E2433" s="50">
        <v>0</v>
      </c>
      <c r="F2433" s="33">
        <f t="shared" ref="F2433" si="1196">((E2433*M2433)/35)/4</f>
        <v>0</v>
      </c>
      <c r="G2433" s="81">
        <v>288</v>
      </c>
      <c r="H2433" s="81">
        <v>2</v>
      </c>
      <c r="I2433" s="6">
        <f t="shared" si="1194"/>
        <v>2</v>
      </c>
      <c r="J2433" s="6">
        <f t="shared" si="1195"/>
        <v>0</v>
      </c>
      <c r="K2433" s="50" t="s">
        <v>211</v>
      </c>
      <c r="L2433" s="152" t="s">
        <v>47</v>
      </c>
      <c r="M2433" s="81">
        <v>3.218E-2</v>
      </c>
      <c r="N2433" s="114"/>
      <c r="O2433" s="115">
        <f t="shared" si="1192"/>
        <v>0</v>
      </c>
      <c r="P2433" s="114"/>
    </row>
    <row r="2434" spans="1:21">
      <c r="A2434" s="50" t="s">
        <v>155</v>
      </c>
      <c r="B2434" s="412" t="s">
        <v>163</v>
      </c>
      <c r="C2434" s="182" t="s">
        <v>736</v>
      </c>
      <c r="D2434" s="81">
        <v>0</v>
      </c>
      <c r="E2434" s="110">
        <v>0</v>
      </c>
      <c r="F2434" s="110"/>
      <c r="G2434" s="111">
        <v>102</v>
      </c>
      <c r="H2434" s="110">
        <v>4</v>
      </c>
      <c r="I2434" s="3">
        <f t="shared" ref="I2434:I2462" si="1197">E2434/G2434+H2434</f>
        <v>4</v>
      </c>
      <c r="J2434" s="3">
        <f t="shared" ref="J2434:J2462" si="1198">ROUND(I2434/7.5,0)</f>
        <v>1</v>
      </c>
      <c r="K2434" s="110" t="s">
        <v>52</v>
      </c>
      <c r="L2434" s="168" t="s">
        <v>47</v>
      </c>
      <c r="M2434" s="168"/>
      <c r="N2434" s="114"/>
      <c r="O2434" s="115">
        <f t="shared" ref="O2434:O2446" si="1199">IF(L2434="NA", E2434, E2434*L2434)</f>
        <v>0</v>
      </c>
      <c r="P2434" s="114"/>
      <c r="U2434" s="212"/>
    </row>
    <row r="2435" spans="1:21">
      <c r="A2435" s="50" t="s">
        <v>155</v>
      </c>
      <c r="B2435" s="427" t="s">
        <v>504</v>
      </c>
      <c r="C2435" s="182" t="s">
        <v>736</v>
      </c>
      <c r="D2435" s="81">
        <v>0</v>
      </c>
      <c r="E2435" s="155">
        <v>0</v>
      </c>
      <c r="F2435" s="155"/>
      <c r="G2435" s="155">
        <v>64</v>
      </c>
      <c r="H2435" s="110">
        <v>4</v>
      </c>
      <c r="I2435" s="3">
        <f t="shared" si="1197"/>
        <v>4</v>
      </c>
      <c r="J2435" s="3">
        <f t="shared" si="1198"/>
        <v>1</v>
      </c>
      <c r="K2435" s="293" t="s">
        <v>505</v>
      </c>
      <c r="L2435" s="293" t="s">
        <v>47</v>
      </c>
      <c r="M2435" s="110"/>
      <c r="N2435" s="114"/>
      <c r="O2435" s="115">
        <f t="shared" si="1199"/>
        <v>0</v>
      </c>
      <c r="P2435" s="114"/>
    </row>
    <row r="2436" spans="1:21">
      <c r="A2436" s="50" t="s">
        <v>2318</v>
      </c>
      <c r="B2436" s="261" t="s">
        <v>2143</v>
      </c>
      <c r="C2436" s="84"/>
      <c r="D2436" s="81">
        <v>0</v>
      </c>
      <c r="E2436" s="110">
        <v>0</v>
      </c>
      <c r="F2436" s="110"/>
      <c r="G2436" s="146">
        <v>120</v>
      </c>
      <c r="H2436" s="81">
        <v>4</v>
      </c>
      <c r="I2436" s="3">
        <f t="shared" si="1197"/>
        <v>4</v>
      </c>
      <c r="J2436" s="3">
        <f t="shared" si="1198"/>
        <v>1</v>
      </c>
      <c r="K2436" s="306" t="s">
        <v>2142</v>
      </c>
      <c r="L2436" s="50" t="s">
        <v>47</v>
      </c>
      <c r="M2436" s="81"/>
      <c r="N2436" s="114"/>
      <c r="O2436" s="115">
        <f t="shared" si="1199"/>
        <v>0</v>
      </c>
      <c r="P2436" s="114"/>
    </row>
    <row r="2437" spans="1:21">
      <c r="A2437" s="50" t="s">
        <v>1450</v>
      </c>
      <c r="B2437" s="108" t="s">
        <v>670</v>
      </c>
      <c r="C2437" s="84"/>
      <c r="D2437" s="81">
        <v>0</v>
      </c>
      <c r="E2437" s="140">
        <v>0</v>
      </c>
      <c r="F2437" s="33">
        <f t="shared" ref="F2437" si="1200">((E2437*M2437)/35)/4</f>
        <v>0</v>
      </c>
      <c r="G2437" s="50">
        <v>30</v>
      </c>
      <c r="H2437" s="81">
        <v>2</v>
      </c>
      <c r="I2437" s="3">
        <f t="shared" si="1197"/>
        <v>2</v>
      </c>
      <c r="J2437" s="3">
        <f t="shared" si="1198"/>
        <v>0</v>
      </c>
      <c r="K2437" s="50" t="s">
        <v>669</v>
      </c>
      <c r="L2437" s="337">
        <v>0.88109999999999999</v>
      </c>
      <c r="M2437" s="273">
        <v>0.26200000000000001</v>
      </c>
      <c r="N2437" s="114">
        <f>VLOOKUP(K2437,'Material Bar Weights'!A:C,3,0)</f>
        <v>117.25</v>
      </c>
      <c r="O2437" s="115">
        <f t="shared" si="1199"/>
        <v>0</v>
      </c>
      <c r="P2437" s="105">
        <f>O2437/N2437</f>
        <v>0</v>
      </c>
    </row>
    <row r="2438" spans="1:21">
      <c r="A2438" s="50" t="s">
        <v>658</v>
      </c>
      <c r="B2438" s="108" t="s">
        <v>309</v>
      </c>
      <c r="C2438" s="84" t="s">
        <v>494</v>
      </c>
      <c r="D2438" s="81">
        <v>0</v>
      </c>
      <c r="E2438" s="110">
        <v>0</v>
      </c>
      <c r="F2438" s="110"/>
      <c r="G2438" s="111">
        <v>52</v>
      </c>
      <c r="H2438" s="110">
        <v>3</v>
      </c>
      <c r="I2438" s="3">
        <f t="shared" si="1197"/>
        <v>3</v>
      </c>
      <c r="J2438" s="3">
        <f t="shared" si="1198"/>
        <v>0</v>
      </c>
      <c r="K2438" s="110" t="s">
        <v>69</v>
      </c>
      <c r="L2438" s="168" t="s">
        <v>47</v>
      </c>
      <c r="M2438" s="168"/>
      <c r="N2438" s="114"/>
      <c r="O2438" s="115">
        <f t="shared" si="1199"/>
        <v>0</v>
      </c>
      <c r="P2438" s="114"/>
    </row>
    <row r="2439" spans="1:21">
      <c r="A2439" s="50" t="s">
        <v>155</v>
      </c>
      <c r="B2439" s="108" t="s">
        <v>69</v>
      </c>
      <c r="C2439" s="84" t="s">
        <v>494</v>
      </c>
      <c r="D2439" s="81">
        <v>0</v>
      </c>
      <c r="E2439" s="110">
        <v>0</v>
      </c>
      <c r="F2439" s="110"/>
      <c r="G2439" s="111">
        <v>99</v>
      </c>
      <c r="H2439" s="110">
        <v>6</v>
      </c>
      <c r="I2439" s="3">
        <f t="shared" si="1197"/>
        <v>6</v>
      </c>
      <c r="J2439" s="3">
        <f t="shared" si="1198"/>
        <v>1</v>
      </c>
      <c r="K2439" s="110" t="s">
        <v>66</v>
      </c>
      <c r="L2439" s="168" t="s">
        <v>47</v>
      </c>
      <c r="M2439" s="168"/>
      <c r="N2439" s="114"/>
      <c r="O2439" s="115">
        <f t="shared" si="1199"/>
        <v>0</v>
      </c>
      <c r="P2439" s="114"/>
    </row>
    <row r="2440" spans="1:21">
      <c r="A2440" s="50" t="s">
        <v>1450</v>
      </c>
      <c r="B2440" s="127" t="s">
        <v>1275</v>
      </c>
      <c r="C2440" s="84"/>
      <c r="D2440" s="81">
        <v>0</v>
      </c>
      <c r="E2440" s="110">
        <v>0</v>
      </c>
      <c r="F2440" s="110"/>
      <c r="G2440" s="110">
        <v>11</v>
      </c>
      <c r="H2440" s="110">
        <v>3</v>
      </c>
      <c r="I2440" s="3">
        <f t="shared" si="1197"/>
        <v>3</v>
      </c>
      <c r="J2440" s="3">
        <f t="shared" si="1198"/>
        <v>0</v>
      </c>
      <c r="K2440" s="110" t="s">
        <v>175</v>
      </c>
      <c r="L2440" s="390">
        <v>1.0288999999999999</v>
      </c>
      <c r="M2440" s="449"/>
      <c r="N2440" s="114">
        <f>VLOOKUP(K2440,'Material Bar Weights'!A:C,3,0)</f>
        <v>54.03</v>
      </c>
      <c r="O2440" s="115">
        <f t="shared" si="1199"/>
        <v>0</v>
      </c>
      <c r="P2440" s="105">
        <f t="shared" ref="P2440:P2446" si="1201">O2440/N2440</f>
        <v>0</v>
      </c>
    </row>
    <row r="2441" spans="1:21">
      <c r="A2441" s="50" t="s">
        <v>233</v>
      </c>
      <c r="B2441" s="127" t="s">
        <v>1274</v>
      </c>
      <c r="C2441" s="84"/>
      <c r="D2441" s="81">
        <v>0</v>
      </c>
      <c r="E2441" s="110">
        <v>0</v>
      </c>
      <c r="F2441" s="110"/>
      <c r="G2441" s="111">
        <v>10</v>
      </c>
      <c r="H2441" s="110">
        <v>3</v>
      </c>
      <c r="I2441" s="3">
        <f t="shared" si="1197"/>
        <v>3</v>
      </c>
      <c r="J2441" s="3">
        <f t="shared" si="1198"/>
        <v>0</v>
      </c>
      <c r="K2441" s="110" t="s">
        <v>232</v>
      </c>
      <c r="L2441" s="113">
        <v>0.22420000000000001</v>
      </c>
      <c r="M2441" s="168"/>
      <c r="N2441" s="114">
        <f>VLOOKUP(K2441,'Material Bar Weights'!A:C,3,0)</f>
        <v>34.72</v>
      </c>
      <c r="O2441" s="115">
        <f t="shared" si="1199"/>
        <v>0</v>
      </c>
      <c r="P2441" s="105">
        <f t="shared" si="1201"/>
        <v>0</v>
      </c>
    </row>
    <row r="2442" spans="1:21">
      <c r="A2442" s="50" t="s">
        <v>233</v>
      </c>
      <c r="B2442" s="108" t="s">
        <v>1294</v>
      </c>
      <c r="C2442" s="84"/>
      <c r="D2442" s="81">
        <v>0</v>
      </c>
      <c r="E2442" s="110">
        <v>0</v>
      </c>
      <c r="F2442" s="110"/>
      <c r="G2442" s="111">
        <v>10</v>
      </c>
      <c r="H2442" s="110">
        <v>3</v>
      </c>
      <c r="I2442" s="3">
        <f t="shared" si="1197"/>
        <v>3</v>
      </c>
      <c r="J2442" s="3">
        <f t="shared" si="1198"/>
        <v>0</v>
      </c>
      <c r="K2442" s="110" t="s">
        <v>232</v>
      </c>
      <c r="L2442" s="113">
        <v>0.22420000000000001</v>
      </c>
      <c r="M2442" s="168"/>
      <c r="N2442" s="114">
        <f>VLOOKUP(K2442,'Material Bar Weights'!A:C,3,0)</f>
        <v>34.72</v>
      </c>
      <c r="O2442" s="115">
        <f t="shared" si="1199"/>
        <v>0</v>
      </c>
      <c r="P2442" s="105">
        <f t="shared" si="1201"/>
        <v>0</v>
      </c>
    </row>
    <row r="2443" spans="1:21">
      <c r="A2443" s="50" t="s">
        <v>1450</v>
      </c>
      <c r="B2443" s="127" t="s">
        <v>85</v>
      </c>
      <c r="C2443" s="84"/>
      <c r="D2443" s="81">
        <v>0</v>
      </c>
      <c r="E2443" s="110">
        <v>0</v>
      </c>
      <c r="F2443" s="33">
        <f t="shared" ref="F2443:F2444" si="1202">((E2443*M2443)/35)/4</f>
        <v>0</v>
      </c>
      <c r="G2443" s="111">
        <v>6</v>
      </c>
      <c r="H2443" s="110">
        <v>3</v>
      </c>
      <c r="I2443" s="3">
        <f t="shared" si="1197"/>
        <v>3</v>
      </c>
      <c r="J2443" s="3">
        <f t="shared" si="1198"/>
        <v>0</v>
      </c>
      <c r="K2443" s="110" t="s">
        <v>96</v>
      </c>
      <c r="L2443" s="113">
        <v>2.2679</v>
      </c>
      <c r="M2443" s="168">
        <v>0.64700000000000002</v>
      </c>
      <c r="N2443" s="114">
        <f>VLOOKUP(K2443,'Material Bar Weights'!A:C,3,0)</f>
        <v>101.1</v>
      </c>
      <c r="O2443" s="115">
        <f t="shared" si="1199"/>
        <v>0</v>
      </c>
      <c r="P2443" s="105">
        <f t="shared" si="1201"/>
        <v>0</v>
      </c>
    </row>
    <row r="2444" spans="1:21">
      <c r="A2444" s="50" t="s">
        <v>1450</v>
      </c>
      <c r="B2444" s="412" t="s">
        <v>86</v>
      </c>
      <c r="C2444" s="182"/>
      <c r="D2444" s="1376">
        <v>0</v>
      </c>
      <c r="E2444" s="1377">
        <v>0</v>
      </c>
      <c r="F2444" s="33">
        <f t="shared" si="1202"/>
        <v>0</v>
      </c>
      <c r="G2444" s="111">
        <v>8</v>
      </c>
      <c r="H2444" s="110">
        <v>3.5</v>
      </c>
      <c r="I2444" s="3">
        <f t="shared" si="1197"/>
        <v>3.5</v>
      </c>
      <c r="J2444" s="3">
        <f t="shared" si="1198"/>
        <v>0</v>
      </c>
      <c r="K2444" s="110" t="s">
        <v>98</v>
      </c>
      <c r="L2444" s="113">
        <v>1.6384000000000001</v>
      </c>
      <c r="M2444" s="168">
        <v>0.64500000000000002</v>
      </c>
      <c r="N2444" s="114">
        <f>VLOOKUP(K2444,'Material Bar Weights'!A:C,3,0)</f>
        <v>78.12</v>
      </c>
      <c r="O2444" s="115">
        <f t="shared" si="1199"/>
        <v>0</v>
      </c>
      <c r="P2444" s="105">
        <f t="shared" si="1201"/>
        <v>0</v>
      </c>
    </row>
    <row r="2445" spans="1:21">
      <c r="A2445" s="50" t="s">
        <v>1450</v>
      </c>
      <c r="B2445" s="108" t="s">
        <v>718</v>
      </c>
      <c r="C2445" s="182"/>
      <c r="D2445" s="81">
        <v>0</v>
      </c>
      <c r="E2445" s="110">
        <v>0</v>
      </c>
      <c r="F2445" s="110"/>
      <c r="G2445" s="111">
        <v>12</v>
      </c>
      <c r="H2445" s="110">
        <v>4</v>
      </c>
      <c r="I2445" s="3">
        <f t="shared" si="1197"/>
        <v>4</v>
      </c>
      <c r="J2445" s="3">
        <f t="shared" si="1198"/>
        <v>1</v>
      </c>
      <c r="K2445" s="110" t="s">
        <v>410</v>
      </c>
      <c r="L2445" s="168">
        <v>0.58679999999999999</v>
      </c>
      <c r="M2445" s="168"/>
      <c r="N2445" s="114">
        <f>VLOOKUP(K2445,'Material Bar Weights'!A:C,3,0)</f>
        <v>43.22</v>
      </c>
      <c r="O2445" s="115">
        <f t="shared" si="1199"/>
        <v>0</v>
      </c>
      <c r="P2445" s="105">
        <f t="shared" si="1201"/>
        <v>0</v>
      </c>
    </row>
    <row r="2446" spans="1:21">
      <c r="A2446" s="50" t="s">
        <v>233</v>
      </c>
      <c r="B2446" s="412" t="s">
        <v>1237</v>
      </c>
      <c r="C2446" s="182"/>
      <c r="D2446" s="81">
        <v>0</v>
      </c>
      <c r="E2446" s="264">
        <v>0</v>
      </c>
      <c r="F2446" s="264"/>
      <c r="G2446" s="81">
        <v>30</v>
      </c>
      <c r="H2446" s="264">
        <v>3</v>
      </c>
      <c r="I2446" s="3">
        <f t="shared" si="1197"/>
        <v>3</v>
      </c>
      <c r="J2446" s="3">
        <f t="shared" si="1198"/>
        <v>0</v>
      </c>
      <c r="K2446" s="50" t="s">
        <v>192</v>
      </c>
      <c r="L2446" s="163">
        <v>0.33900000000000002</v>
      </c>
      <c r="M2446" s="171"/>
      <c r="N2446" s="114">
        <f>VLOOKUP(K2446,'Material Bar Weights'!A:C,3,0)</f>
        <v>3.39</v>
      </c>
      <c r="O2446" s="115">
        <f t="shared" si="1199"/>
        <v>0</v>
      </c>
      <c r="P2446" s="105">
        <f t="shared" si="1201"/>
        <v>0</v>
      </c>
    </row>
    <row r="2447" spans="1:21">
      <c r="A2447" s="165" t="s">
        <v>1425</v>
      </c>
      <c r="B2447" s="127" t="s">
        <v>1539</v>
      </c>
      <c r="C2447" s="182"/>
      <c r="D2447" s="81">
        <v>0</v>
      </c>
      <c r="E2447" s="81">
        <v>0</v>
      </c>
      <c r="F2447" s="81"/>
      <c r="G2447" s="146">
        <v>32</v>
      </c>
      <c r="H2447" s="81">
        <v>3</v>
      </c>
      <c r="I2447" s="40">
        <f t="shared" si="1197"/>
        <v>3</v>
      </c>
      <c r="J2447" s="40">
        <f t="shared" si="1198"/>
        <v>0</v>
      </c>
      <c r="K2447" s="367" t="s">
        <v>1485</v>
      </c>
      <c r="L2447" s="81" t="s">
        <v>47</v>
      </c>
      <c r="M2447" s="81"/>
      <c r="N2447" s="114"/>
      <c r="O2447" s="115">
        <f t="shared" ref="O2447:O2461" si="1203">IF(L2447="NA", E2447, E2447*L2447)</f>
        <v>0</v>
      </c>
      <c r="P2447" s="114"/>
    </row>
    <row r="2448" spans="1:21">
      <c r="A2448" s="81" t="s">
        <v>1592</v>
      </c>
      <c r="B2448" s="127" t="s">
        <v>1484</v>
      </c>
      <c r="C2448" s="182"/>
      <c r="D2448" s="81">
        <v>0</v>
      </c>
      <c r="E2448" s="81">
        <v>0</v>
      </c>
      <c r="F2448" s="81"/>
      <c r="G2448" s="146">
        <v>13</v>
      </c>
      <c r="H2448" s="81">
        <v>4</v>
      </c>
      <c r="I2448" s="40">
        <f t="shared" si="1197"/>
        <v>4</v>
      </c>
      <c r="J2448" s="40">
        <f t="shared" si="1198"/>
        <v>1</v>
      </c>
      <c r="K2448" s="81" t="s">
        <v>92</v>
      </c>
      <c r="L2448" s="152">
        <v>0.58130000000000004</v>
      </c>
      <c r="M2448" s="81"/>
      <c r="N2448" s="114">
        <f>VLOOKUP(K2448,'Material Bar Weights'!A:C,3,0)</f>
        <v>48.45</v>
      </c>
      <c r="O2448" s="115">
        <f t="shared" si="1203"/>
        <v>0</v>
      </c>
      <c r="P2448" s="105">
        <f>O2448/N2448</f>
        <v>0</v>
      </c>
    </row>
    <row r="2449" spans="1:21">
      <c r="A2449" s="81" t="s">
        <v>293</v>
      </c>
      <c r="B2449" s="108" t="s">
        <v>1485</v>
      </c>
      <c r="C2449" s="182"/>
      <c r="D2449" s="81">
        <v>0</v>
      </c>
      <c r="E2449" s="77">
        <v>0</v>
      </c>
      <c r="F2449" s="77"/>
      <c r="G2449" s="153">
        <v>13</v>
      </c>
      <c r="H2449" s="7">
        <v>2</v>
      </c>
      <c r="I2449" s="3">
        <f t="shared" si="1197"/>
        <v>2</v>
      </c>
      <c r="J2449" s="3">
        <f t="shared" si="1198"/>
        <v>0</v>
      </c>
      <c r="K2449" s="367" t="s">
        <v>1484</v>
      </c>
      <c r="L2449" s="81" t="s">
        <v>47</v>
      </c>
      <c r="M2449" s="81"/>
      <c r="N2449" s="114"/>
      <c r="O2449" s="115">
        <f t="shared" si="1203"/>
        <v>0</v>
      </c>
      <c r="P2449" s="114"/>
    </row>
    <row r="2450" spans="1:21">
      <c r="A2450" s="50" t="s">
        <v>662</v>
      </c>
      <c r="B2450" s="108" t="s">
        <v>1238</v>
      </c>
      <c r="C2450" s="182"/>
      <c r="D2450" s="81">
        <v>0</v>
      </c>
      <c r="E2450" s="264">
        <v>0</v>
      </c>
      <c r="F2450" s="264"/>
      <c r="G2450" s="146">
        <v>6</v>
      </c>
      <c r="H2450" s="264">
        <v>4</v>
      </c>
      <c r="I2450" s="3">
        <f t="shared" si="1197"/>
        <v>4</v>
      </c>
      <c r="J2450" s="3">
        <f t="shared" si="1198"/>
        <v>1</v>
      </c>
      <c r="K2450" s="50" t="s">
        <v>54</v>
      </c>
      <c r="L2450" s="163">
        <v>0.17430000000000001</v>
      </c>
      <c r="M2450" s="171"/>
      <c r="N2450" s="114">
        <f>VLOOKUP(K2450,'Material Bar Weights'!A:C,3,0)</f>
        <v>8.68</v>
      </c>
      <c r="O2450" s="115">
        <f t="shared" si="1203"/>
        <v>0</v>
      </c>
      <c r="P2450" s="105">
        <f>O2450/N2450</f>
        <v>0</v>
      </c>
    </row>
    <row r="2451" spans="1:21">
      <c r="A2451" s="50" t="s">
        <v>662</v>
      </c>
      <c r="B2451" s="108" t="s">
        <v>1208</v>
      </c>
      <c r="C2451" s="182"/>
      <c r="D2451" s="81">
        <v>0</v>
      </c>
      <c r="E2451" s="264">
        <v>0</v>
      </c>
      <c r="F2451" s="264"/>
      <c r="G2451" s="81">
        <v>30</v>
      </c>
      <c r="H2451" s="264">
        <v>3</v>
      </c>
      <c r="I2451" s="3">
        <f t="shared" si="1197"/>
        <v>3</v>
      </c>
      <c r="J2451" s="3">
        <f t="shared" si="1198"/>
        <v>0</v>
      </c>
      <c r="K2451" s="50" t="s">
        <v>232</v>
      </c>
      <c r="L2451" s="163">
        <v>0.48499999999999999</v>
      </c>
      <c r="M2451" s="171"/>
      <c r="N2451" s="114">
        <f>VLOOKUP(K2451,'Material Bar Weights'!A:C,3,0)</f>
        <v>34.72</v>
      </c>
      <c r="O2451" s="115">
        <f t="shared" si="1203"/>
        <v>0</v>
      </c>
      <c r="P2451" s="105">
        <f>O2451/N2451</f>
        <v>0</v>
      </c>
    </row>
    <row r="2452" spans="1:21">
      <c r="A2452" s="165" t="s">
        <v>1425</v>
      </c>
      <c r="B2452" s="108" t="s">
        <v>1376</v>
      </c>
      <c r="C2452" s="182"/>
      <c r="D2452" s="81">
        <v>0</v>
      </c>
      <c r="E2452" s="81">
        <v>0</v>
      </c>
      <c r="F2452" s="81"/>
      <c r="G2452" s="146">
        <v>32</v>
      </c>
      <c r="H2452" s="81">
        <v>3</v>
      </c>
      <c r="I2452" s="40">
        <f t="shared" si="1197"/>
        <v>3</v>
      </c>
      <c r="J2452" s="40">
        <f t="shared" si="1198"/>
        <v>0</v>
      </c>
      <c r="K2452" s="367" t="s">
        <v>1378</v>
      </c>
      <c r="L2452" s="81" t="s">
        <v>47</v>
      </c>
      <c r="M2452" s="81"/>
      <c r="N2452" s="114"/>
      <c r="O2452" s="115">
        <f t="shared" si="1203"/>
        <v>0</v>
      </c>
      <c r="P2452" s="114"/>
    </row>
    <row r="2453" spans="1:21">
      <c r="A2453" s="81" t="s">
        <v>662</v>
      </c>
      <c r="B2453" s="108" t="s">
        <v>1377</v>
      </c>
      <c r="C2453" s="182"/>
      <c r="D2453" s="81">
        <v>0</v>
      </c>
      <c r="E2453" s="81">
        <v>0</v>
      </c>
      <c r="F2453" s="81"/>
      <c r="G2453" s="146">
        <v>13</v>
      </c>
      <c r="H2453" s="81">
        <v>4</v>
      </c>
      <c r="I2453" s="40">
        <f t="shared" si="1197"/>
        <v>4</v>
      </c>
      <c r="J2453" s="40">
        <f t="shared" si="1198"/>
        <v>1</v>
      </c>
      <c r="K2453" s="81" t="s">
        <v>92</v>
      </c>
      <c r="L2453" s="81">
        <v>0.56879999999999997</v>
      </c>
      <c r="M2453" s="81"/>
      <c r="N2453" s="114">
        <f>VLOOKUP(K2453,'Material Bar Weights'!A:C,3,0)</f>
        <v>48.45</v>
      </c>
      <c r="O2453" s="115">
        <f t="shared" si="1203"/>
        <v>0</v>
      </c>
      <c r="P2453" s="105">
        <f>O2453/N2453</f>
        <v>0</v>
      </c>
    </row>
    <row r="2454" spans="1:21">
      <c r="A2454" s="81" t="s">
        <v>662</v>
      </c>
      <c r="B2454" s="127" t="s">
        <v>1378</v>
      </c>
      <c r="C2454" s="182"/>
      <c r="D2454" s="81">
        <v>0</v>
      </c>
      <c r="E2454" s="77">
        <v>0</v>
      </c>
      <c r="F2454" s="77"/>
      <c r="G2454" s="153">
        <v>13</v>
      </c>
      <c r="H2454" s="7">
        <v>2</v>
      </c>
      <c r="I2454" s="3">
        <f t="shared" si="1197"/>
        <v>2</v>
      </c>
      <c r="J2454" s="3">
        <f t="shared" si="1198"/>
        <v>0</v>
      </c>
      <c r="K2454" s="367" t="s">
        <v>1377</v>
      </c>
      <c r="L2454" s="152" t="s">
        <v>47</v>
      </c>
      <c r="M2454" s="81"/>
      <c r="N2454" s="114"/>
      <c r="O2454" s="115">
        <f t="shared" si="1203"/>
        <v>0</v>
      </c>
      <c r="P2454" s="114"/>
    </row>
    <row r="2455" spans="1:21">
      <c r="A2455" s="50" t="s">
        <v>1450</v>
      </c>
      <c r="B2455" s="412" t="s">
        <v>2540</v>
      </c>
      <c r="C2455" s="182" t="s">
        <v>735</v>
      </c>
      <c r="D2455" s="81">
        <v>0</v>
      </c>
      <c r="E2455" s="81">
        <v>0</v>
      </c>
      <c r="F2455" s="33">
        <f t="shared" ref="F2455" si="1204">((E2455*M2455)/35)/4</f>
        <v>0</v>
      </c>
      <c r="G2455" s="81">
        <v>60</v>
      </c>
      <c r="H2455" s="81">
        <v>3</v>
      </c>
      <c r="I2455" s="40">
        <f>E2455/G2455+H2455</f>
        <v>3</v>
      </c>
      <c r="J2455" s="40">
        <f>ROUND(I2455/7.5,0)</f>
        <v>0</v>
      </c>
      <c r="K2455" s="391" t="s">
        <v>1066</v>
      </c>
      <c r="L2455" s="152">
        <v>1.1587000000000001</v>
      </c>
      <c r="M2455" s="81">
        <v>0.38700000000000001</v>
      </c>
      <c r="N2455" s="114">
        <f>VLOOKUP(K2455,'Material Bar Weights'!A:C,3,0)</f>
        <v>72.38</v>
      </c>
      <c r="O2455" s="115">
        <f>IF(L2455="NA", E2455, E2455*L2455)</f>
        <v>0</v>
      </c>
      <c r="P2455" s="105">
        <f>O2455/N2455</f>
        <v>0</v>
      </c>
    </row>
    <row r="2456" spans="1:21">
      <c r="A2456" s="81" t="s">
        <v>293</v>
      </c>
      <c r="B2456" s="412" t="s">
        <v>2541</v>
      </c>
      <c r="D2456" s="81">
        <v>0</v>
      </c>
      <c r="E2456" s="77">
        <v>0</v>
      </c>
      <c r="F2456" s="77"/>
      <c r="G2456" s="77">
        <v>16</v>
      </c>
      <c r="H2456" s="7">
        <v>2</v>
      </c>
      <c r="I2456" s="3">
        <f>E2456/G2456+H2456</f>
        <v>2</v>
      </c>
      <c r="J2456" s="3">
        <f>ROUND(I2456/7.5,0)</f>
        <v>0</v>
      </c>
      <c r="K2456" s="392" t="s">
        <v>2543</v>
      </c>
      <c r="L2456" s="81" t="s">
        <v>47</v>
      </c>
      <c r="M2456" s="81"/>
      <c r="N2456" s="114"/>
      <c r="O2456" s="115">
        <f>IF(L2456="NA", E2456, E2456*L2456)</f>
        <v>0</v>
      </c>
      <c r="P2456" s="114"/>
    </row>
    <row r="2457" spans="1:21">
      <c r="A2457" s="165" t="s">
        <v>1425</v>
      </c>
      <c r="B2457" s="127" t="s">
        <v>2542</v>
      </c>
      <c r="D2457" s="81">
        <v>0</v>
      </c>
      <c r="E2457" s="77">
        <v>0</v>
      </c>
      <c r="F2457" s="77"/>
      <c r="G2457" s="77">
        <v>16</v>
      </c>
      <c r="H2457" s="7">
        <v>2</v>
      </c>
      <c r="I2457" s="3">
        <f t="shared" si="1197"/>
        <v>2</v>
      </c>
      <c r="J2457" s="3">
        <f t="shared" si="1198"/>
        <v>0</v>
      </c>
      <c r="K2457" s="392" t="s">
        <v>2544</v>
      </c>
      <c r="L2457" s="81" t="s">
        <v>47</v>
      </c>
      <c r="M2457" s="81"/>
      <c r="N2457" s="114"/>
      <c r="O2457" s="115">
        <f t="shared" si="1203"/>
        <v>0</v>
      </c>
      <c r="P2457" s="114"/>
    </row>
    <row r="2458" spans="1:21">
      <c r="A2458" s="50" t="s">
        <v>186</v>
      </c>
      <c r="B2458" s="49" t="s">
        <v>1613</v>
      </c>
      <c r="C2458" s="256"/>
      <c r="D2458" s="81">
        <v>0</v>
      </c>
      <c r="E2458" s="77">
        <v>0</v>
      </c>
      <c r="F2458" s="77"/>
      <c r="G2458" s="77">
        <v>15</v>
      </c>
      <c r="H2458" s="7">
        <v>4</v>
      </c>
      <c r="I2458" s="3">
        <f t="shared" si="1197"/>
        <v>4</v>
      </c>
      <c r="J2458" s="3">
        <f t="shared" si="1198"/>
        <v>1</v>
      </c>
      <c r="K2458" s="81" t="s">
        <v>364</v>
      </c>
      <c r="L2458" s="103">
        <v>5.3600000000000002E-2</v>
      </c>
      <c r="M2458" s="103"/>
      <c r="N2458" s="114">
        <f>VLOOKUP(K2458,'Material Bar Weights'!A:C,3,0)</f>
        <v>2.17</v>
      </c>
      <c r="O2458" s="115">
        <f t="shared" si="1203"/>
        <v>0</v>
      </c>
      <c r="P2458" s="105">
        <f>O2458/N2458</f>
        <v>0</v>
      </c>
    </row>
    <row r="2459" spans="1:21">
      <c r="A2459" s="50" t="s">
        <v>186</v>
      </c>
      <c r="B2459" s="49" t="s">
        <v>1614</v>
      </c>
      <c r="C2459" s="256"/>
      <c r="D2459" s="81">
        <v>0</v>
      </c>
      <c r="E2459" s="77">
        <v>0</v>
      </c>
      <c r="F2459" s="77"/>
      <c r="G2459" s="77">
        <v>15</v>
      </c>
      <c r="H2459" s="7">
        <v>4</v>
      </c>
      <c r="I2459" s="3">
        <f t="shared" si="1197"/>
        <v>4</v>
      </c>
      <c r="J2459" s="3">
        <f t="shared" si="1198"/>
        <v>1</v>
      </c>
      <c r="K2459" s="208" t="s">
        <v>1613</v>
      </c>
      <c r="L2459" s="103" t="s">
        <v>47</v>
      </c>
      <c r="M2459" s="103"/>
      <c r="N2459" s="114"/>
      <c r="O2459" s="115">
        <f t="shared" si="1203"/>
        <v>0</v>
      </c>
      <c r="P2459" s="114"/>
    </row>
    <row r="2460" spans="1:21">
      <c r="A2460" s="50" t="s">
        <v>662</v>
      </c>
      <c r="B2460" s="412" t="s">
        <v>747</v>
      </c>
      <c r="C2460" s="182"/>
      <c r="D2460" s="81">
        <v>0</v>
      </c>
      <c r="E2460" s="81">
        <v>0</v>
      </c>
      <c r="F2460" s="81"/>
      <c r="G2460" s="146">
        <v>53</v>
      </c>
      <c r="H2460" s="81">
        <v>3</v>
      </c>
      <c r="I2460" s="40">
        <f t="shared" si="1197"/>
        <v>3</v>
      </c>
      <c r="J2460" s="40">
        <f t="shared" si="1198"/>
        <v>0</v>
      </c>
      <c r="K2460" s="81" t="s">
        <v>161</v>
      </c>
      <c r="L2460" s="81">
        <v>4.0399999999999998E-2</v>
      </c>
      <c r="M2460" s="81"/>
      <c r="N2460" s="114">
        <f>VLOOKUP(K2460,'Material Bar Weights'!A:C,3,0)</f>
        <v>19.53</v>
      </c>
      <c r="O2460" s="115">
        <f t="shared" si="1203"/>
        <v>0</v>
      </c>
      <c r="P2460" s="105">
        <f>O2460/N2460</f>
        <v>0</v>
      </c>
    </row>
    <row r="2461" spans="1:21">
      <c r="A2461" s="81" t="s">
        <v>946</v>
      </c>
      <c r="B2461" s="412" t="s">
        <v>1001</v>
      </c>
      <c r="C2461" s="182" t="s">
        <v>735</v>
      </c>
      <c r="D2461" s="81">
        <v>0</v>
      </c>
      <c r="E2461" s="81">
        <v>0</v>
      </c>
      <c r="F2461" s="33">
        <f t="shared" ref="F2461" si="1205">((E2461*M2461)/35)/4</f>
        <v>0</v>
      </c>
      <c r="G2461" s="1351">
        <v>23</v>
      </c>
      <c r="H2461" s="81">
        <v>3</v>
      </c>
      <c r="I2461" s="40">
        <f t="shared" si="1197"/>
        <v>3</v>
      </c>
      <c r="J2461" s="40">
        <f t="shared" si="1198"/>
        <v>0</v>
      </c>
      <c r="K2461" s="81" t="s">
        <v>232</v>
      </c>
      <c r="L2461" s="152">
        <v>0.73250000000000004</v>
      </c>
      <c r="M2461" s="81">
        <v>0.23400000000000001</v>
      </c>
      <c r="N2461" s="114">
        <f>VLOOKUP(K2461,'Material Bar Weights'!A:C,3,0)</f>
        <v>34.72</v>
      </c>
      <c r="O2461" s="115">
        <f t="shared" si="1203"/>
        <v>0</v>
      </c>
      <c r="P2461" s="105">
        <f>O2461/N2461</f>
        <v>0</v>
      </c>
      <c r="Q2461" s="48"/>
      <c r="R2461" s="288"/>
      <c r="U2461" s="107"/>
    </row>
    <row r="2462" spans="1:21">
      <c r="A2462" s="81" t="s">
        <v>814</v>
      </c>
      <c r="B2462" s="412" t="s">
        <v>1955</v>
      </c>
      <c r="C2462" s="182"/>
      <c r="D2462" s="81">
        <v>0</v>
      </c>
      <c r="E2462" s="81">
        <v>0</v>
      </c>
      <c r="F2462" s="81"/>
      <c r="G2462" s="81">
        <v>9</v>
      </c>
      <c r="H2462" s="81">
        <v>3</v>
      </c>
      <c r="I2462" s="40">
        <f t="shared" si="1197"/>
        <v>3</v>
      </c>
      <c r="J2462" s="40">
        <f t="shared" si="1198"/>
        <v>0</v>
      </c>
      <c r="K2462" s="81" t="s">
        <v>232</v>
      </c>
      <c r="L2462" s="81">
        <v>0.72750000000000004</v>
      </c>
      <c r="M2462" s="81"/>
      <c r="N2462" s="114">
        <f>VLOOKUP(K2462,'Material Bar Weights'!A:C,3,0)</f>
        <v>34.72</v>
      </c>
      <c r="O2462" s="115">
        <f>IF(L2462="NA", E2462, E2462*L2462)</f>
        <v>0</v>
      </c>
      <c r="P2462" s="105">
        <f>O2462/N2462</f>
        <v>0</v>
      </c>
      <c r="Q2462" s="81"/>
      <c r="R2462" s="288"/>
      <c r="U2462" s="107"/>
    </row>
    <row r="2463" spans="1:21">
      <c r="A2463" s="165" t="s">
        <v>1425</v>
      </c>
      <c r="B2463" s="108" t="s">
        <v>1593</v>
      </c>
      <c r="D2463" s="81">
        <v>0</v>
      </c>
      <c r="E2463" s="77">
        <v>0</v>
      </c>
      <c r="F2463" s="77"/>
      <c r="G2463" s="77">
        <v>16</v>
      </c>
      <c r="H2463" s="7">
        <v>2</v>
      </c>
      <c r="I2463" s="3">
        <f t="shared" ref="I2463:I2469" si="1206">E2463/G2463+H2463</f>
        <v>2</v>
      </c>
      <c r="J2463" s="3">
        <f t="shared" ref="J2463:J2469" si="1207">ROUND(I2463/7.5,0)</f>
        <v>0</v>
      </c>
      <c r="K2463" s="367" t="s">
        <v>1445</v>
      </c>
      <c r="L2463" s="81" t="s">
        <v>47</v>
      </c>
      <c r="M2463" s="81"/>
      <c r="N2463" s="114"/>
      <c r="O2463" s="115">
        <f t="shared" ref="O2463:O2469" si="1208">IF(L2463="NA", E2463, E2463*L2463)</f>
        <v>0</v>
      </c>
      <c r="P2463" s="114"/>
    </row>
    <row r="2464" spans="1:21">
      <c r="A2464" s="81" t="s">
        <v>1450</v>
      </c>
      <c r="B2464" s="108" t="s">
        <v>1239</v>
      </c>
      <c r="C2464" s="182"/>
      <c r="D2464" s="81">
        <v>0</v>
      </c>
      <c r="E2464" s="81">
        <v>0</v>
      </c>
      <c r="F2464" s="81"/>
      <c r="G2464" s="81">
        <v>60</v>
      </c>
      <c r="H2464" s="81">
        <v>3</v>
      </c>
      <c r="I2464" s="40">
        <f t="shared" si="1206"/>
        <v>3</v>
      </c>
      <c r="J2464" s="40">
        <f t="shared" si="1207"/>
        <v>0</v>
      </c>
      <c r="K2464" s="81" t="s">
        <v>669</v>
      </c>
      <c r="L2464" s="152">
        <v>1.9215</v>
      </c>
      <c r="M2464" s="81"/>
      <c r="N2464" s="114">
        <f>VLOOKUP(K2464,'Material Bar Weights'!A:C,3,0)</f>
        <v>117.25</v>
      </c>
      <c r="O2464" s="115">
        <f t="shared" si="1208"/>
        <v>0</v>
      </c>
      <c r="P2464" s="105">
        <f>O2464/N2464</f>
        <v>0</v>
      </c>
    </row>
    <row r="2465" spans="1:16">
      <c r="A2465" s="165" t="s">
        <v>293</v>
      </c>
      <c r="B2465" s="108" t="s">
        <v>1240</v>
      </c>
      <c r="D2465" s="81">
        <v>0</v>
      </c>
      <c r="E2465" s="77">
        <v>0</v>
      </c>
      <c r="F2465" s="77"/>
      <c r="G2465" s="77">
        <v>16</v>
      </c>
      <c r="H2465" s="7">
        <v>2</v>
      </c>
      <c r="I2465" s="3">
        <f t="shared" si="1206"/>
        <v>2</v>
      </c>
      <c r="J2465" s="3">
        <f t="shared" si="1207"/>
        <v>0</v>
      </c>
      <c r="K2465" s="367" t="s">
        <v>1444</v>
      </c>
      <c r="L2465" s="81" t="s">
        <v>47</v>
      </c>
      <c r="M2465" s="81"/>
      <c r="N2465" s="114"/>
      <c r="O2465" s="115">
        <f t="shared" si="1208"/>
        <v>0</v>
      </c>
      <c r="P2465" s="114"/>
    </row>
    <row r="2466" spans="1:16">
      <c r="A2466" s="50" t="s">
        <v>614</v>
      </c>
      <c r="B2466" s="127" t="s">
        <v>611</v>
      </c>
      <c r="C2466" s="182"/>
      <c r="D2466" s="81">
        <v>0</v>
      </c>
      <c r="E2466" s="81">
        <v>0</v>
      </c>
      <c r="F2466" s="81"/>
      <c r="G2466" s="146">
        <v>51</v>
      </c>
      <c r="H2466" s="81">
        <v>1.5</v>
      </c>
      <c r="I2466" s="40">
        <f t="shared" si="1206"/>
        <v>1.5</v>
      </c>
      <c r="J2466" s="40">
        <f t="shared" si="1207"/>
        <v>0</v>
      </c>
      <c r="K2466" s="81" t="s">
        <v>232</v>
      </c>
      <c r="L2466" s="81">
        <v>6.93E-2</v>
      </c>
      <c r="M2466" s="81"/>
      <c r="N2466" s="114">
        <f>VLOOKUP(K2466,'Material Bar Weights'!A:C,3,0)</f>
        <v>34.72</v>
      </c>
      <c r="O2466" s="115">
        <f t="shared" si="1208"/>
        <v>0</v>
      </c>
      <c r="P2466" s="105">
        <f>O2466/N2466</f>
        <v>0</v>
      </c>
    </row>
    <row r="2467" spans="1:16">
      <c r="A2467" s="50" t="s">
        <v>685</v>
      </c>
      <c r="B2467" s="127" t="s">
        <v>613</v>
      </c>
      <c r="C2467" s="182"/>
      <c r="D2467" s="81">
        <v>0</v>
      </c>
      <c r="E2467" s="81">
        <v>0</v>
      </c>
      <c r="F2467" s="81"/>
      <c r="G2467" s="284">
        <v>54</v>
      </c>
      <c r="H2467" s="81">
        <v>1.5</v>
      </c>
      <c r="I2467" s="40">
        <f t="shared" si="1206"/>
        <v>1.5</v>
      </c>
      <c r="J2467" s="40">
        <f t="shared" si="1207"/>
        <v>0</v>
      </c>
      <c r="K2467" s="81" t="s">
        <v>161</v>
      </c>
      <c r="L2467" s="81">
        <v>0.29799999999999999</v>
      </c>
      <c r="M2467" s="81"/>
      <c r="N2467" s="114">
        <f>VLOOKUP(K2467,'Material Bar Weights'!A:C,3,0)</f>
        <v>19.53</v>
      </c>
      <c r="O2467" s="115">
        <f t="shared" si="1208"/>
        <v>0</v>
      </c>
      <c r="P2467" s="105">
        <f>O2467/N2467</f>
        <v>0</v>
      </c>
    </row>
    <row r="2468" spans="1:16">
      <c r="A2468" s="50" t="s">
        <v>186</v>
      </c>
      <c r="B2468" s="172" t="s">
        <v>1035</v>
      </c>
      <c r="C2468" s="76"/>
      <c r="D2468" s="81">
        <v>0</v>
      </c>
      <c r="E2468" s="140">
        <v>0</v>
      </c>
      <c r="F2468" s="140"/>
      <c r="G2468" s="50">
        <v>288</v>
      </c>
      <c r="H2468" s="81">
        <v>0.5</v>
      </c>
      <c r="I2468" s="6">
        <f t="shared" si="1206"/>
        <v>0.5</v>
      </c>
      <c r="J2468" s="6">
        <f t="shared" si="1207"/>
        <v>0</v>
      </c>
      <c r="K2468" s="140" t="s">
        <v>192</v>
      </c>
      <c r="L2468" s="50">
        <v>9.4200000000000006E-2</v>
      </c>
      <c r="M2468" s="81"/>
      <c r="N2468" s="114">
        <f>VLOOKUP(K2468,'Material Bar Weights'!A:C,3,0)</f>
        <v>3.39</v>
      </c>
      <c r="O2468" s="115">
        <f t="shared" si="1208"/>
        <v>0</v>
      </c>
      <c r="P2468" s="105">
        <f>O2468/N2468</f>
        <v>0</v>
      </c>
    </row>
    <row r="2469" spans="1:16">
      <c r="A2469" s="81" t="s">
        <v>662</v>
      </c>
      <c r="B2469" s="127" t="s">
        <v>1069</v>
      </c>
      <c r="C2469" s="182"/>
      <c r="D2469" s="81">
        <v>0</v>
      </c>
      <c r="E2469" s="81">
        <v>0</v>
      </c>
      <c r="F2469" s="81"/>
      <c r="G2469" s="81">
        <v>60</v>
      </c>
      <c r="H2469" s="81">
        <v>3</v>
      </c>
      <c r="I2469" s="40">
        <f t="shared" si="1206"/>
        <v>3</v>
      </c>
      <c r="J2469" s="40">
        <f t="shared" si="1207"/>
        <v>0</v>
      </c>
      <c r="K2469" s="81" t="s">
        <v>605</v>
      </c>
      <c r="L2469" s="81">
        <v>0.1234</v>
      </c>
      <c r="M2469" s="81"/>
      <c r="N2469" s="114">
        <f>VLOOKUP(K2469,'Material Bar Weights'!A:C,3,0)</f>
        <v>54.25</v>
      </c>
      <c r="O2469" s="115">
        <f t="shared" si="1208"/>
        <v>0</v>
      </c>
      <c r="P2469" s="105">
        <f>O2469/N2469</f>
        <v>0</v>
      </c>
    </row>
    <row r="2470" spans="1:16">
      <c r="A2470" s="81" t="s">
        <v>1450</v>
      </c>
      <c r="B2470" s="412" t="s">
        <v>2135</v>
      </c>
      <c r="C2470" s="182"/>
      <c r="D2470" s="81">
        <v>0</v>
      </c>
      <c r="E2470" s="81">
        <v>0</v>
      </c>
      <c r="F2470" s="33">
        <f>((E2470*M2470)/35)/4</f>
        <v>0</v>
      </c>
      <c r="G2470" s="81">
        <v>60</v>
      </c>
      <c r="H2470" s="81">
        <v>3</v>
      </c>
      <c r="I2470" s="40">
        <f>E2470/G2470+H2470</f>
        <v>3</v>
      </c>
      <c r="J2470" s="40">
        <f>ROUND(I2470/7.5,0)</f>
        <v>0</v>
      </c>
      <c r="K2470" s="81" t="s">
        <v>1092</v>
      </c>
      <c r="L2470" s="81">
        <v>4.819</v>
      </c>
      <c r="M2470" s="81"/>
      <c r="N2470" s="114">
        <f>VLOOKUP(K2470,'Material Bar Weights'!A:C,3,0)</f>
        <v>239.3</v>
      </c>
      <c r="O2470" s="115">
        <f>IF(L2470="NA", E2470, E2470*L2470)</f>
        <v>0</v>
      </c>
      <c r="P2470" s="105">
        <f>O2470/N2470</f>
        <v>0</v>
      </c>
    </row>
    <row r="2471" spans="1:16">
      <c r="A2471" s="81" t="s">
        <v>1592</v>
      </c>
      <c r="B2471" s="412" t="s">
        <v>2137</v>
      </c>
      <c r="C2471" s="182"/>
      <c r="D2471" s="81">
        <v>0</v>
      </c>
      <c r="E2471" s="81">
        <v>0</v>
      </c>
      <c r="F2471" s="81"/>
      <c r="G2471" s="81">
        <v>60</v>
      </c>
      <c r="H2471" s="81">
        <v>3</v>
      </c>
      <c r="I2471" s="40">
        <f>E2471/G2471+H2471</f>
        <v>3</v>
      </c>
      <c r="J2471" s="40">
        <f>ROUND(I2471/7.5,0)</f>
        <v>0</v>
      </c>
      <c r="K2471" s="392" t="s">
        <v>2136</v>
      </c>
      <c r="L2471" s="81" t="s">
        <v>47</v>
      </c>
      <c r="M2471" s="81"/>
      <c r="N2471" s="114"/>
      <c r="O2471" s="115">
        <f>IF(L2471="NA", E2471, E2471*L2471)</f>
        <v>0</v>
      </c>
      <c r="P2471" s="114"/>
    </row>
    <row r="2472" spans="1:16">
      <c r="A2472" s="165" t="s">
        <v>1425</v>
      </c>
      <c r="B2472" s="127" t="s">
        <v>2138</v>
      </c>
      <c r="D2472" s="81">
        <v>0</v>
      </c>
      <c r="E2472" s="77">
        <v>0</v>
      </c>
      <c r="F2472" s="77"/>
      <c r="G2472" s="77">
        <v>16</v>
      </c>
      <c r="H2472" s="7">
        <v>2</v>
      </c>
      <c r="I2472" s="3">
        <f>E2472/G2472+H2472</f>
        <v>2</v>
      </c>
      <c r="J2472" s="3">
        <f>ROUND(I2472/7.5,0)</f>
        <v>0</v>
      </c>
      <c r="K2472" s="392" t="s">
        <v>2139</v>
      </c>
      <c r="L2472" s="81" t="s">
        <v>47</v>
      </c>
      <c r="M2472" s="81"/>
      <c r="N2472" s="114"/>
      <c r="O2472" s="115">
        <f>IF(L2472="NA", E2472, E2472*L2472)</f>
        <v>0</v>
      </c>
      <c r="P2472" s="114"/>
    </row>
    <row r="2473" spans="1:16">
      <c r="A2473" s="165" t="s">
        <v>814</v>
      </c>
      <c r="B2473" s="412" t="s">
        <v>2188</v>
      </c>
      <c r="C2473" s="182"/>
      <c r="D2473" s="81">
        <v>0</v>
      </c>
      <c r="E2473" s="81">
        <v>0</v>
      </c>
      <c r="F2473" s="81"/>
      <c r="G2473" s="81">
        <v>30</v>
      </c>
      <c r="H2473" s="81">
        <v>3</v>
      </c>
      <c r="I2473" s="40">
        <f t="shared" ref="I2473" si="1209">E2473/G2473+H2473</f>
        <v>3</v>
      </c>
      <c r="J2473" s="40">
        <f t="shared" ref="J2473" si="1210">ROUND(I2473/7.5,0)</f>
        <v>0</v>
      </c>
      <c r="K2473" s="81" t="s">
        <v>161</v>
      </c>
      <c r="L2473" s="81">
        <v>2.9499999999999998E-2</v>
      </c>
      <c r="M2473" s="81"/>
      <c r="N2473" s="114">
        <f>VLOOKUP(K2473,'Material Bar Weights'!A:C,3,0)</f>
        <v>19.53</v>
      </c>
      <c r="O2473" s="115">
        <f t="shared" ref="O2473" si="1211">IF(L2473="NA", E2473, E2473*L2473)</f>
        <v>0</v>
      </c>
      <c r="P2473" s="105">
        <f>O2473/N2473</f>
        <v>0</v>
      </c>
    </row>
    <row r="2474" spans="1:16">
      <c r="A2474" s="50" t="s">
        <v>186</v>
      </c>
      <c r="B2474" s="75" t="s">
        <v>2394</v>
      </c>
      <c r="C2474" s="76"/>
      <c r="D2474" s="81">
        <v>0</v>
      </c>
      <c r="E2474" s="140">
        <v>0</v>
      </c>
      <c r="F2474" s="140"/>
      <c r="G2474" s="146">
        <v>34</v>
      </c>
      <c r="H2474" s="81">
        <v>4.5</v>
      </c>
      <c r="I2474" s="6">
        <f t="shared" ref="I2474:I2489" si="1212">E2474/G2474+H2474</f>
        <v>4.5</v>
      </c>
      <c r="J2474" s="6">
        <f t="shared" ref="J2474:J2489" si="1213">ROUND(I2474/7.5,0)</f>
        <v>1</v>
      </c>
      <c r="K2474" s="140" t="s">
        <v>192</v>
      </c>
      <c r="L2474" s="50">
        <v>0.1028</v>
      </c>
      <c r="M2474" s="81"/>
      <c r="N2474" s="114">
        <f>VLOOKUP(K2474,'Material Bar Weights'!A:C,3,0)</f>
        <v>3.39</v>
      </c>
      <c r="O2474" s="115">
        <f>IF(L2474="NA", E2474, E2474*L2474)</f>
        <v>0</v>
      </c>
      <c r="P2474" s="105">
        <f>O2474/N2474</f>
        <v>0</v>
      </c>
    </row>
    <row r="2475" spans="1:16">
      <c r="A2475" s="50" t="s">
        <v>182</v>
      </c>
      <c r="B2475" s="75" t="s">
        <v>2395</v>
      </c>
      <c r="C2475" s="76"/>
      <c r="D2475" s="81">
        <v>0</v>
      </c>
      <c r="E2475" s="140">
        <v>0</v>
      </c>
      <c r="F2475" s="140"/>
      <c r="G2475" s="50">
        <v>288</v>
      </c>
      <c r="H2475" s="81">
        <v>0.5</v>
      </c>
      <c r="I2475" s="6">
        <f t="shared" si="1212"/>
        <v>0.5</v>
      </c>
      <c r="J2475" s="6">
        <f t="shared" si="1213"/>
        <v>0</v>
      </c>
      <c r="K2475" s="203" t="s">
        <v>2396</v>
      </c>
      <c r="L2475" s="50" t="s">
        <v>47</v>
      </c>
      <c r="M2475" s="81"/>
      <c r="N2475" s="114"/>
      <c r="O2475" s="115">
        <f>IF(L2475="NA", E2475, E2475*L2475)</f>
        <v>0</v>
      </c>
      <c r="P2475" s="114"/>
    </row>
    <row r="2476" spans="1:16">
      <c r="A2476" s="50" t="s">
        <v>1450</v>
      </c>
      <c r="B2476" s="107" t="s">
        <v>1047</v>
      </c>
      <c r="C2476" s="256"/>
      <c r="D2476" s="81">
        <v>0</v>
      </c>
      <c r="E2476" s="77">
        <v>0</v>
      </c>
      <c r="F2476" s="77"/>
      <c r="G2476" s="77">
        <v>15</v>
      </c>
      <c r="H2476" s="7">
        <v>4</v>
      </c>
      <c r="I2476" s="3">
        <f t="shared" si="1212"/>
        <v>4</v>
      </c>
      <c r="J2476" s="3">
        <f t="shared" si="1213"/>
        <v>1</v>
      </c>
      <c r="K2476" s="81" t="s">
        <v>630</v>
      </c>
      <c r="L2476" s="81">
        <v>0.161</v>
      </c>
      <c r="M2476" s="81"/>
      <c r="N2476" s="114">
        <f>VLOOKUP(K2476,'Material Bar Weights'!A:C,3,0)</f>
        <v>65.64</v>
      </c>
      <c r="O2476" s="115">
        <f>IF(L2476="NA", E2476, E2476*L2476)</f>
        <v>0</v>
      </c>
      <c r="P2476" s="105">
        <f>O2476/N2476</f>
        <v>0</v>
      </c>
    </row>
    <row r="2477" spans="1:16">
      <c r="A2477" s="81" t="s">
        <v>703</v>
      </c>
      <c r="B2477" s="127" t="s">
        <v>3896</v>
      </c>
      <c r="C2477" s="182"/>
      <c r="D2477" s="81">
        <v>0</v>
      </c>
      <c r="E2477" s="81">
        <v>0</v>
      </c>
      <c r="F2477" s="1253">
        <f>((E2477*M2477)/35)/4</f>
        <v>0</v>
      </c>
      <c r="G2477" s="81">
        <v>15</v>
      </c>
      <c r="H2477" s="81">
        <v>3</v>
      </c>
      <c r="I2477" s="40">
        <f t="shared" si="1212"/>
        <v>3</v>
      </c>
      <c r="J2477" s="40">
        <f t="shared" si="1213"/>
        <v>0</v>
      </c>
      <c r="K2477" s="81" t="s">
        <v>1247</v>
      </c>
      <c r="L2477" s="81">
        <v>11.033799999999999</v>
      </c>
      <c r="M2477" s="81">
        <v>4.07</v>
      </c>
      <c r="N2477" s="114">
        <f>VLOOKUP(K2477,'Material Bar Weights'!A:C,3,0)</f>
        <v>425.33</v>
      </c>
      <c r="O2477" s="115">
        <f>IF(L2477="NA", E2477, E2477*L2477)</f>
        <v>0</v>
      </c>
      <c r="P2477" s="105">
        <f>O2477/N2477</f>
        <v>0</v>
      </c>
    </row>
    <row r="2478" spans="1:16">
      <c r="A2478" s="50" t="s">
        <v>703</v>
      </c>
      <c r="B2478" s="412" t="s">
        <v>3897</v>
      </c>
      <c r="C2478" s="182"/>
      <c r="D2478" s="81">
        <v>0</v>
      </c>
      <c r="E2478" s="77">
        <v>0</v>
      </c>
      <c r="F2478" s="77"/>
      <c r="G2478" s="77">
        <v>15</v>
      </c>
      <c r="H2478" s="7">
        <v>2</v>
      </c>
      <c r="I2478" s="3">
        <f t="shared" si="1212"/>
        <v>2</v>
      </c>
      <c r="J2478" s="3">
        <f t="shared" si="1213"/>
        <v>0</v>
      </c>
      <c r="K2478" s="1255" t="s">
        <v>3899</v>
      </c>
      <c r="L2478" s="81" t="s">
        <v>47</v>
      </c>
      <c r="M2478" s="81"/>
      <c r="N2478" s="114"/>
      <c r="O2478" s="115">
        <f t="shared" ref="O2478:O2509" si="1214">IF(L2478="NA", E2478, E2478*L2478)</f>
        <v>0</v>
      </c>
      <c r="P2478" s="114"/>
    </row>
    <row r="2479" spans="1:16">
      <c r="A2479" s="165" t="s">
        <v>1425</v>
      </c>
      <c r="B2479" s="108" t="s">
        <v>3898</v>
      </c>
      <c r="C2479" s="182"/>
      <c r="D2479" s="81">
        <v>0</v>
      </c>
      <c r="E2479" s="77">
        <v>0</v>
      </c>
      <c r="F2479" s="77"/>
      <c r="G2479" s="77">
        <v>15</v>
      </c>
      <c r="H2479" s="7">
        <v>2</v>
      </c>
      <c r="I2479" s="3">
        <f t="shared" si="1212"/>
        <v>2</v>
      </c>
      <c r="J2479" s="3">
        <f t="shared" si="1213"/>
        <v>0</v>
      </c>
      <c r="K2479" s="1254" t="s">
        <v>3897</v>
      </c>
      <c r="L2479" s="81" t="s">
        <v>47</v>
      </c>
      <c r="M2479" s="81"/>
      <c r="N2479" s="114"/>
      <c r="O2479" s="115">
        <f t="shared" si="1214"/>
        <v>0</v>
      </c>
      <c r="P2479" s="114"/>
    </row>
    <row r="2480" spans="1:16">
      <c r="A2480" s="50" t="s">
        <v>186</v>
      </c>
      <c r="B2480" s="107" t="s">
        <v>1609</v>
      </c>
      <c r="C2480" s="256"/>
      <c r="D2480" s="81">
        <v>0</v>
      </c>
      <c r="E2480" s="77">
        <v>0</v>
      </c>
      <c r="F2480" s="77"/>
      <c r="G2480" s="77">
        <v>15</v>
      </c>
      <c r="H2480" s="7">
        <v>4</v>
      </c>
      <c r="I2480" s="3">
        <f t="shared" si="1212"/>
        <v>4</v>
      </c>
      <c r="J2480" s="3">
        <f t="shared" si="1213"/>
        <v>1</v>
      </c>
      <c r="K2480" s="81" t="s">
        <v>107</v>
      </c>
      <c r="L2480" s="81">
        <v>0.17050000000000001</v>
      </c>
      <c r="M2480" s="81"/>
      <c r="N2480" s="114">
        <f>VLOOKUP(K2480,'Material Bar Weights'!A:C,3,0)</f>
        <v>4.88</v>
      </c>
      <c r="O2480" s="115">
        <f t="shared" si="1214"/>
        <v>0</v>
      </c>
      <c r="P2480" s="105">
        <f>O2480/N2480</f>
        <v>0</v>
      </c>
    </row>
    <row r="2481" spans="1:17">
      <c r="A2481" s="50" t="s">
        <v>186</v>
      </c>
      <c r="B2481" s="107" t="s">
        <v>1610</v>
      </c>
      <c r="C2481" s="256"/>
      <c r="D2481" s="81">
        <v>0</v>
      </c>
      <c r="E2481" s="77">
        <v>0</v>
      </c>
      <c r="F2481" s="77"/>
      <c r="G2481" s="77">
        <v>15</v>
      </c>
      <c r="H2481" s="7">
        <v>4</v>
      </c>
      <c r="I2481" s="3">
        <f t="shared" si="1212"/>
        <v>4</v>
      </c>
      <c r="J2481" s="3">
        <f t="shared" si="1213"/>
        <v>1</v>
      </c>
      <c r="K2481" s="208" t="s">
        <v>1609</v>
      </c>
      <c r="L2481" s="81" t="s">
        <v>47</v>
      </c>
      <c r="M2481" s="81"/>
      <c r="N2481" s="114"/>
      <c r="O2481" s="115">
        <f t="shared" si="1214"/>
        <v>0</v>
      </c>
      <c r="P2481" s="114"/>
    </row>
    <row r="2482" spans="1:17">
      <c r="A2482" s="50" t="s">
        <v>703</v>
      </c>
      <c r="B2482" s="301" t="s">
        <v>1619</v>
      </c>
      <c r="C2482" s="393"/>
      <c r="D2482" s="81">
        <v>0</v>
      </c>
      <c r="E2482" s="77">
        <v>0</v>
      </c>
      <c r="F2482" s="77"/>
      <c r="G2482" s="77">
        <v>60</v>
      </c>
      <c r="H2482" s="263">
        <v>3</v>
      </c>
      <c r="I2482" s="3">
        <f t="shared" si="1212"/>
        <v>3</v>
      </c>
      <c r="J2482" s="3">
        <f t="shared" si="1213"/>
        <v>0</v>
      </c>
      <c r="K2482" s="81" t="s">
        <v>1865</v>
      </c>
      <c r="L2482" s="152">
        <v>0.57940000000000003</v>
      </c>
      <c r="M2482" s="81"/>
      <c r="N2482" s="114">
        <f>VLOOKUP(K2482,'Material Bar Weights'!A:C,3,0)</f>
        <v>156.79</v>
      </c>
      <c r="O2482" s="115">
        <f t="shared" si="1214"/>
        <v>0</v>
      </c>
      <c r="P2482" s="105">
        <f>O2482/N2482</f>
        <v>0</v>
      </c>
    </row>
    <row r="2483" spans="1:17">
      <c r="A2483" s="50" t="s">
        <v>893</v>
      </c>
      <c r="B2483" s="285" t="s">
        <v>1499</v>
      </c>
      <c r="C2483" s="393"/>
      <c r="D2483" s="81">
        <v>0</v>
      </c>
      <c r="E2483" s="77">
        <v>0</v>
      </c>
      <c r="F2483" s="77"/>
      <c r="G2483" s="77">
        <v>10</v>
      </c>
      <c r="H2483" s="263">
        <v>3</v>
      </c>
      <c r="I2483" s="3">
        <f t="shared" si="1212"/>
        <v>3</v>
      </c>
      <c r="J2483" s="3">
        <f t="shared" si="1213"/>
        <v>0</v>
      </c>
      <c r="K2483" s="81" t="s">
        <v>1150</v>
      </c>
      <c r="L2483" s="81">
        <v>0.45600000000000002</v>
      </c>
      <c r="M2483" s="81"/>
      <c r="N2483" s="114">
        <f>VLOOKUP(K2483,'Material Bar Weights'!A:C,3,0)</f>
        <v>175.8</v>
      </c>
      <c r="O2483" s="115">
        <f t="shared" si="1214"/>
        <v>0</v>
      </c>
      <c r="P2483" s="105">
        <f>O2483/N2483</f>
        <v>0</v>
      </c>
    </row>
    <row r="2484" spans="1:17">
      <c r="A2484" s="81" t="s">
        <v>814</v>
      </c>
      <c r="B2484" s="127" t="s">
        <v>1093</v>
      </c>
      <c r="C2484" s="182"/>
      <c r="D2484" s="81">
        <v>0</v>
      </c>
      <c r="E2484" s="81">
        <v>0</v>
      </c>
      <c r="F2484" s="346">
        <f>((E2484*M2484)/35)/4</f>
        <v>0</v>
      </c>
      <c r="G2484" s="81">
        <v>10</v>
      </c>
      <c r="H2484" s="81">
        <v>3</v>
      </c>
      <c r="I2484" s="40">
        <f t="shared" si="1212"/>
        <v>3</v>
      </c>
      <c r="J2484" s="40">
        <f t="shared" si="1213"/>
        <v>0</v>
      </c>
      <c r="K2484" s="81" t="s">
        <v>630</v>
      </c>
      <c r="L2484" s="81">
        <v>1.6547000000000001</v>
      </c>
      <c r="M2484" s="81">
        <v>0.55000000000000004</v>
      </c>
      <c r="N2484" s="114">
        <f>VLOOKUP(K2484,'Material Bar Weights'!A:C,3,0)</f>
        <v>65.64</v>
      </c>
      <c r="O2484" s="115">
        <f t="shared" si="1214"/>
        <v>0</v>
      </c>
      <c r="P2484" s="105">
        <f>O2484/N2484</f>
        <v>0</v>
      </c>
    </row>
    <row r="2485" spans="1:17">
      <c r="A2485" s="81" t="s">
        <v>233</v>
      </c>
      <c r="B2485" s="412" t="s">
        <v>3843</v>
      </c>
      <c r="C2485" s="182"/>
      <c r="D2485" s="81">
        <v>0</v>
      </c>
      <c r="E2485" s="81">
        <v>0</v>
      </c>
      <c r="F2485" s="346">
        <f>((E2485*M2485)/35)/4</f>
        <v>0</v>
      </c>
      <c r="G2485" s="81">
        <v>16</v>
      </c>
      <c r="H2485" s="81">
        <v>3</v>
      </c>
      <c r="I2485" s="40">
        <f t="shared" si="1212"/>
        <v>3</v>
      </c>
      <c r="J2485" s="40">
        <f t="shared" si="1213"/>
        <v>0</v>
      </c>
      <c r="K2485" s="81" t="s">
        <v>3842</v>
      </c>
      <c r="L2485" s="81">
        <v>0.1017</v>
      </c>
      <c r="M2485" s="81">
        <v>3.6999999999999998E-2</v>
      </c>
      <c r="N2485" s="114">
        <f>VLOOKUP(K2485,'Material Bar Weights'!A:C,3,0)</f>
        <v>13.8</v>
      </c>
      <c r="O2485" s="115">
        <f t="shared" si="1214"/>
        <v>0</v>
      </c>
      <c r="P2485" s="105">
        <f>O2485/N2485</f>
        <v>0</v>
      </c>
    </row>
    <row r="2486" spans="1:17">
      <c r="A2486" s="165" t="s">
        <v>233</v>
      </c>
      <c r="B2486" s="127" t="s">
        <v>3844</v>
      </c>
      <c r="D2486" s="81">
        <v>0</v>
      </c>
      <c r="E2486" s="77">
        <v>0</v>
      </c>
      <c r="F2486" s="77"/>
      <c r="G2486" s="77">
        <v>16</v>
      </c>
      <c r="H2486" s="7">
        <v>2</v>
      </c>
      <c r="I2486" s="3">
        <f t="shared" si="1212"/>
        <v>2</v>
      </c>
      <c r="J2486" s="3">
        <f t="shared" si="1213"/>
        <v>0</v>
      </c>
      <c r="K2486" s="392" t="s">
        <v>3845</v>
      </c>
      <c r="L2486" s="81" t="s">
        <v>47</v>
      </c>
      <c r="M2486" s="81"/>
      <c r="N2486" s="114"/>
      <c r="O2486" s="115">
        <f t="shared" si="1214"/>
        <v>0</v>
      </c>
      <c r="P2486" s="114"/>
    </row>
    <row r="2487" spans="1:17">
      <c r="A2487" s="50" t="s">
        <v>233</v>
      </c>
      <c r="B2487" s="127" t="s">
        <v>2189</v>
      </c>
      <c r="C2487" s="109"/>
      <c r="D2487" s="81">
        <v>0</v>
      </c>
      <c r="E2487" s="264">
        <v>0</v>
      </c>
      <c r="F2487" s="33">
        <f t="shared" ref="F2487" si="1215">((E2487*M2487)/35)/4</f>
        <v>0</v>
      </c>
      <c r="G2487" s="81">
        <v>30</v>
      </c>
      <c r="H2487" s="264">
        <v>3</v>
      </c>
      <c r="I2487" s="3">
        <f t="shared" si="1212"/>
        <v>3</v>
      </c>
      <c r="J2487" s="3">
        <f>ROUND(I2487/7.5,0)</f>
        <v>0</v>
      </c>
      <c r="K2487" s="81" t="s">
        <v>117</v>
      </c>
      <c r="L2487" s="163">
        <v>3.1899999999999998E-2</v>
      </c>
      <c r="M2487" s="171">
        <v>7.0000000000000001E-3</v>
      </c>
      <c r="N2487" s="114">
        <f>VLOOKUP(K2487,'Material Bar Weights'!A:C,3,0)</f>
        <v>3.23</v>
      </c>
      <c r="O2487" s="115">
        <f>IF(L2487="NA", E2487, E2487*L2487)</f>
        <v>0</v>
      </c>
      <c r="P2487" s="105">
        <f>O2487/N2487</f>
        <v>0</v>
      </c>
      <c r="Q2487" s="90"/>
    </row>
    <row r="2488" spans="1:17">
      <c r="A2488" s="50" t="s">
        <v>293</v>
      </c>
      <c r="B2488" s="394" t="s">
        <v>633</v>
      </c>
      <c r="C2488" s="47" t="s">
        <v>736</v>
      </c>
      <c r="D2488" s="81">
        <v>0</v>
      </c>
      <c r="E2488" s="77">
        <v>0</v>
      </c>
      <c r="F2488" s="77"/>
      <c r="G2488" s="153">
        <v>13</v>
      </c>
      <c r="H2488" s="263">
        <v>4</v>
      </c>
      <c r="I2488" s="3">
        <f t="shared" si="1212"/>
        <v>4</v>
      </c>
      <c r="J2488" s="3">
        <f t="shared" si="1213"/>
        <v>1</v>
      </c>
      <c r="K2488" s="391" t="s">
        <v>185</v>
      </c>
      <c r="L2488" s="152">
        <v>0.1012</v>
      </c>
      <c r="M2488" s="81"/>
      <c r="N2488" s="114">
        <f>VLOOKUP(K2488,'Material Bar Weights'!A:C,3,0)</f>
        <v>12.9</v>
      </c>
      <c r="O2488" s="115">
        <f t="shared" si="1214"/>
        <v>0</v>
      </c>
      <c r="P2488" s="105">
        <f>O2488/N2488</f>
        <v>0</v>
      </c>
    </row>
    <row r="2489" spans="1:17">
      <c r="A2489" s="50" t="s">
        <v>615</v>
      </c>
      <c r="B2489" s="49" t="s">
        <v>633</v>
      </c>
      <c r="C2489" s="47" t="s">
        <v>735</v>
      </c>
      <c r="D2489" s="81">
        <v>0</v>
      </c>
      <c r="E2489" s="50">
        <v>0</v>
      </c>
      <c r="G2489" s="146">
        <v>13</v>
      </c>
      <c r="H2489" s="81">
        <v>4</v>
      </c>
      <c r="I2489" s="6">
        <f t="shared" si="1212"/>
        <v>4</v>
      </c>
      <c r="J2489" s="6">
        <f t="shared" si="1213"/>
        <v>1</v>
      </c>
      <c r="K2489" s="50" t="s">
        <v>185</v>
      </c>
      <c r="L2489" s="368">
        <v>0.1101</v>
      </c>
      <c r="M2489" s="81"/>
      <c r="N2489" s="114">
        <f>VLOOKUP(K2489,'Material Bar Weights'!A:C,3,0)</f>
        <v>12.9</v>
      </c>
      <c r="O2489" s="115">
        <f t="shared" si="1214"/>
        <v>0</v>
      </c>
      <c r="P2489" s="105">
        <f>O2489/N2489</f>
        <v>0</v>
      </c>
    </row>
    <row r="2490" spans="1:17">
      <c r="A2490" s="165" t="s">
        <v>1425</v>
      </c>
      <c r="B2490" s="285" t="s">
        <v>1642</v>
      </c>
      <c r="C2490" s="395"/>
      <c r="D2490" s="81">
        <v>0</v>
      </c>
      <c r="E2490" s="50">
        <v>0</v>
      </c>
      <c r="G2490" s="146">
        <v>32</v>
      </c>
      <c r="H2490" s="81">
        <v>3</v>
      </c>
      <c r="I2490" s="6">
        <f t="shared" ref="I2490:I2522" si="1216">E2490/G2490+H2490</f>
        <v>3</v>
      </c>
      <c r="J2490" s="6">
        <f t="shared" ref="J2490:J2522" si="1217">ROUND(I2490/7.5,0)</f>
        <v>0</v>
      </c>
      <c r="K2490" s="396" t="s">
        <v>1643</v>
      </c>
      <c r="L2490" s="81" t="s">
        <v>47</v>
      </c>
      <c r="M2490" s="81"/>
      <c r="N2490" s="114"/>
      <c r="O2490" s="115">
        <f t="shared" si="1214"/>
        <v>0</v>
      </c>
      <c r="P2490" s="114"/>
    </row>
    <row r="2491" spans="1:17">
      <c r="A2491" s="50" t="s">
        <v>1592</v>
      </c>
      <c r="B2491" s="285" t="s">
        <v>1644</v>
      </c>
      <c r="C2491" s="395"/>
      <c r="D2491" s="81">
        <v>0</v>
      </c>
      <c r="E2491" s="50">
        <v>0</v>
      </c>
      <c r="G2491" s="146">
        <v>13</v>
      </c>
      <c r="H2491" s="81">
        <v>4</v>
      </c>
      <c r="I2491" s="6">
        <f t="shared" si="1216"/>
        <v>4</v>
      </c>
      <c r="J2491" s="6">
        <f t="shared" si="1217"/>
        <v>1</v>
      </c>
      <c r="K2491" s="50" t="s">
        <v>535</v>
      </c>
      <c r="L2491" s="81">
        <v>0.32390000000000002</v>
      </c>
      <c r="M2491" s="81"/>
      <c r="N2491" s="114">
        <f>VLOOKUP(K2491,'Material Bar Weights'!A:C,3,0)</f>
        <v>44.72</v>
      </c>
      <c r="O2491" s="115">
        <f t="shared" si="1214"/>
        <v>0</v>
      </c>
      <c r="P2491" s="105">
        <f>O2491/N2491</f>
        <v>0</v>
      </c>
    </row>
    <row r="2492" spans="1:17">
      <c r="A2492" s="50" t="s">
        <v>293</v>
      </c>
      <c r="B2492" s="285" t="s">
        <v>1643</v>
      </c>
      <c r="C2492" s="395"/>
      <c r="D2492" s="81">
        <v>0</v>
      </c>
      <c r="E2492" s="50">
        <v>0</v>
      </c>
      <c r="G2492" s="146">
        <v>13</v>
      </c>
      <c r="H2492" s="157">
        <v>2</v>
      </c>
      <c r="I2492" s="6">
        <f t="shared" si="1216"/>
        <v>2</v>
      </c>
      <c r="J2492" s="6">
        <f t="shared" si="1217"/>
        <v>0</v>
      </c>
      <c r="K2492" s="396" t="s">
        <v>1644</v>
      </c>
      <c r="L2492" s="81" t="s">
        <v>47</v>
      </c>
      <c r="M2492" s="81"/>
      <c r="N2492" s="114"/>
      <c r="O2492" s="115">
        <f t="shared" si="1214"/>
        <v>0</v>
      </c>
      <c r="P2492" s="114"/>
    </row>
    <row r="2493" spans="1:17">
      <c r="A2493" s="50" t="s">
        <v>662</v>
      </c>
      <c r="B2493" s="127" t="s">
        <v>1387</v>
      </c>
      <c r="C2493" s="182"/>
      <c r="D2493" s="81">
        <v>0</v>
      </c>
      <c r="E2493" s="264">
        <v>0</v>
      </c>
      <c r="F2493" s="264"/>
      <c r="G2493" s="146">
        <v>2</v>
      </c>
      <c r="H2493" s="264">
        <v>2</v>
      </c>
      <c r="I2493" s="3">
        <f t="shared" si="1216"/>
        <v>2</v>
      </c>
      <c r="J2493" s="3">
        <f t="shared" si="1217"/>
        <v>0</v>
      </c>
      <c r="K2493" s="50" t="s">
        <v>1388</v>
      </c>
      <c r="L2493" s="163">
        <v>0.1641</v>
      </c>
      <c r="M2493" s="171"/>
      <c r="N2493" s="114">
        <f>VLOOKUP(K2493,'Material Bar Weights'!A:C,3,0)</f>
        <v>8.26</v>
      </c>
      <c r="O2493" s="115">
        <f t="shared" si="1214"/>
        <v>0</v>
      </c>
      <c r="P2493" s="105">
        <f>O2493/N2493</f>
        <v>0</v>
      </c>
    </row>
    <row r="2494" spans="1:17">
      <c r="A2494" s="50" t="s">
        <v>662</v>
      </c>
      <c r="B2494" s="127" t="s">
        <v>1427</v>
      </c>
      <c r="C2494" s="182"/>
      <c r="D2494" s="81">
        <v>0</v>
      </c>
      <c r="E2494" s="264">
        <v>0</v>
      </c>
      <c r="F2494" s="264"/>
      <c r="G2494" s="146">
        <v>3</v>
      </c>
      <c r="H2494" s="264">
        <v>2</v>
      </c>
      <c r="I2494" s="3">
        <f t="shared" si="1216"/>
        <v>2</v>
      </c>
      <c r="J2494" s="3">
        <f t="shared" si="1217"/>
        <v>0</v>
      </c>
      <c r="K2494" s="50" t="s">
        <v>1388</v>
      </c>
      <c r="L2494" s="163">
        <v>0.1641</v>
      </c>
      <c r="M2494" s="171"/>
      <c r="N2494" s="114">
        <f>VLOOKUP(K2494,'Material Bar Weights'!A:C,3,0)</f>
        <v>8.26</v>
      </c>
      <c r="O2494" s="115">
        <f t="shared" si="1214"/>
        <v>0</v>
      </c>
      <c r="P2494" s="105">
        <f>O2494/N2494</f>
        <v>0</v>
      </c>
    </row>
    <row r="2495" spans="1:17">
      <c r="A2495" s="50" t="s">
        <v>662</v>
      </c>
      <c r="B2495" s="127" t="s">
        <v>1241</v>
      </c>
      <c r="C2495" s="182"/>
      <c r="D2495" s="81">
        <v>0</v>
      </c>
      <c r="E2495" s="264">
        <v>0</v>
      </c>
      <c r="F2495" s="264"/>
      <c r="G2495" s="81">
        <v>30</v>
      </c>
      <c r="H2495" s="264">
        <v>3</v>
      </c>
      <c r="I2495" s="3">
        <f t="shared" si="1216"/>
        <v>3</v>
      </c>
      <c r="J2495" s="3">
        <f t="shared" si="1217"/>
        <v>0</v>
      </c>
      <c r="K2495" s="50" t="s">
        <v>541</v>
      </c>
      <c r="L2495" s="163">
        <v>0.45660000000000001</v>
      </c>
      <c r="M2495" s="171"/>
      <c r="N2495" s="114">
        <f>VLOOKUP(K2495,'Material Bar Weights'!A:C,3,0)</f>
        <v>32.04</v>
      </c>
      <c r="O2495" s="115">
        <f t="shared" si="1214"/>
        <v>0</v>
      </c>
      <c r="P2495" s="105">
        <f>O2495/N2495</f>
        <v>0</v>
      </c>
    </row>
    <row r="2496" spans="1:17">
      <c r="A2496" s="50" t="s">
        <v>814</v>
      </c>
      <c r="B2496" s="108" t="s">
        <v>1551</v>
      </c>
      <c r="C2496" s="182"/>
      <c r="D2496" s="81">
        <v>0</v>
      </c>
      <c r="E2496" s="264">
        <v>0</v>
      </c>
      <c r="F2496" s="264"/>
      <c r="G2496" s="81">
        <v>30</v>
      </c>
      <c r="H2496" s="264">
        <v>3</v>
      </c>
      <c r="I2496" s="3">
        <f t="shared" si="1216"/>
        <v>3</v>
      </c>
      <c r="J2496" s="3">
        <f t="shared" si="1217"/>
        <v>0</v>
      </c>
      <c r="K2496" s="50" t="s">
        <v>1552</v>
      </c>
      <c r="L2496" s="163">
        <v>2.5999999999999999E-3</v>
      </c>
      <c r="M2496" s="171"/>
      <c r="N2496" s="114">
        <f>VLOOKUP(K2496,'Material Bar Weights'!A:C,3,0)</f>
        <v>10.14</v>
      </c>
      <c r="O2496" s="115">
        <f t="shared" si="1214"/>
        <v>0</v>
      </c>
      <c r="P2496" s="105">
        <f>O2496/N2496</f>
        <v>0</v>
      </c>
    </row>
    <row r="2497" spans="1:16">
      <c r="A2497" s="165" t="s">
        <v>1425</v>
      </c>
      <c r="B2497" s="108" t="s">
        <v>1514</v>
      </c>
      <c r="D2497" s="81">
        <v>0</v>
      </c>
      <c r="E2497" s="77">
        <v>0</v>
      </c>
      <c r="F2497" s="77"/>
      <c r="G2497" s="77">
        <v>16</v>
      </c>
      <c r="H2497" s="7">
        <v>2</v>
      </c>
      <c r="I2497" s="3">
        <f t="shared" si="1216"/>
        <v>2</v>
      </c>
      <c r="J2497" s="3">
        <f t="shared" si="1217"/>
        <v>0</v>
      </c>
      <c r="K2497" s="367" t="s">
        <v>1511</v>
      </c>
      <c r="L2497" s="81" t="s">
        <v>47</v>
      </c>
      <c r="M2497" s="81"/>
      <c r="N2497" s="114"/>
      <c r="O2497" s="115">
        <f t="shared" si="1214"/>
        <v>0</v>
      </c>
      <c r="P2497" s="114"/>
    </row>
    <row r="2498" spans="1:16">
      <c r="A2498" s="81" t="s">
        <v>1450</v>
      </c>
      <c r="B2498" s="127" t="s">
        <v>1242</v>
      </c>
      <c r="C2498" s="182"/>
      <c r="D2498" s="81">
        <v>0</v>
      </c>
      <c r="E2498" s="81">
        <v>0</v>
      </c>
      <c r="F2498" s="81"/>
      <c r="G2498" s="81">
        <v>60</v>
      </c>
      <c r="H2498" s="81">
        <v>3</v>
      </c>
      <c r="I2498" s="40">
        <f t="shared" si="1216"/>
        <v>3</v>
      </c>
      <c r="J2498" s="40">
        <f t="shared" si="1217"/>
        <v>0</v>
      </c>
      <c r="K2498" s="81" t="s">
        <v>1034</v>
      </c>
      <c r="L2498" s="81">
        <v>1.0962000000000001</v>
      </c>
      <c r="M2498" s="81"/>
      <c r="N2498" s="114">
        <f>VLOOKUP(K2498,'Material Bar Weights'!A:C,3,0)</f>
        <v>66.8</v>
      </c>
      <c r="O2498" s="115">
        <f t="shared" si="1214"/>
        <v>0</v>
      </c>
      <c r="P2498" s="105">
        <f>O2498/N2498</f>
        <v>0</v>
      </c>
    </row>
    <row r="2499" spans="1:16">
      <c r="A2499" s="81" t="s">
        <v>1450</v>
      </c>
      <c r="B2499" s="108" t="s">
        <v>1511</v>
      </c>
      <c r="C2499" s="232"/>
      <c r="D2499" s="81">
        <v>0</v>
      </c>
      <c r="E2499" s="81">
        <v>0</v>
      </c>
      <c r="F2499" s="81"/>
      <c r="G2499" s="81">
        <v>16</v>
      </c>
      <c r="H2499" s="157">
        <v>2</v>
      </c>
      <c r="I2499" s="40">
        <f t="shared" si="1216"/>
        <v>2</v>
      </c>
      <c r="J2499" s="40">
        <f t="shared" si="1217"/>
        <v>0</v>
      </c>
      <c r="K2499" s="218" t="s">
        <v>1242</v>
      </c>
      <c r="L2499" s="81" t="s">
        <v>47</v>
      </c>
      <c r="M2499" s="81"/>
      <c r="N2499" s="114"/>
      <c r="O2499" s="115">
        <f t="shared" si="1214"/>
        <v>0</v>
      </c>
      <c r="P2499" s="114"/>
    </row>
    <row r="2500" spans="1:16">
      <c r="A2500" s="81" t="s">
        <v>946</v>
      </c>
      <c r="B2500" s="412" t="s">
        <v>1252</v>
      </c>
      <c r="C2500" s="182"/>
      <c r="D2500" s="81">
        <v>0</v>
      </c>
      <c r="E2500" s="81">
        <v>0</v>
      </c>
      <c r="F2500" s="81"/>
      <c r="G2500" s="81">
        <v>30</v>
      </c>
      <c r="H2500" s="81">
        <v>3</v>
      </c>
      <c r="I2500" s="40">
        <f t="shared" si="1216"/>
        <v>3</v>
      </c>
      <c r="J2500" s="40">
        <f t="shared" si="1217"/>
        <v>0</v>
      </c>
      <c r="K2500" s="81" t="s">
        <v>541</v>
      </c>
      <c r="L2500" s="152">
        <v>0.72760000000000002</v>
      </c>
      <c r="M2500" s="81"/>
      <c r="N2500" s="114">
        <f>VLOOKUP(K2500,'Material Bar Weights'!A:C,3,0)</f>
        <v>32.04</v>
      </c>
      <c r="O2500" s="115">
        <f t="shared" si="1214"/>
        <v>0</v>
      </c>
      <c r="P2500" s="105">
        <f>O2500/N2500</f>
        <v>0</v>
      </c>
    </row>
    <row r="2501" spans="1:16">
      <c r="A2501" s="81" t="s">
        <v>662</v>
      </c>
      <c r="B2501" s="412" t="s">
        <v>1167</v>
      </c>
      <c r="C2501" s="182"/>
      <c r="D2501" s="81">
        <v>0</v>
      </c>
      <c r="E2501" s="81">
        <v>0</v>
      </c>
      <c r="F2501" s="81"/>
      <c r="G2501" s="81">
        <v>30</v>
      </c>
      <c r="H2501" s="81">
        <v>3</v>
      </c>
      <c r="I2501" s="40">
        <f t="shared" si="1216"/>
        <v>3</v>
      </c>
      <c r="J2501" s="40">
        <f t="shared" si="1217"/>
        <v>0</v>
      </c>
      <c r="K2501" s="81" t="s">
        <v>542</v>
      </c>
      <c r="L2501" s="81">
        <v>2.7699999999999999E-2</v>
      </c>
      <c r="M2501" s="81"/>
      <c r="N2501" s="114">
        <f>VLOOKUP(K2501,'Material Bar Weights'!A:C,3,0)</f>
        <v>18.579999999999998</v>
      </c>
      <c r="O2501" s="115">
        <f t="shared" si="1214"/>
        <v>0</v>
      </c>
      <c r="P2501" s="105">
        <f>O2501/N2501</f>
        <v>0</v>
      </c>
    </row>
    <row r="2502" spans="1:16">
      <c r="A2502" s="81" t="s">
        <v>1450</v>
      </c>
      <c r="B2502" s="127" t="s">
        <v>2690</v>
      </c>
      <c r="C2502" s="182"/>
      <c r="D2502" s="81">
        <v>0</v>
      </c>
      <c r="E2502" s="81">
        <v>0</v>
      </c>
      <c r="F2502" s="33">
        <f>((E2502*M2502)/35)/4</f>
        <v>0</v>
      </c>
      <c r="G2502" s="81">
        <v>60</v>
      </c>
      <c r="H2502" s="81">
        <v>3</v>
      </c>
      <c r="I2502" s="40">
        <f t="shared" si="1216"/>
        <v>3</v>
      </c>
      <c r="J2502" s="40">
        <f t="shared" si="1217"/>
        <v>0</v>
      </c>
      <c r="K2502" s="81" t="s">
        <v>1594</v>
      </c>
      <c r="L2502" s="152">
        <v>1.8283</v>
      </c>
      <c r="M2502" s="81">
        <v>0.57899999999999996</v>
      </c>
      <c r="N2502" s="114">
        <f>VLOOKUP(K2502,'Material Bar Weights'!A:C,3,0)</f>
        <v>108.5</v>
      </c>
      <c r="O2502" s="115">
        <f t="shared" si="1214"/>
        <v>0</v>
      </c>
      <c r="P2502" s="105">
        <f>O2502/N2502</f>
        <v>0</v>
      </c>
    </row>
    <row r="2503" spans="1:16">
      <c r="A2503" s="115" t="s">
        <v>233</v>
      </c>
      <c r="B2503" s="412" t="s">
        <v>2691</v>
      </c>
      <c r="C2503" s="232"/>
      <c r="D2503" s="81">
        <v>0</v>
      </c>
      <c r="E2503" s="81">
        <v>0</v>
      </c>
      <c r="F2503" s="81"/>
      <c r="G2503" s="81">
        <v>16</v>
      </c>
      <c r="H2503" s="157">
        <v>2</v>
      </c>
      <c r="I2503" s="40">
        <f t="shared" si="1216"/>
        <v>2</v>
      </c>
      <c r="J2503" s="40">
        <f t="shared" si="1217"/>
        <v>0</v>
      </c>
      <c r="K2503" s="367" t="s">
        <v>3841</v>
      </c>
      <c r="L2503" s="81" t="s">
        <v>47</v>
      </c>
      <c r="M2503" s="81"/>
      <c r="N2503" s="114"/>
      <c r="O2503" s="115">
        <f t="shared" si="1214"/>
        <v>0</v>
      </c>
      <c r="P2503" s="114"/>
    </row>
    <row r="2504" spans="1:16">
      <c r="A2504" s="115" t="s">
        <v>1438</v>
      </c>
      <c r="B2504" s="412" t="s">
        <v>2692</v>
      </c>
      <c r="C2504" s="232"/>
      <c r="D2504" s="81">
        <v>0</v>
      </c>
      <c r="E2504" s="81">
        <v>0</v>
      </c>
      <c r="F2504" s="81"/>
      <c r="G2504" s="81">
        <v>16</v>
      </c>
      <c r="H2504" s="157">
        <v>2</v>
      </c>
      <c r="I2504" s="40">
        <f>E2504/G2504+H2504</f>
        <v>2</v>
      </c>
      <c r="J2504" s="40">
        <f>ROUND(I2504/7.5,0)</f>
        <v>0</v>
      </c>
      <c r="K2504" s="367" t="s">
        <v>3840</v>
      </c>
      <c r="L2504" s="81" t="s">
        <v>47</v>
      </c>
      <c r="M2504" s="81"/>
      <c r="N2504" s="114"/>
      <c r="O2504" s="115">
        <f>IF(L2504="NA", E2504, E2504*L2504)</f>
        <v>0</v>
      </c>
      <c r="P2504" s="114"/>
    </row>
    <row r="2505" spans="1:16">
      <c r="A2505" s="50" t="s">
        <v>186</v>
      </c>
      <c r="B2505" s="49" t="s">
        <v>1048</v>
      </c>
      <c r="C2505" s="256"/>
      <c r="D2505" s="81">
        <v>0</v>
      </c>
      <c r="E2505" s="77">
        <v>0</v>
      </c>
      <c r="F2505" s="77"/>
      <c r="G2505" s="77">
        <v>15</v>
      </c>
      <c r="H2505" s="7">
        <v>4</v>
      </c>
      <c r="I2505" s="3">
        <f t="shared" si="1216"/>
        <v>4</v>
      </c>
      <c r="J2505" s="3">
        <f t="shared" si="1217"/>
        <v>1</v>
      </c>
      <c r="K2505" s="81" t="s">
        <v>117</v>
      </c>
      <c r="L2505" s="81">
        <v>7.6700000000000004E-2</v>
      </c>
      <c r="M2505" s="81"/>
      <c r="N2505" s="114">
        <f>VLOOKUP(K2505,'Material Bar Weights'!A:C,3,0)</f>
        <v>3.23</v>
      </c>
      <c r="O2505" s="115">
        <f t="shared" si="1214"/>
        <v>0</v>
      </c>
      <c r="P2505" s="105">
        <f>O2505/N2505</f>
        <v>0</v>
      </c>
    </row>
    <row r="2506" spans="1:16">
      <c r="A2506" s="50" t="s">
        <v>682</v>
      </c>
      <c r="B2506" s="49" t="s">
        <v>681</v>
      </c>
      <c r="C2506" s="256"/>
      <c r="D2506" s="81">
        <v>0</v>
      </c>
      <c r="E2506" s="77">
        <v>0</v>
      </c>
      <c r="F2506" s="77"/>
      <c r="G2506" s="153">
        <v>26</v>
      </c>
      <c r="H2506" s="7">
        <v>2.5</v>
      </c>
      <c r="I2506" s="3">
        <f t="shared" si="1216"/>
        <v>2.5</v>
      </c>
      <c r="J2506" s="3">
        <f t="shared" si="1217"/>
        <v>0</v>
      </c>
      <c r="K2506" s="81" t="s">
        <v>541</v>
      </c>
      <c r="L2506" s="81">
        <v>6.5199999999999994E-2</v>
      </c>
      <c r="M2506" s="81"/>
      <c r="N2506" s="114">
        <f>VLOOKUP(K2506,'Material Bar Weights'!A:C,3,0)</f>
        <v>32.04</v>
      </c>
      <c r="O2506" s="115">
        <f t="shared" si="1214"/>
        <v>0</v>
      </c>
      <c r="P2506" s="105">
        <f>O2506/N2506</f>
        <v>0</v>
      </c>
    </row>
    <row r="2507" spans="1:16">
      <c r="A2507" s="50" t="s">
        <v>682</v>
      </c>
      <c r="B2507" s="107" t="s">
        <v>683</v>
      </c>
      <c r="C2507" s="256"/>
      <c r="D2507" s="81">
        <v>0</v>
      </c>
      <c r="E2507" s="77">
        <v>0</v>
      </c>
      <c r="F2507" s="77"/>
      <c r="G2507" s="153">
        <v>16</v>
      </c>
      <c r="H2507" s="7">
        <v>2</v>
      </c>
      <c r="I2507" s="3">
        <f t="shared" si="1216"/>
        <v>2</v>
      </c>
      <c r="J2507" s="3">
        <f t="shared" si="1217"/>
        <v>0</v>
      </c>
      <c r="K2507" s="81" t="s">
        <v>542</v>
      </c>
      <c r="L2507" s="81">
        <v>2.8000000000000001E-2</v>
      </c>
      <c r="M2507" s="81"/>
      <c r="N2507" s="114">
        <f>VLOOKUP(K2507,'Material Bar Weights'!A:C,3,0)</f>
        <v>18.579999999999998</v>
      </c>
      <c r="O2507" s="115">
        <f t="shared" si="1214"/>
        <v>0</v>
      </c>
      <c r="P2507" s="105">
        <f>O2507/N2507</f>
        <v>0</v>
      </c>
    </row>
    <row r="2508" spans="1:16">
      <c r="A2508" s="50" t="s">
        <v>1450</v>
      </c>
      <c r="B2508" s="409" t="s">
        <v>2349</v>
      </c>
      <c r="C2508" s="393"/>
      <c r="D2508" s="81">
        <v>0</v>
      </c>
      <c r="E2508" s="77">
        <v>0</v>
      </c>
      <c r="F2508" s="33">
        <f>((E2508*M2508)/35)/4</f>
        <v>0</v>
      </c>
      <c r="G2508" s="77">
        <v>16</v>
      </c>
      <c r="H2508" s="263">
        <v>3</v>
      </c>
      <c r="I2508" s="3">
        <f t="shared" si="1216"/>
        <v>3</v>
      </c>
      <c r="J2508" s="3">
        <f t="shared" si="1217"/>
        <v>0</v>
      </c>
      <c r="K2508" s="81" t="s">
        <v>1702</v>
      </c>
      <c r="L2508" s="152">
        <v>4.6177000000000001</v>
      </c>
      <c r="M2508" s="81">
        <v>1.663</v>
      </c>
      <c r="N2508" s="114">
        <f>VLOOKUP(K2508,'Material Bar Weights'!A:C,3,0)</f>
        <v>165</v>
      </c>
      <c r="O2508" s="115">
        <f t="shared" si="1214"/>
        <v>0</v>
      </c>
      <c r="P2508" s="105">
        <f>O2508/N2508</f>
        <v>0</v>
      </c>
    </row>
    <row r="2509" spans="1:16">
      <c r="A2509" s="50" t="s">
        <v>1450</v>
      </c>
      <c r="B2509" s="409" t="s">
        <v>2350</v>
      </c>
      <c r="C2509" s="333"/>
      <c r="D2509" s="81">
        <v>0</v>
      </c>
      <c r="E2509" s="77">
        <v>0</v>
      </c>
      <c r="F2509" s="77"/>
      <c r="G2509" s="77">
        <v>16</v>
      </c>
      <c r="H2509" s="7">
        <v>2</v>
      </c>
      <c r="I2509" s="3">
        <f t="shared" si="1216"/>
        <v>2</v>
      </c>
      <c r="J2509" s="3">
        <f t="shared" si="1217"/>
        <v>0</v>
      </c>
      <c r="K2509" s="218" t="s">
        <v>2353</v>
      </c>
      <c r="L2509" s="81" t="s">
        <v>47</v>
      </c>
      <c r="M2509" s="81"/>
      <c r="N2509" s="114"/>
      <c r="O2509" s="115">
        <f t="shared" si="1214"/>
        <v>0</v>
      </c>
      <c r="P2509" s="114"/>
    </row>
    <row r="2510" spans="1:16">
      <c r="A2510" s="165" t="s">
        <v>1425</v>
      </c>
      <c r="B2510" s="409" t="s">
        <v>2351</v>
      </c>
      <c r="C2510" s="333"/>
      <c r="D2510" s="81">
        <v>0</v>
      </c>
      <c r="E2510" s="77">
        <v>0</v>
      </c>
      <c r="F2510" s="77"/>
      <c r="G2510" s="77">
        <v>16</v>
      </c>
      <c r="H2510" s="7">
        <v>2</v>
      </c>
      <c r="I2510" s="3">
        <f>E2510/G2510+H2510</f>
        <v>2</v>
      </c>
      <c r="J2510" s="3">
        <f>ROUND(I2510/7.5,0)</f>
        <v>0</v>
      </c>
      <c r="K2510" s="218" t="s">
        <v>2352</v>
      </c>
      <c r="L2510" s="81" t="s">
        <v>47</v>
      </c>
      <c r="M2510" s="81"/>
      <c r="N2510" s="114"/>
      <c r="O2510" s="115">
        <f>IF(L2510="NA", E2510, E2510*L2510)</f>
        <v>0</v>
      </c>
      <c r="P2510" s="114"/>
    </row>
    <row r="2511" spans="1:16">
      <c r="A2511" s="50" t="s">
        <v>682</v>
      </c>
      <c r="B2511" s="49" t="s">
        <v>1243</v>
      </c>
      <c r="C2511" s="256"/>
      <c r="D2511" s="81">
        <v>0</v>
      </c>
      <c r="E2511" s="77">
        <v>0</v>
      </c>
      <c r="F2511" s="77"/>
      <c r="G2511" s="153">
        <v>8</v>
      </c>
      <c r="H2511" s="7">
        <v>2.5</v>
      </c>
      <c r="I2511" s="3">
        <f t="shared" si="1216"/>
        <v>2.5</v>
      </c>
      <c r="J2511" s="3">
        <f t="shared" si="1217"/>
        <v>0</v>
      </c>
      <c r="K2511" s="81" t="s">
        <v>995</v>
      </c>
      <c r="L2511" s="81">
        <v>0.1517</v>
      </c>
      <c r="M2511" s="81"/>
      <c r="N2511" s="114">
        <f>VLOOKUP(K2511,'Material Bar Weights'!A:C,3,0)</f>
        <v>60.59</v>
      </c>
      <c r="O2511" s="115">
        <f t="shared" ref="O2511:O2522" si="1218">IF(L2511="NA", E2511, E2511*L2511)</f>
        <v>0</v>
      </c>
      <c r="P2511" s="105">
        <f>O2511/N2511</f>
        <v>0</v>
      </c>
    </row>
    <row r="2512" spans="1:16">
      <c r="A2512" s="81" t="s">
        <v>703</v>
      </c>
      <c r="B2512" s="108" t="s">
        <v>1244</v>
      </c>
      <c r="C2512" s="182"/>
      <c r="D2512" s="81">
        <v>0</v>
      </c>
      <c r="E2512" s="81">
        <v>0</v>
      </c>
      <c r="F2512" s="81"/>
      <c r="G2512" s="81">
        <v>60</v>
      </c>
      <c r="H2512" s="81">
        <v>3</v>
      </c>
      <c r="I2512" s="40">
        <f t="shared" si="1216"/>
        <v>3</v>
      </c>
      <c r="J2512" s="40">
        <f t="shared" si="1217"/>
        <v>0</v>
      </c>
      <c r="K2512" s="81" t="s">
        <v>1246</v>
      </c>
      <c r="L2512" s="81">
        <v>11.033799999999999</v>
      </c>
      <c r="M2512" s="81"/>
      <c r="N2512" s="114">
        <f>VLOOKUP(K2512,'Material Bar Weights'!A:C,3,0)</f>
        <v>392.5</v>
      </c>
      <c r="O2512" s="115">
        <f t="shared" si="1218"/>
        <v>0</v>
      </c>
      <c r="P2512" s="105">
        <f>O2512/N2512</f>
        <v>0</v>
      </c>
    </row>
    <row r="2513" spans="1:21">
      <c r="A2513" s="50" t="s">
        <v>703</v>
      </c>
      <c r="B2513" s="108" t="s">
        <v>1245</v>
      </c>
      <c r="D2513" s="81">
        <v>0</v>
      </c>
      <c r="E2513" s="77">
        <v>0</v>
      </c>
      <c r="F2513" s="77"/>
      <c r="G2513" s="77">
        <v>16</v>
      </c>
      <c r="H2513" s="7">
        <v>2</v>
      </c>
      <c r="I2513" s="3">
        <f t="shared" si="1216"/>
        <v>2</v>
      </c>
      <c r="J2513" s="3">
        <f t="shared" si="1217"/>
        <v>0</v>
      </c>
      <c r="K2513" s="367" t="s">
        <v>1244</v>
      </c>
      <c r="L2513" s="81" t="s">
        <v>47</v>
      </c>
      <c r="M2513" s="81"/>
      <c r="N2513" s="114"/>
      <c r="O2513" s="115">
        <f t="shared" si="1218"/>
        <v>0</v>
      </c>
      <c r="P2513" s="114"/>
    </row>
    <row r="2514" spans="1:21">
      <c r="A2514" s="165" t="s">
        <v>1425</v>
      </c>
      <c r="B2514" s="108" t="s">
        <v>1287</v>
      </c>
      <c r="D2514" s="81">
        <v>0</v>
      </c>
      <c r="E2514" s="77">
        <v>0</v>
      </c>
      <c r="F2514" s="77"/>
      <c r="G2514" s="77">
        <v>16</v>
      </c>
      <c r="H2514" s="7">
        <v>2</v>
      </c>
      <c r="I2514" s="3">
        <f t="shared" si="1216"/>
        <v>2</v>
      </c>
      <c r="J2514" s="3">
        <f t="shared" si="1217"/>
        <v>0</v>
      </c>
      <c r="K2514" s="367" t="s">
        <v>1245</v>
      </c>
      <c r="L2514" s="81" t="s">
        <v>47</v>
      </c>
      <c r="M2514" s="81"/>
      <c r="N2514" s="114"/>
      <c r="O2514" s="115">
        <f t="shared" si="1218"/>
        <v>0</v>
      </c>
      <c r="P2514" s="114"/>
    </row>
    <row r="2515" spans="1:21">
      <c r="A2515" s="163" t="s">
        <v>186</v>
      </c>
      <c r="B2515" s="397" t="s">
        <v>1611</v>
      </c>
      <c r="C2515" s="324"/>
      <c r="D2515" s="81">
        <v>0</v>
      </c>
      <c r="E2515" s="77">
        <v>0</v>
      </c>
      <c r="F2515" s="77"/>
      <c r="G2515" s="77">
        <v>15</v>
      </c>
      <c r="H2515" s="7">
        <v>4</v>
      </c>
      <c r="I2515" s="3">
        <f t="shared" si="1216"/>
        <v>4</v>
      </c>
      <c r="J2515" s="3">
        <f t="shared" si="1217"/>
        <v>1</v>
      </c>
      <c r="K2515" s="163" t="s">
        <v>652</v>
      </c>
      <c r="L2515" s="340">
        <v>0.15790000000000001</v>
      </c>
      <c r="M2515" s="209"/>
      <c r="N2515" s="114">
        <f>VLOOKUP(K2515,'Material Bar Weights'!A:C,3,0)</f>
        <v>4.6500000000000004</v>
      </c>
      <c r="O2515" s="115">
        <f t="shared" si="1218"/>
        <v>0</v>
      </c>
      <c r="P2515" s="105">
        <f>O2515/N2515</f>
        <v>0</v>
      </c>
    </row>
    <row r="2516" spans="1:21">
      <c r="A2516" s="163" t="s">
        <v>186</v>
      </c>
      <c r="B2516" s="397" t="s">
        <v>1612</v>
      </c>
      <c r="C2516" s="324"/>
      <c r="D2516" s="81">
        <v>0</v>
      </c>
      <c r="E2516" s="77">
        <v>0</v>
      </c>
      <c r="F2516" s="77"/>
      <c r="G2516" s="77">
        <v>15</v>
      </c>
      <c r="H2516" s="7">
        <v>4</v>
      </c>
      <c r="I2516" s="3">
        <f t="shared" si="1216"/>
        <v>4</v>
      </c>
      <c r="J2516" s="3">
        <f t="shared" si="1217"/>
        <v>1</v>
      </c>
      <c r="K2516" s="398" t="s">
        <v>1611</v>
      </c>
      <c r="L2516" s="81" t="s">
        <v>47</v>
      </c>
      <c r="M2516" s="81"/>
      <c r="N2516" s="114"/>
      <c r="O2516" s="115">
        <f t="shared" si="1218"/>
        <v>0</v>
      </c>
      <c r="P2516" s="114"/>
    </row>
    <row r="2517" spans="1:21">
      <c r="A2517" s="171" t="s">
        <v>946</v>
      </c>
      <c r="B2517" s="127" t="s">
        <v>1650</v>
      </c>
      <c r="C2517" s="399"/>
      <c r="D2517" s="81">
        <v>0</v>
      </c>
      <c r="E2517" s="77">
        <v>0</v>
      </c>
      <c r="F2517" s="77"/>
      <c r="G2517" s="77">
        <v>60</v>
      </c>
      <c r="H2517" s="263">
        <v>3</v>
      </c>
      <c r="I2517" s="3">
        <f t="shared" si="1216"/>
        <v>3</v>
      </c>
      <c r="J2517" s="3">
        <f t="shared" si="1217"/>
        <v>0</v>
      </c>
      <c r="K2517" s="171" t="s">
        <v>1620</v>
      </c>
      <c r="L2517" s="152">
        <v>0.61809999999999998</v>
      </c>
      <c r="M2517" s="81"/>
      <c r="N2517" s="114">
        <f>VLOOKUP(K2517,'Material Bar Weights'!A:C,3,0)</f>
        <v>162.19999999999999</v>
      </c>
      <c r="O2517" s="115">
        <f t="shared" si="1218"/>
        <v>0</v>
      </c>
      <c r="P2517" s="105">
        <f>O2517/N2517</f>
        <v>0</v>
      </c>
    </row>
    <row r="2518" spans="1:21">
      <c r="A2518" s="163" t="s">
        <v>946</v>
      </c>
      <c r="B2518" s="412" t="s">
        <v>1590</v>
      </c>
      <c r="C2518" s="395"/>
      <c r="D2518" s="81">
        <v>0</v>
      </c>
      <c r="E2518" s="77">
        <v>0</v>
      </c>
      <c r="F2518" s="33">
        <f>((E2518*M2518)/35)/4</f>
        <v>0</v>
      </c>
      <c r="G2518" s="77">
        <v>60</v>
      </c>
      <c r="H2518" s="263">
        <v>3</v>
      </c>
      <c r="I2518" s="3">
        <f t="shared" si="1216"/>
        <v>3</v>
      </c>
      <c r="J2518" s="3">
        <f t="shared" si="1217"/>
        <v>0</v>
      </c>
      <c r="K2518" s="163" t="s">
        <v>995</v>
      </c>
      <c r="L2518" s="152">
        <v>1.5659000000000001</v>
      </c>
      <c r="M2518" s="81">
        <v>0.5</v>
      </c>
      <c r="N2518" s="114">
        <f>VLOOKUP(K2518,'Material Bar Weights'!A:C,3,0)</f>
        <v>60.59</v>
      </c>
      <c r="O2518" s="115">
        <f t="shared" si="1218"/>
        <v>0</v>
      </c>
      <c r="P2518" s="105">
        <f>O2518/N2518</f>
        <v>0</v>
      </c>
    </row>
    <row r="2519" spans="1:21">
      <c r="A2519" s="81" t="s">
        <v>946</v>
      </c>
      <c r="B2519" s="412" t="s">
        <v>3851</v>
      </c>
      <c r="C2519" s="182"/>
      <c r="D2519" s="81">
        <v>0</v>
      </c>
      <c r="E2519" s="81">
        <v>0</v>
      </c>
      <c r="F2519" s="33">
        <f>((E2519*M2519)/35)/4</f>
        <v>0</v>
      </c>
      <c r="G2519" s="81">
        <v>15</v>
      </c>
      <c r="H2519" s="81">
        <v>8</v>
      </c>
      <c r="I2519" s="40">
        <f t="shared" ref="I2519" si="1219">E2519/G2519+H2519</f>
        <v>8</v>
      </c>
      <c r="J2519" s="40">
        <f t="shared" ref="J2519" si="1220">ROUND(I2519/7.5,0)</f>
        <v>1</v>
      </c>
      <c r="K2519" s="81" t="s">
        <v>232</v>
      </c>
      <c r="L2519" s="81">
        <v>7.0400000000000004E-2</v>
      </c>
      <c r="M2519" s="81">
        <v>3.7999999999999999E-2</v>
      </c>
      <c r="N2519" s="114">
        <f>VLOOKUP(K2519,'Material Bar Weights'!A:C,3,0)</f>
        <v>34.72</v>
      </c>
      <c r="O2519" s="115">
        <f t="shared" ref="O2519" si="1221">IF(L2519="NA", E2519, E2519*L2519)</f>
        <v>0</v>
      </c>
      <c r="P2519" s="105">
        <f>O2519/N2519</f>
        <v>0</v>
      </c>
    </row>
    <row r="2520" spans="1:21">
      <c r="A2520" s="50" t="s">
        <v>1450</v>
      </c>
      <c r="B2520" s="411" t="s">
        <v>2684</v>
      </c>
      <c r="D2520" s="81">
        <v>0</v>
      </c>
      <c r="E2520" s="50">
        <v>0</v>
      </c>
      <c r="F2520" s="33">
        <f>((E2520*M2520)/35)/4</f>
        <v>0</v>
      </c>
      <c r="G2520" s="146">
        <v>12</v>
      </c>
      <c r="H2520" s="81">
        <v>4.5</v>
      </c>
      <c r="I2520" s="6">
        <f t="shared" si="1216"/>
        <v>4.5</v>
      </c>
      <c r="J2520" s="6">
        <f t="shared" si="1217"/>
        <v>1</v>
      </c>
      <c r="K2520" s="50" t="s">
        <v>57</v>
      </c>
      <c r="L2520" s="50">
        <v>0.31197999999999998</v>
      </c>
      <c r="M2520" s="81">
        <v>0.1</v>
      </c>
      <c r="N2520" s="114">
        <f>VLOOKUP(K2520,'Material Bar Weights'!A:C,3,0)</f>
        <v>26.58</v>
      </c>
      <c r="O2520" s="115">
        <f t="shared" si="1218"/>
        <v>0</v>
      </c>
      <c r="P2520" s="105">
        <f>O2520/N2520</f>
        <v>0</v>
      </c>
    </row>
    <row r="2521" spans="1:21">
      <c r="A2521" s="50" t="s">
        <v>1663</v>
      </c>
      <c r="B2521" s="107" t="s">
        <v>2685</v>
      </c>
      <c r="D2521" s="81">
        <v>0</v>
      </c>
      <c r="E2521" s="50">
        <v>0</v>
      </c>
      <c r="G2521" s="50">
        <v>16</v>
      </c>
      <c r="H2521" s="81">
        <v>4</v>
      </c>
      <c r="I2521" s="6">
        <f t="shared" si="1216"/>
        <v>4</v>
      </c>
      <c r="J2521" s="6">
        <f t="shared" si="1217"/>
        <v>1</v>
      </c>
      <c r="K2521" s="81" t="s">
        <v>2686</v>
      </c>
      <c r="L2521" s="50" t="s">
        <v>47</v>
      </c>
      <c r="M2521" s="81"/>
      <c r="N2521" s="114"/>
      <c r="O2521" s="115">
        <f t="shared" si="1218"/>
        <v>0</v>
      </c>
      <c r="P2521" s="114"/>
    </row>
    <row r="2522" spans="1:21">
      <c r="A2522" s="50" t="s">
        <v>1450</v>
      </c>
      <c r="B2522" s="411" t="s">
        <v>457</v>
      </c>
      <c r="D2522" s="81">
        <v>0</v>
      </c>
      <c r="E2522" s="50">
        <v>0</v>
      </c>
      <c r="F2522" s="33">
        <f>((E2522*M2522)/35)/4</f>
        <v>0</v>
      </c>
      <c r="G2522" s="146">
        <v>12</v>
      </c>
      <c r="H2522" s="81">
        <v>4</v>
      </c>
      <c r="I2522" s="6">
        <f t="shared" si="1216"/>
        <v>4</v>
      </c>
      <c r="J2522" s="6">
        <f t="shared" si="1217"/>
        <v>1</v>
      </c>
      <c r="K2522" s="50" t="s">
        <v>57</v>
      </c>
      <c r="L2522" s="50">
        <v>0.31197999999999998</v>
      </c>
      <c r="M2522" s="81">
        <v>0.09</v>
      </c>
      <c r="N2522" s="114">
        <f>VLOOKUP(K2522,'Material Bar Weights'!A:C,3,0)</f>
        <v>26.58</v>
      </c>
      <c r="O2522" s="115">
        <f t="shared" si="1218"/>
        <v>0</v>
      </c>
      <c r="P2522" s="105">
        <f>O2522/N2522</f>
        <v>0</v>
      </c>
    </row>
    <row r="2523" spans="1:21">
      <c r="A2523" s="81" t="s">
        <v>814</v>
      </c>
      <c r="B2523" s="35" t="s">
        <v>1571</v>
      </c>
      <c r="C2523" s="17" t="s">
        <v>736</v>
      </c>
      <c r="D2523" s="81">
        <v>0</v>
      </c>
      <c r="E2523" s="16">
        <v>0</v>
      </c>
      <c r="F2523" s="16"/>
      <c r="G2523" s="1085">
        <v>30</v>
      </c>
      <c r="H2523" s="217">
        <v>16</v>
      </c>
      <c r="I2523" s="19">
        <f t="shared" ref="I2523" si="1222">E2523/G2523+H2523</f>
        <v>16</v>
      </c>
      <c r="J2523" s="19">
        <f t="shared" ref="J2523" si="1223">ROUND(I2523/7.5,0)</f>
        <v>2</v>
      </c>
      <c r="K2523" s="18" t="s">
        <v>1572</v>
      </c>
      <c r="L2523" s="1084">
        <v>0.55940000000000001</v>
      </c>
      <c r="M2523" s="217"/>
      <c r="N2523" s="114">
        <f>VLOOKUP(K2523,'Material Bar Weights'!A:C,3,0)</f>
        <v>39.200000000000003</v>
      </c>
      <c r="O2523" s="33">
        <f>E2523*L2523</f>
        <v>0</v>
      </c>
      <c r="P2523" s="132">
        <f>O2523/N2523</f>
        <v>0</v>
      </c>
    </row>
    <row r="2524" spans="1:21">
      <c r="A2524" s="50"/>
      <c r="B2524" s="49"/>
      <c r="E2524" s="48"/>
      <c r="F2524" s="48"/>
      <c r="N2524" s="48"/>
      <c r="O2524" s="48"/>
      <c r="P2524" s="48"/>
      <c r="Q2524" s="48"/>
      <c r="R2524" s="48"/>
      <c r="U2524" s="50"/>
    </row>
    <row r="2525" spans="1:21">
      <c r="B2525" s="48"/>
      <c r="C2525" s="48"/>
      <c r="D2525" s="48"/>
      <c r="E2525" s="48"/>
      <c r="F2525" s="48"/>
      <c r="N2525" s="48"/>
      <c r="O2525" s="48"/>
      <c r="P2525" s="48"/>
    </row>
    <row r="2526" spans="1:21">
      <c r="O2526" s="165"/>
      <c r="P2526" s="133"/>
    </row>
    <row r="2527" spans="1:21">
      <c r="O2527" s="165"/>
      <c r="P2527" s="133"/>
    </row>
    <row r="2528" spans="1:21">
      <c r="O2528" s="165"/>
      <c r="P2528" s="133"/>
    </row>
    <row r="2529" spans="15:16">
      <c r="O2529" s="165"/>
      <c r="P2529" s="133"/>
    </row>
    <row r="2530" spans="15:16">
      <c r="O2530" s="165"/>
      <c r="P2530" s="133"/>
    </row>
    <row r="2531" spans="15:16">
      <c r="O2531" s="165"/>
      <c r="P2531" s="133"/>
    </row>
    <row r="2532" spans="15:16">
      <c r="O2532" s="165"/>
      <c r="P2532" s="133"/>
    </row>
    <row r="2533" spans="15:16">
      <c r="O2533" s="165"/>
      <c r="P2533" s="133"/>
    </row>
    <row r="2534" spans="15:16">
      <c r="O2534" s="165"/>
      <c r="P2534" s="133"/>
    </row>
    <row r="2535" spans="15:16">
      <c r="O2535" s="165"/>
      <c r="P2535" s="133"/>
    </row>
    <row r="2536" spans="15:16">
      <c r="O2536" s="165"/>
      <c r="P2536" s="133"/>
    </row>
    <row r="2537" spans="15:16">
      <c r="O2537" s="165"/>
      <c r="P2537" s="133"/>
    </row>
    <row r="2538" spans="15:16">
      <c r="O2538" s="165"/>
      <c r="P2538" s="133"/>
    </row>
    <row r="2539" spans="15:16">
      <c r="O2539" s="165"/>
      <c r="P2539" s="133"/>
    </row>
    <row r="2540" spans="15:16">
      <c r="O2540" s="165"/>
      <c r="P2540" s="133"/>
    </row>
    <row r="2541" spans="15:16">
      <c r="O2541" s="165"/>
      <c r="P2541" s="133"/>
    </row>
    <row r="2542" spans="15:16">
      <c r="O2542" s="165"/>
      <c r="P2542" s="133"/>
    </row>
    <row r="2543" spans="15:16">
      <c r="O2543" s="165"/>
      <c r="P2543" s="133"/>
    </row>
    <row r="2544" spans="15:16">
      <c r="O2544" s="165"/>
      <c r="P2544" s="133"/>
    </row>
    <row r="2545" spans="15:16">
      <c r="O2545" s="165"/>
      <c r="P2545" s="133"/>
    </row>
    <row r="2546" spans="15:16">
      <c r="O2546" s="165"/>
      <c r="P2546" s="133"/>
    </row>
    <row r="2547" spans="15:16">
      <c r="O2547" s="165"/>
      <c r="P2547" s="133"/>
    </row>
    <row r="2548" spans="15:16">
      <c r="O2548" s="165"/>
      <c r="P2548" s="133"/>
    </row>
    <row r="2549" spans="15:16">
      <c r="O2549" s="165"/>
      <c r="P2549" s="133"/>
    </row>
    <row r="2550" spans="15:16">
      <c r="O2550" s="165"/>
      <c r="P2550" s="133"/>
    </row>
    <row r="2551" spans="15:16">
      <c r="O2551" s="165"/>
      <c r="P2551" s="133"/>
    </row>
    <row r="2552" spans="15:16">
      <c r="O2552" s="165"/>
      <c r="P2552" s="133"/>
    </row>
    <row r="2553" spans="15:16">
      <c r="O2553" s="165"/>
      <c r="P2553" s="133"/>
    </row>
    <row r="2554" spans="15:16">
      <c r="O2554" s="165"/>
      <c r="P2554" s="133"/>
    </row>
    <row r="2555" spans="15:16">
      <c r="O2555" s="165"/>
      <c r="P2555" s="133"/>
    </row>
    <row r="2556" spans="15:16">
      <c r="O2556" s="165"/>
      <c r="P2556" s="133"/>
    </row>
    <row r="2557" spans="15:16">
      <c r="O2557" s="165"/>
      <c r="P2557" s="133"/>
    </row>
    <row r="2558" spans="15:16">
      <c r="O2558" s="165"/>
      <c r="P2558" s="133"/>
    </row>
    <row r="2559" spans="15:16">
      <c r="O2559" s="165"/>
      <c r="P2559" s="133"/>
    </row>
    <row r="2560" spans="15:16">
      <c r="O2560" s="165"/>
      <c r="P2560" s="133"/>
    </row>
    <row r="2561" spans="15:16">
      <c r="O2561" s="165"/>
      <c r="P2561" s="133"/>
    </row>
    <row r="2562" spans="15:16">
      <c r="O2562" s="165"/>
      <c r="P2562" s="133"/>
    </row>
    <row r="2563" spans="15:16">
      <c r="O2563" s="165"/>
      <c r="P2563" s="133"/>
    </row>
    <row r="2564" spans="15:16">
      <c r="O2564" s="165"/>
      <c r="P2564" s="133"/>
    </row>
    <row r="2565" spans="15:16">
      <c r="O2565" s="165"/>
      <c r="P2565" s="133"/>
    </row>
    <row r="2566" spans="15:16">
      <c r="O2566" s="165"/>
      <c r="P2566" s="133"/>
    </row>
    <row r="2567" spans="15:16">
      <c r="O2567" s="165"/>
      <c r="P2567" s="133"/>
    </row>
    <row r="2568" spans="15:16">
      <c r="O2568" s="165"/>
      <c r="P2568" s="133"/>
    </row>
    <row r="2569" spans="15:16">
      <c r="O2569" s="165"/>
      <c r="P2569" s="133"/>
    </row>
    <row r="2570" spans="15:16">
      <c r="O2570" s="165"/>
      <c r="P2570" s="133"/>
    </row>
    <row r="2571" spans="15:16">
      <c r="O2571" s="165"/>
      <c r="P2571" s="133"/>
    </row>
    <row r="2572" spans="15:16">
      <c r="O2572" s="165"/>
      <c r="P2572" s="133"/>
    </row>
    <row r="2573" spans="15:16">
      <c r="O2573" s="165"/>
      <c r="P2573" s="133"/>
    </row>
    <row r="2574" spans="15:16">
      <c r="O2574" s="165"/>
      <c r="P2574" s="133"/>
    </row>
    <row r="2575" spans="15:16">
      <c r="O2575" s="165"/>
      <c r="P2575" s="133"/>
    </row>
    <row r="2576" spans="15:16">
      <c r="O2576" s="165"/>
      <c r="P2576" s="133"/>
    </row>
    <row r="2577" spans="15:16">
      <c r="O2577" s="165"/>
      <c r="P2577" s="133"/>
    </row>
    <row r="2578" spans="15:16">
      <c r="O2578" s="165"/>
      <c r="P2578" s="133"/>
    </row>
    <row r="2579" spans="15:16">
      <c r="O2579" s="165"/>
      <c r="P2579" s="133"/>
    </row>
    <row r="2580" spans="15:16">
      <c r="O2580" s="165"/>
      <c r="P2580" s="133"/>
    </row>
    <row r="2581" spans="15:16">
      <c r="O2581" s="165"/>
      <c r="P2581" s="133"/>
    </row>
    <row r="2582" spans="15:16">
      <c r="O2582" s="165"/>
      <c r="P2582" s="133"/>
    </row>
    <row r="2583" spans="15:16">
      <c r="O2583" s="165"/>
      <c r="P2583" s="133"/>
    </row>
    <row r="2584" spans="15:16">
      <c r="O2584" s="165"/>
      <c r="P2584" s="133"/>
    </row>
    <row r="2585" spans="15:16">
      <c r="O2585" s="165"/>
      <c r="P2585" s="133"/>
    </row>
    <row r="2586" spans="15:16">
      <c r="O2586" s="165"/>
      <c r="P2586" s="133"/>
    </row>
    <row r="2587" spans="15:16">
      <c r="O2587" s="165"/>
      <c r="P2587" s="133"/>
    </row>
    <row r="2588" spans="15:16">
      <c r="O2588" s="165"/>
      <c r="P2588" s="133"/>
    </row>
    <row r="2589" spans="15:16">
      <c r="O2589" s="165"/>
      <c r="P2589" s="133"/>
    </row>
    <row r="2590" spans="15:16">
      <c r="O2590" s="165"/>
      <c r="P2590" s="133"/>
    </row>
    <row r="2591" spans="15:16">
      <c r="O2591" s="165"/>
      <c r="P2591" s="133"/>
    </row>
  </sheetData>
  <sortState ref="A467:C2248">
    <sortCondition ref="B464"/>
  </sortState>
  <customSheetViews>
    <customSheetView guid="{32ED181A-5BF3-4503-8968-3D3C48451530}" scale="90" topLeftCell="A16">
      <selection activeCell="E7" sqref="E7"/>
      <pageMargins left="0.7" right="0.7" top="0.75" bottom="0.75" header="0.3" footer="0.3"/>
      <pageSetup scale="55" orientation="portrait" r:id="rId1"/>
    </customSheetView>
    <customSheetView guid="{2F4326E6-E369-4203-B834-FAC25DD59B8D}" scale="95" showPageBreaks="1" fitToPage="1" printArea="1" topLeftCell="A391">
      <selection activeCell="A33" sqref="A33"/>
      <rowBreaks count="9" manualBreakCount="9">
        <brk id="49" max="16" man="1"/>
        <brk id="69" max="16" man="1"/>
        <brk id="110" max="16" man="1"/>
        <brk id="165" max="16" man="1"/>
        <brk id="212" max="16" man="1"/>
        <brk id="238" max="16" man="1"/>
        <brk id="281" max="16" man="1"/>
        <brk id="337" max="16" man="1"/>
        <brk id="367" max="16" man="1"/>
      </rowBreaks>
      <colBreaks count="1" manualBreakCount="1">
        <brk id="17" max="1048575" man="1"/>
      </colBreaks>
      <pageMargins left="0.7" right="0.7" top="0.75" bottom="0.75" header="0.3" footer="0.3"/>
      <pageSetup scale="51" fitToHeight="0" orientation="landscape" r:id="rId2"/>
    </customSheetView>
    <customSheetView guid="{E6654CE4-1F1D-457C-B2D2-EE81C7747935}" scale="83" showPageBreaks="1" fitToPage="1" printArea="1" topLeftCell="A347">
      <selection activeCell="E380" sqref="E380"/>
      <rowBreaks count="8" manualBreakCount="8">
        <brk id="42" max="16" man="1"/>
        <brk id="85" max="16" man="1"/>
        <brk id="123" max="16" man="1"/>
        <brk id="154" max="16" man="1"/>
        <brk id="200" max="16" man="1"/>
        <brk id="249" max="16" man="1"/>
        <brk id="286" max="16" man="1"/>
        <brk id="329" max="16" man="1"/>
      </rowBreaks>
      <colBreaks count="1" manualBreakCount="1">
        <brk id="17" max="1048575" man="1"/>
      </colBreaks>
      <pageMargins left="0.7" right="0.7" top="0.75" bottom="0.75" header="0.3" footer="0.3"/>
      <pageSetup scale="38" fitToHeight="0" orientation="portrait" r:id="rId3"/>
    </customSheetView>
    <customSheetView guid="{6176DD65-A91A-47ED-8935-10DB400C28D4}" scale="90" fitToPage="1" topLeftCell="A277">
      <selection activeCell="M313" sqref="M313"/>
      <rowBreaks count="9" manualBreakCount="9">
        <brk id="49" max="16" man="1"/>
        <brk id="69" max="16" man="1"/>
        <brk id="110" max="16" man="1"/>
        <brk id="165" max="16" man="1"/>
        <brk id="212" max="16" man="1"/>
        <brk id="238" max="16" man="1"/>
        <brk id="281" max="16" man="1"/>
        <brk id="337" max="16" man="1"/>
        <brk id="367" max="16" man="1"/>
      </rowBreaks>
      <colBreaks count="1" manualBreakCount="1">
        <brk id="17" max="1048575" man="1"/>
      </colBreaks>
      <pageMargins left="0.7" right="0.7" top="0.75" bottom="0.75" header="0.3" footer="0.3"/>
      <pageSetup scale="81" fitToHeight="0" orientation="landscape" r:id="rId4"/>
    </customSheetView>
    <customSheetView guid="{3AC45D00-C9A3-41F8-8A1E-3222B7079AC1}" scale="80" fitToPage="1" topLeftCell="B1">
      <selection activeCell="B257" sqref="B257"/>
      <rowBreaks count="8" manualBreakCount="8">
        <brk id="49" max="16" man="1"/>
        <brk id="69" max="16" man="1"/>
        <brk id="110" max="16" man="1"/>
        <brk id="165" max="16" man="1"/>
        <brk id="235" max="16" man="1"/>
        <brk id="278" max="16" man="1"/>
        <brk id="334" max="16" man="1"/>
        <brk id="364" max="16" man="1"/>
      </rowBreaks>
      <colBreaks count="1" manualBreakCount="1">
        <brk id="17" max="1048575" man="1"/>
      </colBreaks>
      <pageMargins left="0.7" right="0.7" top="0.75" bottom="0.75" header="0.3" footer="0.3"/>
      <pageSetup scale="51" fitToHeight="0" orientation="landscape" r:id="rId5"/>
    </customSheetView>
    <customSheetView guid="{0EA88183-2A08-4556-AE33-CC21166A982E}" scale="90" showPageBreaks="1" printArea="1">
      <selection activeCell="C257" sqref="C257"/>
      <colBreaks count="1" manualBreakCount="1">
        <brk id="17" max="1139" man="1"/>
      </colBreaks>
      <pageMargins left="0.7" right="0.7" top="0.75" bottom="0.75" header="0.3" footer="0.3"/>
      <pageSetup scale="46" orientation="portrait" r:id="rId6"/>
    </customSheetView>
    <customSheetView guid="{C59D5767-AB9B-41D6-8BD3-128152E93DDD}" scale="90">
      <selection activeCell="B20" sqref="B20"/>
      <rowBreaks count="9" manualBreakCount="9">
        <brk id="46" max="16" man="1"/>
        <brk id="66" max="16" man="1"/>
        <brk id="107" max="16" man="1"/>
        <brk id="164" max="16" man="1"/>
        <brk id="217" max="16" man="1"/>
        <brk id="244" max="16" man="1"/>
        <brk id="287" max="16" man="1"/>
        <brk id="343" max="16" man="1"/>
        <brk id="373" max="16" man="1"/>
      </rowBreaks>
      <colBreaks count="1" manualBreakCount="1">
        <brk id="17" max="1048575" man="1"/>
      </colBreaks>
      <pageMargins left="0.7" right="0.7" top="0.75" bottom="0.75" header="0.3" footer="0.3"/>
      <pageSetup scale="90" fitToHeight="0" orientation="landscape" r:id="rId7"/>
    </customSheetView>
    <customSheetView guid="{F2C58F39-04DF-4704-A4F1-993B8AC8A794}" scale="90" showPageBreaks="1" fitToPage="1" printArea="1">
      <pane ySplit="5" topLeftCell="A104" activePane="bottomLeft" state="frozen"/>
      <selection pane="bottomLeft" activeCell="C122" sqref="C122"/>
      <rowBreaks count="9" manualBreakCount="9">
        <brk id="49" max="16" man="1"/>
        <brk id="69" max="16" man="1"/>
        <brk id="111" max="16" man="1"/>
        <brk id="167" max="16" man="1"/>
        <brk id="214" max="16" man="1"/>
        <brk id="241" max="16" man="1"/>
        <brk id="288" max="16" man="1"/>
        <brk id="344" max="16" man="1"/>
        <brk id="374" max="16" man="1"/>
      </rowBreaks>
      <colBreaks count="1" manualBreakCount="1">
        <brk id="17" max="1048575" man="1"/>
      </colBreaks>
      <pageMargins left="0.7" right="0.7" top="0.75" bottom="0.75" header="0.3" footer="0.3"/>
      <pageSetup scale="51" fitToHeight="0" orientation="landscape" r:id="rId8"/>
    </customSheetView>
    <customSheetView guid="{896333DB-BA51-42B5-BED8-19E745707173}" scale="80" fitToPage="1" showAutoFilter="1" topLeftCell="A175">
      <selection activeCell="O196" sqref="O196"/>
      <rowBreaks count="7" manualBreakCount="7">
        <brk id="50" max="18" man="1"/>
        <brk id="115" max="16" man="1"/>
        <brk id="169" max="16383" man="1"/>
        <brk id="200" max="16" man="1"/>
        <brk id="254" max="16" man="1"/>
        <brk id="307" max="18" man="1"/>
        <brk id="360" max="18" man="1"/>
      </rowBreaks>
      <colBreaks count="1" manualBreakCount="1">
        <brk id="19" max="1048575" man="1"/>
      </colBreaks>
      <pageMargins left="0.7" right="0.7" top="0.75" bottom="0.75" header="0.3" footer="0.3"/>
      <pageSetup scale="51" fitToHeight="0" orientation="landscape" r:id="rId9"/>
      <autoFilter ref="A431:N2157"/>
    </customSheetView>
    <customSheetView guid="{20CA8F3D-706D-4964-B299-4E44B1E55D13}" scale="80" showPageBreaks="1" fitToPage="1" printArea="1" showAutoFilter="1">
      <pane ySplit="4" topLeftCell="A200" activePane="bottomLeft" state="frozen"/>
      <selection pane="bottomLeft" activeCell="U221" sqref="U221"/>
      <rowBreaks count="10" manualBreakCount="10">
        <brk id="54" max="16" man="1"/>
        <brk id="116" max="16" man="1"/>
        <brk id="161" max="16" man="1"/>
        <brk id="219" max="16" man="1"/>
        <brk id="279" max="16" man="1"/>
        <brk id="322" max="16" man="1"/>
        <brk id="363" max="16" man="1"/>
        <brk id="396" max="16" man="1"/>
        <brk id="445" max="16" man="1"/>
        <brk id="494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0"/>
      <autoFilter ref="A492:M2046"/>
    </customSheetView>
    <customSheetView guid="{B1C8205D-B576-4093-9985-8CCD10F9E159}" scale="80" fitToPage="1" topLeftCell="A226">
      <selection activeCell="A253" sqref="A253"/>
      <rowBreaks count="10" manualBreakCount="10">
        <brk id="46" max="16" man="1"/>
        <brk id="95" max="16" man="1"/>
        <brk id="152" max="16" man="1"/>
        <brk id="198" max="16" man="1"/>
        <brk id="248" max="16" man="1"/>
        <brk id="276" max="16" man="1"/>
        <brk id="320" max="16" man="1"/>
        <brk id="356" max="16" man="1"/>
        <brk id="398" max="16" man="1"/>
        <brk id="444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1"/>
    </customSheetView>
    <customSheetView guid="{230602E9-36AC-4A63-929C-E24B628C8E2E}" scale="90" showPageBreaks="1" printArea="1" topLeftCell="A241">
      <selection activeCell="M263" sqref="M263"/>
      <colBreaks count="1" manualBreakCount="1">
        <brk id="17" max="1139" man="1"/>
      </colBreaks>
      <pageMargins left="0.7" right="0.7" top="0.75" bottom="0.75" header="0.3" footer="0.3"/>
      <pageSetup scale="46" orientation="portrait" r:id="rId12"/>
    </customSheetView>
    <customSheetView guid="{299A60F2-5999-44F6-B69D-CC44C001FEDA}" scale="90" showPageBreaks="1" fitToPage="1" printArea="1" showAutoFilter="1" topLeftCell="A239">
      <selection activeCell="C259" sqref="C259"/>
      <rowBreaks count="9" manualBreakCount="9">
        <brk id="42" max="16" man="1"/>
        <brk id="79" max="16" man="1"/>
        <brk id="115" max="16" man="1"/>
        <brk id="163" max="16" man="1"/>
        <brk id="214" max="16" man="1"/>
        <brk id="239" max="16" man="1"/>
        <brk id="292" max="16" man="1"/>
        <brk id="348" max="16" man="1"/>
        <brk id="380" max="16" man="1"/>
      </rowBreaks>
      <colBreaks count="1" manualBreakCount="1">
        <brk id="17" max="1048575" man="1"/>
      </colBreaks>
      <pageMargins left="0.7" right="0.7" top="0.75" bottom="0.75" header="0.3" footer="0.3"/>
      <pageSetup scale="59" fitToHeight="0" orientation="landscape" r:id="rId13"/>
      <autoFilter ref="A441:L1532"/>
    </customSheetView>
    <customSheetView guid="{59F584EC-EC57-45B0-B0A6-CF3C9D8DCD43}" scale="90" showPageBreaks="1" fitToPage="1" printArea="1" showAutoFilter="1" topLeftCell="A1721">
      <selection activeCell="F1736" sqref="F1736"/>
      <rowBreaks count="8" manualBreakCount="8">
        <brk id="44" max="16" man="1"/>
        <brk id="100" max="16" man="1"/>
        <brk id="142" max="16" man="1"/>
        <brk id="193" max="16" man="1"/>
        <brk id="252" max="16" man="1"/>
        <brk id="292" max="16" man="1"/>
        <brk id="347" max="16" man="1"/>
        <brk id="385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4"/>
      <autoFilter ref="A481:L1738"/>
    </customSheetView>
    <customSheetView guid="{DE1E8AF9-4B37-4EF0-9229-E20DD4D701E8}" scale="80" fitToPage="1">
      <selection activeCell="L319" sqref="L319:L320"/>
      <rowBreaks count="10" manualBreakCount="10">
        <brk id="46" max="16" man="1"/>
        <brk id="95" max="16" man="1"/>
        <brk id="153" max="16" man="1"/>
        <brk id="199" max="16" man="1"/>
        <brk id="250" max="16" man="1"/>
        <brk id="278" max="16" man="1"/>
        <brk id="324" max="16" man="1"/>
        <brk id="360" max="16" man="1"/>
        <brk id="404" max="16" man="1"/>
        <brk id="450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5"/>
    </customSheetView>
    <customSheetView guid="{736A509D-CD9C-4C4B-B30B-0C26616CA814}" scale="90" topLeftCell="B1">
      <pane ySplit="4" topLeftCell="A5" activePane="bottomLeft" state="frozen"/>
      <selection pane="bottomLeft" activeCell="B5" sqref="B5"/>
      <colBreaks count="1" manualBreakCount="1">
        <brk id="17" max="1139" man="1"/>
      </colBreaks>
      <pageMargins left="0.7" right="0.7" top="0.75" bottom="0.75" header="0.3" footer="0.3"/>
      <pageSetup scale="46" orientation="portrait" r:id="rId16"/>
    </customSheetView>
    <customSheetView guid="{2B90743D-052A-436A-8F7C-360EDEB2E5F6}" scale="90" showPageBreaks="1" fitToPage="1" printArea="1" topLeftCell="A1048">
      <selection activeCell="J1054" sqref="J1054"/>
      <rowBreaks count="10" manualBreakCount="10">
        <brk id="36" max="16" man="1"/>
        <brk id="95" max="16" man="1"/>
        <brk id="136" max="16" man="1"/>
        <brk id="176" max="16" man="1"/>
        <brk id="206" max="16" man="1"/>
        <brk id="247" max="16" man="1"/>
        <brk id="286" max="16" man="1"/>
        <brk id="322" max="16" man="1"/>
        <brk id="369" max="16" man="1"/>
        <brk id="418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7"/>
    </customSheetView>
    <customSheetView guid="{F5E7A834-7820-4F3B-BCCB-B426D825973A}" scale="90" showPageBreaks="1" printArea="1" topLeftCell="A115">
      <selection activeCell="B135" activeCellId="2" sqref="B135 J135 A1:XFD1048576"/>
      <colBreaks count="1" manualBreakCount="1">
        <brk id="17" max="1139" man="1"/>
      </colBreaks>
      <pageMargins left="0.7" right="0.7" top="0.75" bottom="0.75" header="0.3" footer="0.3"/>
      <pageSetup scale="46" orientation="portrait" r:id="rId18"/>
    </customSheetView>
    <customSheetView guid="{ABBDB18C-8EF4-4B8C-8883-B82E1F162C19}" scale="90" fitToPage="1" printArea="1" hiddenColumns="1" topLeftCell="M43">
      <selection activeCell="S241" sqref="S241"/>
      <rowBreaks count="9" manualBreakCount="9">
        <brk id="49" max="16" man="1"/>
        <brk id="70" max="16" man="1"/>
        <brk id="112" max="16" man="1"/>
        <brk id="175" max="16" man="1"/>
        <brk id="234" max="16" man="1"/>
        <brk id="263" max="16" man="1"/>
        <brk id="306" max="16" man="1"/>
        <brk id="362" max="16" man="1"/>
        <brk id="392" max="16" man="1"/>
      </rowBreaks>
      <colBreaks count="1" manualBreakCount="1">
        <brk id="17" max="1048575" man="1"/>
      </colBreaks>
      <pageMargins left="0.7" right="0.7" top="0.75" bottom="0.75" header="0.3" footer="0.3"/>
      <pageSetup scale="55" fitToHeight="0" orientation="landscape" r:id="rId19"/>
    </customSheetView>
    <customSheetView guid="{BD8AB833-5E57-4039-BE5F-21D73D1656E6}" scale="80" showPageBreaks="1">
      <pane ySplit="4" topLeftCell="A88" activePane="bottomLeft" state="frozen"/>
      <selection pane="bottomLeft" activeCell="O190" sqref="O190"/>
      <pageMargins left="0.7" right="0.7" top="0.75" bottom="0.75" header="0.3" footer="0.3"/>
      <pageSetup orientation="portrait" r:id="rId20"/>
    </customSheetView>
    <customSheetView guid="{2C7C5AF9-E8EF-40BF-B403-E42D3B6A189C}" scale="80" showPageBreaks="1" fitToPage="1" printArea="1">
      <pane ySplit="4" topLeftCell="A2153" activePane="bottomLeft" state="frozen"/>
      <selection pane="bottomLeft" activeCell="F2177" sqref="F2177"/>
      <pageMargins left="0.7" right="0.7" top="0.75" bottom="0.75" header="0.3" footer="0.3"/>
      <pageSetup fitToHeight="0" orientation="portrait" r:id="rId21"/>
    </customSheetView>
    <customSheetView guid="{4ECA6F3B-CC4A-4942-A37E-4A2162106617}" scale="80" showPageBreaks="1" fitToPage="1" printArea="1" topLeftCell="C1">
      <pane ySplit="4" topLeftCell="A5" activePane="bottomLeft" state="frozen"/>
      <selection pane="bottomLeft" activeCell="V218" sqref="V218"/>
      <rowBreaks count="6" manualBreakCount="6">
        <brk id="79" max="19" man="1"/>
        <brk id="133" max="21" man="1"/>
        <brk id="201" max="21" man="1"/>
        <brk id="270" max="21" man="1"/>
        <brk id="334" max="21" man="1"/>
        <brk id="416" max="21" man="1"/>
      </rowBreaks>
      <pageMargins left="0.7" right="0.7" top="0.75" bottom="0.75" header="0.3" footer="0.3"/>
      <pageSetup scale="52" fitToHeight="0" orientation="landscape" r:id="rId22"/>
    </customSheetView>
    <customSheetView guid="{223B9248-DAF8-443C-BA44-C094037AD4F0}" scale="90" showPageBreaks="1" fitToPage="1" printArea="1">
      <pane ySplit="4" topLeftCell="A401" activePane="bottomLeft" state="frozen"/>
      <selection pane="bottomLeft" activeCell="B427" sqref="B427"/>
      <rowBreaks count="6" manualBreakCount="6">
        <brk id="79" max="15" man="1"/>
        <brk id="141" max="15" man="1"/>
        <brk id="187" max="15" man="1"/>
        <brk id="251" max="15" man="1"/>
        <brk id="337" max="21" man="1"/>
        <brk id="380" max="21" man="1"/>
      </rowBreaks>
      <pageMargins left="0.7" right="0.7" top="0.75" bottom="0.75" header="0.3" footer="0.3"/>
      <pageSetup scale="61" fitToHeight="0" orientation="landscape" r:id="rId23"/>
    </customSheetView>
    <customSheetView guid="{B9572DC0-EC1D-4151-825A-76B958E817DE}" scale="90" showPageBreaks="1" fitToPage="1" printArea="1">
      <rowBreaks count="8" manualBreakCount="8">
        <brk id="48" max="16" man="1"/>
        <brk id="68" max="16" man="1"/>
        <brk id="103" max="16" man="1"/>
        <brk id="153" max="16" man="1"/>
        <brk id="222" max="16" man="1"/>
        <brk id="264" max="16" man="1"/>
        <brk id="314" max="16" man="1"/>
        <brk id="346" max="16" man="1"/>
      </rowBreaks>
      <colBreaks count="1" manualBreakCount="1">
        <brk id="17" max="1048575" man="1"/>
      </colBreaks>
      <pageMargins left="0.7" right="0.7" top="0.75" bottom="0.75" header="0.3" footer="0.3"/>
      <pageSetup scale="82" fitToHeight="0" orientation="landscape" r:id="rId24"/>
    </customSheetView>
    <customSheetView guid="{D5B1D456-DC04-410B-A850-AE3CD88A762E}" scale="80" showPageBreaks="1" fitToPage="1" printArea="1">
      <pane ySplit="4" topLeftCell="A123" activePane="bottomLeft" state="frozen"/>
      <selection pane="bottomLeft" activeCell="L147" sqref="L147"/>
      <rowBreaks count="7" manualBreakCount="7">
        <brk id="79" max="20" man="1"/>
        <brk id="152" max="20" man="1"/>
        <brk id="201" max="20" man="1"/>
        <brk id="256" max="20" man="1"/>
        <brk id="317" max="20" man="1"/>
        <brk id="402" max="20" man="1"/>
        <brk id="486" max="20" man="1"/>
      </rowBreaks>
      <pageMargins left="0.7" right="0.7" top="0.75" bottom="0.75" header="0.3" footer="0.3"/>
      <pageSetup scale="46" fitToHeight="0" orientation="landscape" r:id="rId25"/>
    </customSheetView>
    <customSheetView guid="{FD9D0B4F-B699-45FE-9C3B-19AA7B492835}" scale="66" showPageBreaks="1" printArea="1" topLeftCell="A13">
      <selection activeCell="R11" sqref="R11"/>
      <rowBreaks count="9" manualBreakCount="9">
        <brk id="46" max="16" man="1"/>
        <brk id="66" max="16" man="1"/>
        <brk id="107" max="16" man="1"/>
        <brk id="164" max="16" man="1"/>
        <brk id="217" max="16" man="1"/>
        <brk id="244" max="16" man="1"/>
        <brk id="287" max="16" man="1"/>
        <brk id="343" max="16" man="1"/>
        <brk id="373" max="16" man="1"/>
      </rowBreaks>
      <colBreaks count="1" manualBreakCount="1">
        <brk id="17" max="1048575" man="1"/>
      </colBreaks>
      <pageMargins left="0.7" right="0.7" top="0.75" bottom="0.75" header="0.3" footer="0.3"/>
      <pageSetup scale="90" fitToHeight="0" orientation="landscape" r:id="rId26"/>
    </customSheetView>
    <customSheetView guid="{47AF26DA-715E-4511-A79A-3BA1600AD00B}" scale="90" showPageBreaks="1">
      <selection activeCell="E7" sqref="E7"/>
      <pageMargins left="0.7" right="0.7" top="0.75" bottom="0.75" header="0.3" footer="0.3"/>
      <pageSetup scale="55" orientation="portrait" r:id="rId27"/>
    </customSheetView>
  </customSheetViews>
  <pageMargins left="0.7" right="0.7" top="0.75" bottom="0.75" header="0.3" footer="0.3"/>
  <pageSetup scale="55" orientation="portrait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00"/>
  <sheetViews>
    <sheetView topLeftCell="A21" zoomScale="80" zoomScaleNormal="89" workbookViewId="0">
      <selection activeCell="G8" sqref="G8"/>
    </sheetView>
  </sheetViews>
  <sheetFormatPr defaultRowHeight="14.4"/>
  <cols>
    <col min="1" max="1" width="13" customWidth="1"/>
    <col min="2" max="2" width="16.88671875" customWidth="1"/>
    <col min="3" max="3" width="14.33203125" customWidth="1"/>
    <col min="4" max="4" width="10.44140625" style="4" customWidth="1"/>
    <col min="11" max="11" width="17.5546875" customWidth="1"/>
    <col min="19" max="19" width="28.33203125" style="1394" customWidth="1"/>
    <col min="20" max="20" width="14.6640625" customWidth="1"/>
    <col min="21" max="21" width="13.109375" customWidth="1"/>
  </cols>
  <sheetData>
    <row r="1" spans="1:22" ht="17.399999999999999">
      <c r="A1" s="591"/>
      <c r="B1" s="592" t="s">
        <v>2703</v>
      </c>
      <c r="C1" s="593"/>
      <c r="D1" s="593"/>
      <c r="E1" s="594"/>
      <c r="F1" s="594"/>
      <c r="G1" s="595"/>
      <c r="H1" s="595"/>
      <c r="I1" s="596"/>
      <c r="J1" s="596"/>
      <c r="K1" s="595"/>
      <c r="L1" s="595"/>
      <c r="M1" s="597"/>
      <c r="N1" s="598"/>
      <c r="O1" s="599"/>
      <c r="P1" s="600"/>
      <c r="Q1" s="601"/>
      <c r="R1" s="600"/>
      <c r="S1" s="1389"/>
      <c r="T1" s="50"/>
      <c r="U1" s="50"/>
    </row>
    <row r="2" spans="1:22">
      <c r="A2" s="602"/>
      <c r="B2" s="603"/>
      <c r="C2" s="604"/>
      <c r="D2" s="604"/>
      <c r="E2" s="605" t="s">
        <v>2704</v>
      </c>
      <c r="F2" s="605"/>
      <c r="G2" s="606"/>
      <c r="H2" s="606"/>
      <c r="I2" s="606"/>
      <c r="J2" s="607"/>
      <c r="K2" s="1188">
        <v>43349</v>
      </c>
      <c r="L2" s="609"/>
      <c r="M2" s="609"/>
      <c r="N2" s="610"/>
      <c r="O2" s="611"/>
      <c r="P2" s="612"/>
      <c r="Q2" s="613"/>
      <c r="R2" s="600"/>
      <c r="S2" s="1389"/>
      <c r="T2" s="50"/>
      <c r="U2" s="50"/>
    </row>
    <row r="3" spans="1:22">
      <c r="A3" s="614"/>
      <c r="B3" s="615"/>
      <c r="C3" s="604"/>
      <c r="D3" s="604"/>
      <c r="E3" s="609"/>
      <c r="F3" s="609"/>
      <c r="G3" s="616" t="s">
        <v>2705</v>
      </c>
      <c r="H3" s="609"/>
      <c r="I3" s="617"/>
      <c r="J3" s="617"/>
      <c r="K3" s="618"/>
      <c r="L3" s="609"/>
      <c r="M3" s="609"/>
      <c r="N3" s="619"/>
      <c r="O3" s="620"/>
      <c r="P3" s="600" t="s">
        <v>2706</v>
      </c>
      <c r="Q3" s="621" t="s">
        <v>2707</v>
      </c>
      <c r="R3" s="600"/>
      <c r="S3" s="1389"/>
      <c r="T3" s="50"/>
      <c r="U3" s="50"/>
    </row>
    <row r="4" spans="1:22">
      <c r="A4" s="602" t="s">
        <v>2708</v>
      </c>
      <c r="B4" s="622" t="s">
        <v>2709</v>
      </c>
      <c r="C4" s="623" t="s">
        <v>2710</v>
      </c>
      <c r="D4" s="624"/>
      <c r="E4" s="624" t="s">
        <v>2711</v>
      </c>
      <c r="F4" s="624" t="s">
        <v>2712</v>
      </c>
      <c r="G4" s="616" t="s">
        <v>2713</v>
      </c>
      <c r="H4" s="616" t="s">
        <v>2714</v>
      </c>
      <c r="I4" s="607" t="s">
        <v>2715</v>
      </c>
      <c r="J4" s="607" t="s">
        <v>2716</v>
      </c>
      <c r="K4" s="616" t="s">
        <v>2717</v>
      </c>
      <c r="L4" s="616" t="s">
        <v>2718</v>
      </c>
      <c r="M4" s="616" t="s">
        <v>2719</v>
      </c>
      <c r="N4" s="625" t="s">
        <v>2720</v>
      </c>
      <c r="O4" s="626"/>
      <c r="P4" s="600" t="s">
        <v>2721</v>
      </c>
      <c r="Q4" s="621" t="s">
        <v>2721</v>
      </c>
      <c r="R4" s="600" t="s">
        <v>2722</v>
      </c>
      <c r="S4" s="1389"/>
      <c r="T4" s="50"/>
      <c r="U4" s="627">
        <f>+K2+14</f>
        <v>43363</v>
      </c>
    </row>
    <row r="5" spans="1:22">
      <c r="A5" s="628" t="s">
        <v>2723</v>
      </c>
      <c r="B5" s="629" t="s">
        <v>2724</v>
      </c>
      <c r="C5" s="630" t="s">
        <v>2725</v>
      </c>
      <c r="D5" s="629" t="s">
        <v>3437</v>
      </c>
      <c r="E5" s="629" t="s">
        <v>2726</v>
      </c>
      <c r="F5" s="629" t="s">
        <v>2727</v>
      </c>
      <c r="G5" s="629" t="s">
        <v>2728</v>
      </c>
      <c r="H5" s="629" t="s">
        <v>2729</v>
      </c>
      <c r="I5" s="631" t="s">
        <v>2729</v>
      </c>
      <c r="J5" s="631" t="s">
        <v>2730</v>
      </c>
      <c r="K5" s="629" t="s">
        <v>2731</v>
      </c>
      <c r="L5" s="629" t="s">
        <v>2732</v>
      </c>
      <c r="M5" s="629" t="s">
        <v>2733</v>
      </c>
      <c r="N5" s="632" t="s">
        <v>2726</v>
      </c>
      <c r="O5" s="633" t="s">
        <v>2734</v>
      </c>
      <c r="P5" s="612" t="s">
        <v>2735</v>
      </c>
      <c r="Q5" s="634" t="s">
        <v>2735</v>
      </c>
      <c r="R5" s="612" t="s">
        <v>2735</v>
      </c>
      <c r="S5" s="1390" t="s">
        <v>2736</v>
      </c>
      <c r="T5" s="867"/>
      <c r="U5" s="50"/>
    </row>
    <row r="6" spans="1:22" ht="31.5" customHeight="1">
      <c r="A6" s="628"/>
      <c r="B6" s="629"/>
      <c r="C6" s="630"/>
      <c r="D6" s="630"/>
      <c r="E6" s="629"/>
      <c r="F6" s="629"/>
      <c r="G6" s="629"/>
      <c r="H6" s="629"/>
      <c r="I6" s="631"/>
      <c r="J6" s="631"/>
      <c r="K6" s="629"/>
      <c r="L6" s="629"/>
      <c r="M6" s="629"/>
      <c r="N6" s="632"/>
      <c r="O6" s="633"/>
      <c r="P6" s="612"/>
      <c r="Q6" s="634"/>
      <c r="R6" s="612"/>
      <c r="S6" s="1391"/>
      <c r="T6" s="868" t="s">
        <v>2737</v>
      </c>
      <c r="U6" s="868" t="s">
        <v>2738</v>
      </c>
    </row>
    <row r="7" spans="1:22">
      <c r="A7" s="629"/>
      <c r="B7" s="629"/>
      <c r="C7" s="635"/>
      <c r="D7" s="635"/>
      <c r="E7" s="636"/>
      <c r="F7" s="636"/>
      <c r="G7" s="636"/>
      <c r="H7" s="636"/>
      <c r="I7" s="637"/>
      <c r="J7" s="607"/>
      <c r="K7" s="609"/>
      <c r="L7" s="638"/>
      <c r="M7" s="638"/>
      <c r="N7" s="610"/>
      <c r="O7" s="611"/>
      <c r="P7" s="639"/>
      <c r="Q7" s="640">
        <f>K2</f>
        <v>43349</v>
      </c>
      <c r="R7" s="639"/>
      <c r="S7" s="1392"/>
      <c r="T7" s="41">
        <f>SUM(T8:T138)</f>
        <v>38</v>
      </c>
      <c r="U7" s="41">
        <f>SUM(U8:U138)</f>
        <v>203</v>
      </c>
    </row>
    <row r="8" spans="1:22">
      <c r="A8" s="629" t="s">
        <v>2739</v>
      </c>
      <c r="B8" s="127" t="s">
        <v>2745</v>
      </c>
      <c r="C8" s="663" t="s">
        <v>3988</v>
      </c>
      <c r="D8" s="110">
        <v>40000</v>
      </c>
      <c r="E8" s="110">
        <v>38575</v>
      </c>
      <c r="F8" s="33">
        <f>((E8*M8)/35)/4</f>
        <v>14.889949999999999</v>
      </c>
      <c r="G8" s="111">
        <v>381</v>
      </c>
      <c r="H8" s="110">
        <v>0</v>
      </c>
      <c r="I8" s="3">
        <f>E8/G8+H8</f>
        <v>101.24671916010499</v>
      </c>
      <c r="J8" s="3">
        <f>ROUND(I8/7.5,0)</f>
        <v>13</v>
      </c>
      <c r="K8" s="112" t="s">
        <v>57</v>
      </c>
      <c r="L8" s="113">
        <v>0.17430000000000001</v>
      </c>
      <c r="M8" s="168">
        <v>5.4039999999999998E-2</v>
      </c>
      <c r="N8" s="33">
        <f t="shared" ref="N8" si="0">E8*L8</f>
        <v>6723.6225000000004</v>
      </c>
      <c r="O8" s="641">
        <f>J8/A$11</f>
        <v>13</v>
      </c>
      <c r="P8" s="558">
        <v>43319</v>
      </c>
      <c r="Q8" s="701">
        <f t="shared" ref="Q8:Q12" si="1">WORKDAY(Q7,O7)</f>
        <v>43349</v>
      </c>
      <c r="R8" s="558">
        <v>43350</v>
      </c>
      <c r="S8" s="674" t="s">
        <v>4436</v>
      </c>
      <c r="T8" s="550" t="str">
        <f>IF(R8="", "",IF(R8&lt;$K$2, J8, ""))</f>
        <v/>
      </c>
      <c r="U8" s="50">
        <f>IF(P8="", "",IF(P8&lt;$U$4, J8, ""))</f>
        <v>13</v>
      </c>
    </row>
    <row r="9" spans="1:22">
      <c r="A9" s="644" t="s">
        <v>2741</v>
      </c>
      <c r="B9" s="127" t="s">
        <v>344</v>
      </c>
      <c r="C9" s="353" t="s">
        <v>523</v>
      </c>
      <c r="D9" s="155">
        <v>5500</v>
      </c>
      <c r="E9" s="110">
        <v>5500</v>
      </c>
      <c r="F9" s="33">
        <f>((E9*M9)/35)/4</f>
        <v>1.6892857142857141</v>
      </c>
      <c r="G9" s="111">
        <v>421</v>
      </c>
      <c r="H9" s="110">
        <v>16</v>
      </c>
      <c r="I9" s="3">
        <f>E9/G9+H9</f>
        <v>29.064133016627078</v>
      </c>
      <c r="J9" s="3">
        <f>ROUND(I9/7.5,0)</f>
        <v>4</v>
      </c>
      <c r="K9" s="110" t="s">
        <v>55</v>
      </c>
      <c r="L9" s="113">
        <v>0.22819999999999999</v>
      </c>
      <c r="M9" s="168">
        <v>4.2999999999999997E-2</v>
      </c>
      <c r="N9" s="33">
        <f t="shared" ref="N9" si="2">E9*L9</f>
        <v>1255.0999999999999</v>
      </c>
      <c r="O9" s="641">
        <f t="shared" ref="O9:O11" si="3">J9/A$11</f>
        <v>4</v>
      </c>
      <c r="P9" s="558">
        <v>43344</v>
      </c>
      <c r="Q9" s="701">
        <f t="shared" si="1"/>
        <v>43368</v>
      </c>
      <c r="R9" s="558">
        <v>43363</v>
      </c>
      <c r="S9" s="1389"/>
      <c r="T9" s="550" t="str">
        <f t="shared" ref="T9:T26" si="4">IF(R9="", "",IF(R9&lt;$K$2, J9, ""))</f>
        <v/>
      </c>
      <c r="U9" s="50">
        <f t="shared" ref="U9:U26" si="5">IF(P9="", "",IF(P9&lt;$U$4, J9, ""))</f>
        <v>4</v>
      </c>
      <c r="V9" s="4"/>
    </row>
    <row r="10" spans="1:22">
      <c r="A10" s="629" t="s">
        <v>2730</v>
      </c>
      <c r="B10" s="127" t="s">
        <v>2752</v>
      </c>
      <c r="C10" s="353" t="s">
        <v>523</v>
      </c>
      <c r="D10" s="1318">
        <v>7000</v>
      </c>
      <c r="E10" s="1318">
        <v>7000</v>
      </c>
      <c r="F10" s="33">
        <f>((E10*M10)/35)/4</f>
        <v>3.4099999999999997</v>
      </c>
      <c r="G10" s="111">
        <v>463</v>
      </c>
      <c r="H10" s="110">
        <v>16</v>
      </c>
      <c r="I10" s="3">
        <f>E10/G10+H10</f>
        <v>31.118790496760258</v>
      </c>
      <c r="J10" s="3">
        <f>ROUND(I10/7.5,0)</f>
        <v>4</v>
      </c>
      <c r="K10" s="110" t="s">
        <v>181</v>
      </c>
      <c r="L10" s="113">
        <v>0.1623</v>
      </c>
      <c r="M10" s="168">
        <v>6.8199999999999997E-2</v>
      </c>
      <c r="N10" s="33">
        <f>E10*L10</f>
        <v>1136.0999999999999</v>
      </c>
      <c r="O10" s="641">
        <f t="shared" si="3"/>
        <v>4</v>
      </c>
      <c r="P10" s="558">
        <v>43345</v>
      </c>
      <c r="Q10" s="701">
        <f t="shared" si="1"/>
        <v>43374</v>
      </c>
      <c r="R10" s="558">
        <v>43375</v>
      </c>
      <c r="T10" s="550" t="str">
        <f t="shared" si="4"/>
        <v/>
      </c>
      <c r="U10" s="50">
        <f t="shared" si="5"/>
        <v>4</v>
      </c>
    </row>
    <row r="11" spans="1:22" s="4" customFormat="1">
      <c r="A11" s="645">
        <v>1</v>
      </c>
      <c r="B11" s="127" t="s">
        <v>2751</v>
      </c>
      <c r="C11" s="353" t="s">
        <v>523</v>
      </c>
      <c r="D11" s="1318">
        <v>5000</v>
      </c>
      <c r="E11" s="1318">
        <v>5000</v>
      </c>
      <c r="F11" s="33">
        <f>((E11*M11)/35)/4</f>
        <v>2.3250000000000002</v>
      </c>
      <c r="G11" s="111">
        <v>463</v>
      </c>
      <c r="H11" s="110">
        <v>16</v>
      </c>
      <c r="I11" s="3">
        <f>E11/G11+H11</f>
        <v>26.799136069114471</v>
      </c>
      <c r="J11" s="3">
        <f>ROUND(I11/7.5,0)</f>
        <v>4</v>
      </c>
      <c r="K11" s="110" t="s">
        <v>181</v>
      </c>
      <c r="L11" s="113">
        <v>0.1623</v>
      </c>
      <c r="M11" s="168">
        <v>6.5100000000000005E-2</v>
      </c>
      <c r="N11" s="33">
        <f>E11*L11</f>
        <v>811.5</v>
      </c>
      <c r="O11" s="641">
        <f t="shared" si="3"/>
        <v>4</v>
      </c>
      <c r="P11" s="558">
        <v>43374</v>
      </c>
      <c r="Q11" s="701">
        <f t="shared" si="1"/>
        <v>43378</v>
      </c>
      <c r="R11" s="558">
        <v>43388</v>
      </c>
      <c r="S11" s="674"/>
      <c r="T11" s="550" t="str">
        <f t="shared" si="4"/>
        <v/>
      </c>
      <c r="U11" s="50" t="str">
        <f t="shared" si="5"/>
        <v/>
      </c>
      <c r="V11"/>
    </row>
    <row r="12" spans="1:22">
      <c r="P12" s="869"/>
      <c r="Q12" s="701">
        <f t="shared" si="1"/>
        <v>43384</v>
      </c>
      <c r="R12" s="869"/>
      <c r="T12" s="550" t="str">
        <f t="shared" si="4"/>
        <v/>
      </c>
      <c r="U12" s="50" t="str">
        <f t="shared" si="5"/>
        <v/>
      </c>
    </row>
    <row r="13" spans="1:22">
      <c r="A13" s="647"/>
      <c r="P13" s="869"/>
      <c r="Q13" s="869"/>
      <c r="R13" s="869"/>
      <c r="T13" s="550" t="str">
        <f t="shared" si="4"/>
        <v/>
      </c>
      <c r="U13" s="50" t="str">
        <f t="shared" si="5"/>
        <v/>
      </c>
    </row>
    <row r="14" spans="1:22">
      <c r="A14" s="647"/>
      <c r="P14" s="869"/>
      <c r="Q14" s="869"/>
      <c r="R14" s="869"/>
      <c r="T14" s="550" t="str">
        <f t="shared" si="4"/>
        <v/>
      </c>
      <c r="U14" s="50" t="str">
        <f t="shared" si="5"/>
        <v/>
      </c>
    </row>
    <row r="15" spans="1:22">
      <c r="A15" s="655"/>
      <c r="P15" s="869"/>
      <c r="Q15" s="869"/>
      <c r="R15" s="869"/>
      <c r="T15" s="550" t="str">
        <f t="shared" si="4"/>
        <v/>
      </c>
      <c r="U15" s="50" t="str">
        <f t="shared" si="5"/>
        <v/>
      </c>
    </row>
    <row r="16" spans="1:22">
      <c r="A16" s="655"/>
      <c r="B16" s="655"/>
      <c r="C16" s="655"/>
      <c r="D16" s="655"/>
      <c r="E16" s="655" t="s">
        <v>650</v>
      </c>
      <c r="F16" s="655"/>
      <c r="G16" s="655"/>
      <c r="H16" s="655"/>
      <c r="I16" s="655"/>
      <c r="J16" s="655"/>
      <c r="K16" s="655"/>
      <c r="L16" s="655"/>
      <c r="M16" s="655"/>
      <c r="N16" s="655"/>
      <c r="O16" s="655"/>
      <c r="P16" s="656"/>
      <c r="Q16" s="656"/>
      <c r="R16" s="656"/>
      <c r="S16" s="674"/>
      <c r="T16" s="550" t="str">
        <f t="shared" si="4"/>
        <v/>
      </c>
      <c r="U16" s="50" t="str">
        <f t="shared" si="5"/>
        <v/>
      </c>
    </row>
    <row r="17" spans="1:22">
      <c r="A17" s="587"/>
      <c r="B17" s="657"/>
      <c r="C17" s="17"/>
      <c r="D17" s="17"/>
      <c r="E17" s="649"/>
      <c r="F17" s="649"/>
      <c r="G17" s="618"/>
      <c r="H17" s="618"/>
      <c r="I17" s="650"/>
      <c r="J17" s="658">
        <f>SUM(J8:J16)</f>
        <v>25</v>
      </c>
      <c r="K17" s="618"/>
      <c r="L17" s="618"/>
      <c r="M17" s="651"/>
      <c r="N17" s="652"/>
      <c r="O17" s="653"/>
      <c r="P17" s="558"/>
      <c r="Q17" s="654"/>
      <c r="R17" s="659"/>
      <c r="S17" s="1395"/>
      <c r="T17" s="550" t="str">
        <f t="shared" si="4"/>
        <v/>
      </c>
      <c r="U17" s="50" t="str">
        <f t="shared" si="5"/>
        <v/>
      </c>
    </row>
    <row r="18" spans="1:22">
      <c r="A18" s="587"/>
      <c r="B18" s="127"/>
      <c r="C18" s="353"/>
      <c r="D18" s="353"/>
      <c r="E18" s="110"/>
      <c r="F18" s="110"/>
      <c r="G18" s="110"/>
      <c r="H18" s="110"/>
      <c r="I18" s="3"/>
      <c r="J18" s="3"/>
      <c r="K18" s="651"/>
      <c r="L18" s="110"/>
      <c r="M18" s="110"/>
      <c r="N18" s="33"/>
      <c r="O18" s="364"/>
      <c r="P18" s="660"/>
      <c r="Q18" s="640">
        <f>K2</f>
        <v>43349</v>
      </c>
      <c r="R18" s="661"/>
      <c r="S18" s="1389"/>
      <c r="T18" s="550" t="str">
        <f t="shared" si="4"/>
        <v/>
      </c>
      <c r="U18" s="50" t="str">
        <f t="shared" si="5"/>
        <v/>
      </c>
    </row>
    <row r="19" spans="1:22">
      <c r="A19" s="662" t="s">
        <v>2746</v>
      </c>
      <c r="B19" s="193" t="s">
        <v>215</v>
      </c>
      <c r="C19" s="313">
        <v>619239</v>
      </c>
      <c r="D19" s="155">
        <v>8000</v>
      </c>
      <c r="E19" s="155">
        <v>6300</v>
      </c>
      <c r="F19" s="33">
        <f>((E19*M19)/35)/4</f>
        <v>0.42299999999999999</v>
      </c>
      <c r="G19" s="8">
        <v>650</v>
      </c>
      <c r="H19" s="155">
        <v>0</v>
      </c>
      <c r="I19" s="3">
        <f>E19/G19+H19</f>
        <v>9.6923076923076916</v>
      </c>
      <c r="J19" s="3">
        <f>ROUND(I19/7.5,0)</f>
        <v>1</v>
      </c>
      <c r="K19" s="194" t="s">
        <v>1805</v>
      </c>
      <c r="L19" s="1087">
        <v>4.41E-2</v>
      </c>
      <c r="M19" s="382">
        <v>9.4000000000000004E-3</v>
      </c>
      <c r="N19" s="33">
        <f>E19*L19</f>
        <v>277.83</v>
      </c>
      <c r="O19" s="40">
        <f t="shared" ref="O19:O24" si="6">J19/A$22</f>
        <v>1</v>
      </c>
      <c r="P19" s="558">
        <v>43313</v>
      </c>
      <c r="Q19" s="701">
        <f t="shared" ref="Q19" si="7">WORKDAY(Q18,O18)</f>
        <v>43349</v>
      </c>
      <c r="R19" s="558">
        <v>43325</v>
      </c>
      <c r="S19" s="1396" t="s">
        <v>4437</v>
      </c>
      <c r="T19" s="550">
        <f t="shared" si="4"/>
        <v>1</v>
      </c>
      <c r="U19" s="50">
        <f t="shared" si="5"/>
        <v>1</v>
      </c>
    </row>
    <row r="20" spans="1:22">
      <c r="A20" s="644" t="s">
        <v>2741</v>
      </c>
      <c r="B20" s="780" t="s">
        <v>2142</v>
      </c>
      <c r="C20" s="1304" t="s">
        <v>4093</v>
      </c>
      <c r="D20" s="175">
        <v>18000</v>
      </c>
      <c r="E20" s="175">
        <v>18000</v>
      </c>
      <c r="F20" s="401">
        <f>((E20*M20)/35)/4</f>
        <v>10.8</v>
      </c>
      <c r="G20" s="86">
        <v>288</v>
      </c>
      <c r="H20" s="89">
        <v>16</v>
      </c>
      <c r="I20" s="6">
        <f>E20/G20+H20</f>
        <v>78.5</v>
      </c>
      <c r="J20" s="6">
        <f>ROUND(I20/7.5,0)</f>
        <v>10</v>
      </c>
      <c r="K20" s="1530" t="s">
        <v>55</v>
      </c>
      <c r="L20" s="1420">
        <v>0.25530000000000003</v>
      </c>
      <c r="M20" s="89">
        <v>8.4000000000000005E-2</v>
      </c>
      <c r="N20" s="401">
        <f>E20*L20</f>
        <v>4595.4000000000005</v>
      </c>
      <c r="O20" s="40">
        <f t="shared" si="6"/>
        <v>10</v>
      </c>
      <c r="P20" s="704">
        <v>43319</v>
      </c>
      <c r="Q20" s="701">
        <f t="shared" ref="Q20:Q25" si="8">WORKDAY(Q19,O19)</f>
        <v>43350</v>
      </c>
      <c r="R20" s="704">
        <v>43339</v>
      </c>
      <c r="S20" s="1396"/>
      <c r="T20" s="550">
        <f t="shared" si="4"/>
        <v>10</v>
      </c>
      <c r="U20" s="50">
        <f t="shared" si="5"/>
        <v>10</v>
      </c>
      <c r="V20" s="4"/>
    </row>
    <row r="21" spans="1:22" s="4" customFormat="1">
      <c r="A21" s="665" t="s">
        <v>2730</v>
      </c>
      <c r="B21" s="127" t="s">
        <v>244</v>
      </c>
      <c r="C21" s="1387" t="s">
        <v>4075</v>
      </c>
      <c r="D21" s="1317">
        <v>58000</v>
      </c>
      <c r="E21" s="1318">
        <v>58000</v>
      </c>
      <c r="F21" s="33">
        <f>((E21*M21)/35)/4</f>
        <v>42.671428571428571</v>
      </c>
      <c r="G21" s="111">
        <v>642</v>
      </c>
      <c r="H21" s="110">
        <v>16</v>
      </c>
      <c r="I21" s="3">
        <f>E21/G21+H21</f>
        <v>106.34267912772586</v>
      </c>
      <c r="J21" s="3">
        <f>ROUND(I21/7.5,0)</f>
        <v>14</v>
      </c>
      <c r="K21" s="110" t="s">
        <v>122</v>
      </c>
      <c r="L21" s="113">
        <v>4.7300000000000002E-2</v>
      </c>
      <c r="M21" s="168">
        <v>0.10299999999999999</v>
      </c>
      <c r="N21" s="33">
        <f>E21*L21</f>
        <v>2743.4</v>
      </c>
      <c r="O21" s="40">
        <f t="shared" si="6"/>
        <v>14</v>
      </c>
      <c r="P21" s="558">
        <v>43344</v>
      </c>
      <c r="Q21" s="701">
        <f t="shared" si="8"/>
        <v>43364</v>
      </c>
      <c r="R21" s="558">
        <v>43363</v>
      </c>
      <c r="S21" s="1395"/>
      <c r="T21" s="550" t="str">
        <f t="shared" si="4"/>
        <v/>
      </c>
      <c r="U21" s="50">
        <f t="shared" si="5"/>
        <v>14</v>
      </c>
    </row>
    <row r="22" spans="1:22" s="4" customFormat="1">
      <c r="A22" s="669" t="s">
        <v>1820</v>
      </c>
      <c r="B22" s="127" t="s">
        <v>3187</v>
      </c>
      <c r="C22" s="353" t="s">
        <v>736</v>
      </c>
      <c r="D22" s="1317">
        <v>42000</v>
      </c>
      <c r="E22" s="1318">
        <v>42000</v>
      </c>
      <c r="F22" s="33">
        <f t="shared" ref="F22" si="9">((E22*M22)/35)/4</f>
        <v>4.0619999999999994</v>
      </c>
      <c r="G22" s="111">
        <v>747</v>
      </c>
      <c r="H22" s="110">
        <v>16</v>
      </c>
      <c r="I22" s="3">
        <f t="shared" ref="I22" si="10">E22/G22+H22</f>
        <v>72.224899598393577</v>
      </c>
      <c r="J22" s="3">
        <f t="shared" ref="J22" si="11">ROUND(I22/7.5,0)</f>
        <v>10</v>
      </c>
      <c r="K22" s="110" t="s">
        <v>122</v>
      </c>
      <c r="L22" s="113">
        <v>4.24E-2</v>
      </c>
      <c r="M22" s="168">
        <v>1.354E-2</v>
      </c>
      <c r="N22" s="33">
        <f t="shared" ref="N22" si="12">E22*L22</f>
        <v>1780.8</v>
      </c>
      <c r="O22" s="40">
        <f t="shared" si="6"/>
        <v>10</v>
      </c>
      <c r="P22" s="558">
        <v>43353</v>
      </c>
      <c r="Q22" s="701">
        <f t="shared" si="8"/>
        <v>43384</v>
      </c>
      <c r="R22" s="558">
        <v>43374</v>
      </c>
      <c r="S22" s="1395"/>
      <c r="T22" s="550" t="str">
        <f t="shared" si="4"/>
        <v/>
      </c>
      <c r="U22" s="50">
        <f t="shared" si="5"/>
        <v>10</v>
      </c>
    </row>
    <row r="23" spans="1:22" s="4" customFormat="1">
      <c r="B23" s="127" t="s">
        <v>3213</v>
      </c>
      <c r="C23" s="353" t="s">
        <v>736</v>
      </c>
      <c r="D23" s="1317">
        <v>41500</v>
      </c>
      <c r="E23" s="1318">
        <v>41500</v>
      </c>
      <c r="F23" s="33">
        <f>((E23*M23)/35)/4</f>
        <v>9.7584285714285706</v>
      </c>
      <c r="G23" s="111">
        <v>465</v>
      </c>
      <c r="H23" s="110">
        <v>16</v>
      </c>
      <c r="I23" s="3">
        <f>E23/G23+H23</f>
        <v>105.24731182795699</v>
      </c>
      <c r="J23" s="3">
        <f>ROUND(I23/7.5,0)</f>
        <v>14</v>
      </c>
      <c r="K23" s="110" t="s">
        <v>322</v>
      </c>
      <c r="L23" s="113">
        <v>0.1205</v>
      </c>
      <c r="M23" s="168">
        <v>3.2919999999999998E-2</v>
      </c>
      <c r="N23" s="33">
        <f>E23*L23</f>
        <v>5000.75</v>
      </c>
      <c r="O23" s="40">
        <f t="shared" si="6"/>
        <v>14</v>
      </c>
      <c r="P23" s="558">
        <v>43382</v>
      </c>
      <c r="Q23" s="701">
        <f t="shared" si="8"/>
        <v>43398</v>
      </c>
      <c r="R23" s="558">
        <v>43402</v>
      </c>
      <c r="S23" s="1395"/>
      <c r="T23" s="550" t="str">
        <f t="shared" si="4"/>
        <v/>
      </c>
      <c r="U23" s="50" t="str">
        <f t="shared" si="5"/>
        <v/>
      </c>
    </row>
    <row r="24" spans="1:22" s="4" customFormat="1">
      <c r="A24" s="665"/>
      <c r="B24" s="127" t="s">
        <v>3178</v>
      </c>
      <c r="C24" s="353" t="s">
        <v>736</v>
      </c>
      <c r="D24" s="155">
        <v>77000</v>
      </c>
      <c r="E24" s="110">
        <v>77000</v>
      </c>
      <c r="F24" s="33">
        <f>((E24*M24)/35)/4</f>
        <v>5.8849999999999998</v>
      </c>
      <c r="G24" s="111">
        <v>639</v>
      </c>
      <c r="H24" s="110">
        <v>16</v>
      </c>
      <c r="I24" s="3">
        <f>E24/G24+H24</f>
        <v>136.50078247261345</v>
      </c>
      <c r="J24" s="3">
        <f>ROUND(I24/7.5,0)</f>
        <v>18</v>
      </c>
      <c r="K24" s="110" t="s">
        <v>181</v>
      </c>
      <c r="L24" s="113">
        <v>0.05</v>
      </c>
      <c r="M24" s="168">
        <v>1.0699999999999999E-2</v>
      </c>
      <c r="N24" s="33">
        <f t="shared" ref="N24" si="13">E24*L24</f>
        <v>3850</v>
      </c>
      <c r="O24" s="40">
        <f t="shared" si="6"/>
        <v>18</v>
      </c>
      <c r="P24" s="558">
        <v>43403</v>
      </c>
      <c r="Q24" s="701">
        <f t="shared" si="8"/>
        <v>43418</v>
      </c>
      <c r="R24" s="558">
        <v>43423</v>
      </c>
      <c r="S24" s="1394"/>
      <c r="T24" s="550" t="str">
        <f t="shared" si="4"/>
        <v/>
      </c>
      <c r="U24" s="50" t="str">
        <f t="shared" si="5"/>
        <v/>
      </c>
      <c r="V24"/>
    </row>
    <row r="25" spans="1:22">
      <c r="A25" s="647"/>
      <c r="P25" s="869"/>
      <c r="Q25" s="701">
        <f t="shared" si="8"/>
        <v>43444</v>
      </c>
      <c r="R25" s="869"/>
      <c r="T25" s="550" t="str">
        <f t="shared" si="4"/>
        <v/>
      </c>
      <c r="U25" s="50" t="str">
        <f t="shared" si="5"/>
        <v/>
      </c>
    </row>
    <row r="26" spans="1:22">
      <c r="A26" s="120"/>
      <c r="P26" s="869"/>
      <c r="Q26" s="869"/>
      <c r="R26" s="869"/>
      <c r="T26" s="550" t="str">
        <f t="shared" si="4"/>
        <v/>
      </c>
      <c r="U26" s="50" t="str">
        <f t="shared" si="5"/>
        <v/>
      </c>
    </row>
    <row r="27" spans="1:22">
      <c r="A27" s="120"/>
      <c r="B27" s="655"/>
      <c r="C27" s="120"/>
      <c r="D27" s="120"/>
      <c r="E27" s="655"/>
      <c r="F27" s="655"/>
      <c r="G27" s="655"/>
      <c r="H27" s="655"/>
      <c r="I27" s="655"/>
      <c r="J27" s="655"/>
      <c r="K27" s="655"/>
      <c r="L27" s="655"/>
      <c r="M27" s="655"/>
      <c r="N27" s="655"/>
      <c r="O27" s="655"/>
      <c r="P27" s="170"/>
      <c r="Q27" s="642"/>
      <c r="R27" s="170"/>
      <c r="S27" s="674"/>
      <c r="T27" s="550" t="str">
        <f t="shared" ref="T27:T47" si="14">IF(R27="", "",IF(R27&lt;$K$2, J27, ""))</f>
        <v/>
      </c>
      <c r="U27" s="50" t="str">
        <f t="shared" ref="U27:U47" si="15">IF(P27="", "",IF(P27&lt;$U$4, J27, ""))</f>
        <v/>
      </c>
    </row>
    <row r="28" spans="1:22">
      <c r="A28" s="120"/>
      <c r="P28" s="869"/>
      <c r="Q28" s="869"/>
      <c r="R28" s="869"/>
      <c r="T28" s="550" t="str">
        <f t="shared" si="14"/>
        <v/>
      </c>
      <c r="U28" s="50" t="str">
        <f t="shared" si="15"/>
        <v/>
      </c>
    </row>
    <row r="29" spans="1:22">
      <c r="A29" s="669"/>
      <c r="P29" s="869"/>
      <c r="Q29" s="869"/>
      <c r="R29" s="869"/>
      <c r="T29" s="550" t="str">
        <f t="shared" si="14"/>
        <v/>
      </c>
      <c r="U29" s="50" t="str">
        <f t="shared" si="15"/>
        <v/>
      </c>
    </row>
    <row r="30" spans="1:22">
      <c r="A30" s="647"/>
      <c r="B30" s="670"/>
      <c r="C30" s="570"/>
      <c r="D30" s="570"/>
      <c r="E30" s="671"/>
      <c r="F30" s="671"/>
      <c r="G30" s="672"/>
      <c r="H30" s="672"/>
      <c r="I30" s="356"/>
      <c r="J30" s="658">
        <f>SUM(J19:J27)</f>
        <v>67</v>
      </c>
      <c r="K30" s="673"/>
      <c r="L30" s="673"/>
      <c r="M30" s="674"/>
      <c r="N30" s="356"/>
      <c r="O30" s="675"/>
      <c r="P30" s="676"/>
      <c r="Q30" s="642"/>
      <c r="R30" s="677"/>
      <c r="S30" s="1389"/>
      <c r="T30" s="550" t="str">
        <f t="shared" si="14"/>
        <v/>
      </c>
      <c r="U30" s="50" t="str">
        <f t="shared" si="15"/>
        <v/>
      </c>
    </row>
    <row r="31" spans="1:22">
      <c r="A31" s="645"/>
      <c r="B31" s="127"/>
      <c r="C31" s="353"/>
      <c r="D31" s="353"/>
      <c r="E31" s="678"/>
      <c r="F31" s="678"/>
      <c r="G31" s="678"/>
      <c r="H31" s="678"/>
      <c r="I31" s="679"/>
      <c r="J31" s="679"/>
      <c r="K31" s="678"/>
      <c r="L31" s="680"/>
      <c r="M31" s="680"/>
      <c r="N31" s="681"/>
      <c r="O31" s="679"/>
      <c r="P31" s="682"/>
      <c r="Q31" s="640">
        <f>K2</f>
        <v>43349</v>
      </c>
      <c r="R31" s="683"/>
      <c r="S31" s="1395"/>
      <c r="T31" s="550" t="str">
        <f t="shared" si="14"/>
        <v/>
      </c>
      <c r="U31" s="50" t="str">
        <f t="shared" si="15"/>
        <v/>
      </c>
    </row>
    <row r="32" spans="1:22">
      <c r="A32" s="662" t="s">
        <v>1399</v>
      </c>
      <c r="B32" s="1504" t="s">
        <v>3360</v>
      </c>
      <c r="C32" s="663" t="s">
        <v>4384</v>
      </c>
      <c r="D32" s="1375">
        <v>16000</v>
      </c>
      <c r="E32" s="1316">
        <v>16000</v>
      </c>
      <c r="F32" s="1230">
        <f>((E32*M32)/35)/4</f>
        <v>15.737142857142857</v>
      </c>
      <c r="G32" s="1231">
        <v>324</v>
      </c>
      <c r="H32" s="1232">
        <v>0</v>
      </c>
      <c r="I32" s="1225">
        <f>E32/G32+H32</f>
        <v>49.382716049382715</v>
      </c>
      <c r="J32" s="1225">
        <f>ROUND(I32/7.5,0)</f>
        <v>7</v>
      </c>
      <c r="K32" s="1514" t="s">
        <v>181</v>
      </c>
      <c r="L32" s="1233">
        <v>0.36230000000000001</v>
      </c>
      <c r="M32" s="1234">
        <v>0.13769999999999999</v>
      </c>
      <c r="N32" s="1223">
        <f>E32*L32</f>
        <v>5796.8</v>
      </c>
      <c r="O32" s="45">
        <f>J32/A$36</f>
        <v>7</v>
      </c>
      <c r="P32" s="558">
        <v>43378</v>
      </c>
      <c r="Q32" s="701">
        <f t="shared" ref="Q32" si="16">WORKDAY(Q31,O31)</f>
        <v>43349</v>
      </c>
      <c r="R32" s="558">
        <v>43398</v>
      </c>
      <c r="S32" s="674" t="s">
        <v>4483</v>
      </c>
      <c r="T32" s="550" t="str">
        <f t="shared" si="14"/>
        <v/>
      </c>
      <c r="U32" s="50" t="str">
        <f t="shared" si="15"/>
        <v/>
      </c>
      <c r="V32" s="4"/>
    </row>
    <row r="33" spans="1:23" s="4" customFormat="1">
      <c r="A33" s="684" t="s">
        <v>2754</v>
      </c>
      <c r="B33" s="752" t="s">
        <v>4004</v>
      </c>
      <c r="C33" s="663" t="s">
        <v>4060</v>
      </c>
      <c r="D33" s="1533"/>
      <c r="E33" s="1249"/>
      <c r="F33" s="1534"/>
      <c r="G33" s="1535"/>
      <c r="H33" s="1535"/>
      <c r="I33" s="1242"/>
      <c r="J33" s="1242"/>
      <c r="K33" s="1535"/>
      <c r="L33" s="1234"/>
      <c r="M33" s="1234"/>
      <c r="N33" s="1253"/>
      <c r="O33" s="45">
        <v>2</v>
      </c>
      <c r="P33" s="558"/>
      <c r="Q33" s="701">
        <f>WORKDAY(Q32,O32)</f>
        <v>43360</v>
      </c>
      <c r="R33" s="558"/>
      <c r="S33" s="674"/>
      <c r="T33" s="550" t="str">
        <f t="shared" si="14"/>
        <v/>
      </c>
      <c r="U33" s="50" t="str">
        <f t="shared" si="15"/>
        <v/>
      </c>
      <c r="V33" s="2"/>
    </row>
    <row r="34" spans="1:23" s="2" customFormat="1">
      <c r="A34" s="685" t="s">
        <v>2755</v>
      </c>
      <c r="B34" s="127" t="s">
        <v>2757</v>
      </c>
      <c r="C34" s="663" t="s">
        <v>4035</v>
      </c>
      <c r="D34" s="155">
        <v>100000</v>
      </c>
      <c r="E34" s="110">
        <v>100000</v>
      </c>
      <c r="F34" s="33">
        <f>((E34*M34)/35)/4</f>
        <v>4.9285714285714288</v>
      </c>
      <c r="G34" s="111">
        <v>611</v>
      </c>
      <c r="H34" s="110">
        <v>16</v>
      </c>
      <c r="I34" s="3">
        <f>E34/G34+H34</f>
        <v>179.66612111292963</v>
      </c>
      <c r="J34" s="3">
        <f>ROUND(I34/7.5,0)</f>
        <v>24</v>
      </c>
      <c r="K34" s="1268" t="s">
        <v>999</v>
      </c>
      <c r="L34" s="113">
        <v>4.5499999999999999E-2</v>
      </c>
      <c r="M34" s="168">
        <v>6.8999999999999999E-3</v>
      </c>
      <c r="N34" s="33">
        <f>E34*L34</f>
        <v>4550</v>
      </c>
      <c r="O34" s="45">
        <f>J34/A$36</f>
        <v>24</v>
      </c>
      <c r="P34" s="558">
        <v>43358</v>
      </c>
      <c r="Q34" s="701">
        <f>WORKDAY(Q33,O33)</f>
        <v>43362</v>
      </c>
      <c r="R34" s="558">
        <v>43374</v>
      </c>
      <c r="S34" s="674"/>
      <c r="T34" s="550" t="str">
        <f t="shared" si="14"/>
        <v/>
      </c>
      <c r="U34" s="50">
        <f t="shared" si="15"/>
        <v>24</v>
      </c>
      <c r="V34"/>
    </row>
    <row r="35" spans="1:23">
      <c r="A35" s="684" t="s">
        <v>2730</v>
      </c>
      <c r="B35" s="4"/>
      <c r="C35" s="4"/>
      <c r="E35" s="110"/>
      <c r="F35" s="4"/>
      <c r="G35" s="4"/>
      <c r="H35" s="4"/>
      <c r="I35" s="4"/>
      <c r="J35" s="4"/>
      <c r="K35" s="4"/>
      <c r="L35" s="4"/>
      <c r="M35" s="4"/>
      <c r="N35" s="4"/>
      <c r="O35" s="1342"/>
      <c r="P35" s="869"/>
      <c r="Q35" s="701">
        <f>WORKDAY(Q34,O34)</f>
        <v>43396</v>
      </c>
      <c r="R35" s="869"/>
      <c r="T35" s="550" t="str">
        <f t="shared" si="14"/>
        <v/>
      </c>
      <c r="U35" s="50" t="str">
        <f t="shared" si="15"/>
        <v/>
      </c>
      <c r="V35" s="4"/>
    </row>
    <row r="36" spans="1:23" s="4" customFormat="1">
      <c r="A36" s="669" t="s">
        <v>1820</v>
      </c>
      <c r="P36" s="869"/>
      <c r="Q36" s="869"/>
      <c r="R36" s="869"/>
      <c r="T36" s="550" t="str">
        <f t="shared" si="14"/>
        <v/>
      </c>
      <c r="U36" s="50" t="str">
        <f t="shared" si="15"/>
        <v/>
      </c>
    </row>
    <row r="37" spans="1:23" s="4" customFormat="1">
      <c r="O37" s="1342"/>
      <c r="P37" s="869"/>
      <c r="Q37" s="869"/>
      <c r="R37" s="869"/>
      <c r="S37" s="1394"/>
      <c r="T37" s="550" t="str">
        <f t="shared" si="14"/>
        <v/>
      </c>
      <c r="U37" s="50" t="str">
        <f t="shared" si="15"/>
        <v/>
      </c>
    </row>
    <row r="38" spans="1:23">
      <c r="P38" s="869"/>
      <c r="Q38" s="869"/>
      <c r="R38" s="869"/>
      <c r="S38" s="674"/>
      <c r="T38" s="550" t="str">
        <f t="shared" si="14"/>
        <v/>
      </c>
      <c r="U38" s="50" t="str">
        <f t="shared" si="15"/>
        <v/>
      </c>
    </row>
    <row r="39" spans="1:23">
      <c r="B39" s="655"/>
      <c r="C39" s="120"/>
      <c r="D39" s="120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6"/>
      <c r="Q39" s="170"/>
      <c r="R39" s="656"/>
      <c r="S39" s="674"/>
      <c r="T39" s="550" t="str">
        <f t="shared" si="14"/>
        <v/>
      </c>
      <c r="U39" s="50" t="str">
        <f t="shared" si="15"/>
        <v/>
      </c>
    </row>
    <row r="40" spans="1:23">
      <c r="A40" s="669"/>
      <c r="B40" s="107"/>
      <c r="C40" s="81"/>
      <c r="D40" s="81"/>
      <c r="E40" s="81"/>
      <c r="F40" s="81"/>
      <c r="G40" s="81"/>
      <c r="H40" s="81"/>
      <c r="I40" s="81"/>
      <c r="J40" s="658">
        <f>SUM(J32:J39)</f>
        <v>31</v>
      </c>
      <c r="K40" s="81"/>
      <c r="L40" s="81"/>
      <c r="M40" s="81"/>
      <c r="N40" s="81"/>
      <c r="O40" s="81"/>
      <c r="P40" s="122"/>
      <c r="Q40" s="94"/>
      <c r="R40" s="122"/>
      <c r="S40" s="1397"/>
      <c r="T40" s="550" t="str">
        <f t="shared" si="14"/>
        <v/>
      </c>
      <c r="U40" s="50" t="str">
        <f t="shared" si="15"/>
        <v/>
      </c>
    </row>
    <row r="41" spans="1:23">
      <c r="A41" s="669"/>
      <c r="B41" s="10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122"/>
      <c r="Q41" s="94"/>
      <c r="R41" s="122"/>
      <c r="S41" s="1397"/>
      <c r="T41" s="550" t="str">
        <f t="shared" si="14"/>
        <v/>
      </c>
      <c r="U41" s="50" t="str">
        <f t="shared" si="15"/>
        <v/>
      </c>
    </row>
    <row r="42" spans="1:23">
      <c r="A42" s="647"/>
      <c r="B42" s="41"/>
      <c r="C42" s="50"/>
      <c r="D42" s="50"/>
      <c r="E42" s="77"/>
      <c r="F42" s="77"/>
      <c r="G42" s="50"/>
      <c r="H42" s="50"/>
      <c r="I42" s="50"/>
      <c r="J42" s="50"/>
      <c r="K42" s="50"/>
      <c r="L42" s="50"/>
      <c r="M42" s="81"/>
      <c r="N42" s="50"/>
      <c r="O42" s="140"/>
      <c r="P42" s="79"/>
      <c r="Q42" s="640">
        <f>K2</f>
        <v>43349</v>
      </c>
      <c r="R42" s="686"/>
      <c r="S42" s="1398"/>
      <c r="T42" s="550" t="str">
        <f t="shared" si="14"/>
        <v/>
      </c>
      <c r="U42" s="50" t="str">
        <f t="shared" si="15"/>
        <v/>
      </c>
    </row>
    <row r="43" spans="1:23">
      <c r="A43" s="687" t="s">
        <v>2756</v>
      </c>
      <c r="B43" s="193" t="s">
        <v>172</v>
      </c>
      <c r="C43" s="666">
        <v>616495</v>
      </c>
      <c r="D43" s="155">
        <v>2000</v>
      </c>
      <c r="E43" s="155">
        <v>476</v>
      </c>
      <c r="F43" s="33">
        <f>((E43*M43)/35)/4</f>
        <v>0.61199999999999999</v>
      </c>
      <c r="G43" s="8">
        <v>306</v>
      </c>
      <c r="H43" s="155">
        <v>0</v>
      </c>
      <c r="I43" s="3">
        <f>E43/G43+H43</f>
        <v>1.5555555555555556</v>
      </c>
      <c r="J43" s="3">
        <f>ROUND(I43/7.5,0)</f>
        <v>0</v>
      </c>
      <c r="K43" s="194" t="s">
        <v>173</v>
      </c>
      <c r="L43" s="195">
        <v>0.47539999999999999</v>
      </c>
      <c r="M43" s="7">
        <v>0.18</v>
      </c>
      <c r="N43" s="33">
        <f>E43*L43</f>
        <v>226.29040000000001</v>
      </c>
      <c r="O43" s="1215">
        <f>J43/A$36</f>
        <v>0</v>
      </c>
      <c r="P43" s="558">
        <v>43374</v>
      </c>
      <c r="Q43" s="701">
        <f>WORKDAY(Q42,O42)</f>
        <v>43349</v>
      </c>
      <c r="R43" s="558">
        <v>43388</v>
      </c>
      <c r="S43" s="1394" t="s">
        <v>4363</v>
      </c>
      <c r="T43" s="550" t="str">
        <f t="shared" si="14"/>
        <v/>
      </c>
      <c r="U43" s="50" t="str">
        <f t="shared" si="15"/>
        <v/>
      </c>
    </row>
    <row r="44" spans="1:23">
      <c r="A44" s="688" t="s">
        <v>2754</v>
      </c>
      <c r="B44" s="193" t="s">
        <v>171</v>
      </c>
      <c r="C44" s="666">
        <v>616223</v>
      </c>
      <c r="D44" s="155">
        <v>10500</v>
      </c>
      <c r="E44" s="155">
        <v>10500</v>
      </c>
      <c r="F44" s="33">
        <f>((E44*M44)/35)/4</f>
        <v>13.5</v>
      </c>
      <c r="G44" s="8">
        <v>342</v>
      </c>
      <c r="H44" s="155">
        <v>16</v>
      </c>
      <c r="I44" s="3">
        <f>E44/G44+H44</f>
        <v>46.701754385964911</v>
      </c>
      <c r="J44" s="3">
        <f>ROUND(I44/7.5,0)</f>
        <v>6</v>
      </c>
      <c r="K44" s="194" t="s">
        <v>57</v>
      </c>
      <c r="L44" s="195">
        <v>0.47539999999999999</v>
      </c>
      <c r="M44" s="7">
        <v>0.18</v>
      </c>
      <c r="N44" s="33">
        <f>E44*L44</f>
        <v>4991.7</v>
      </c>
      <c r="O44" s="1215">
        <f>J44/A$36</f>
        <v>6</v>
      </c>
      <c r="P44" s="558">
        <v>43353</v>
      </c>
      <c r="Q44" s="701">
        <f>WORKDAY(Q43,O43)</f>
        <v>43349</v>
      </c>
      <c r="R44" s="558">
        <v>43374</v>
      </c>
      <c r="S44" s="1399"/>
      <c r="T44" s="550" t="str">
        <f t="shared" si="14"/>
        <v/>
      </c>
      <c r="U44" s="50">
        <f t="shared" si="15"/>
        <v>6</v>
      </c>
    </row>
    <row r="45" spans="1:23">
      <c r="A45" s="689" t="s">
        <v>2759</v>
      </c>
      <c r="B45" s="193" t="s">
        <v>2758</v>
      </c>
      <c r="C45" s="666">
        <v>619489</v>
      </c>
      <c r="D45" s="155">
        <v>13500</v>
      </c>
      <c r="E45" s="155">
        <v>13500</v>
      </c>
      <c r="F45" s="33">
        <f t="shared" ref="F45" si="17">((E45*M45)/35)/4</f>
        <v>13.59642857142857</v>
      </c>
      <c r="G45" s="8">
        <v>202</v>
      </c>
      <c r="H45" s="155">
        <v>16</v>
      </c>
      <c r="I45" s="3">
        <f t="shared" ref="I45" si="18">E45/G45+H45</f>
        <v>82.831683168316829</v>
      </c>
      <c r="J45" s="3">
        <f t="shared" ref="J45" si="19">ROUND(I45/7.5,0)</f>
        <v>11</v>
      </c>
      <c r="K45" s="1222" t="s">
        <v>161</v>
      </c>
      <c r="L45" s="195">
        <v>0.35849999999999999</v>
      </c>
      <c r="M45" s="7">
        <v>0.14099999999999999</v>
      </c>
      <c r="N45" s="33">
        <f t="shared" ref="N45" si="20">E45*L45</f>
        <v>4839.75</v>
      </c>
      <c r="O45" s="1215">
        <f>J45/A$36</f>
        <v>11</v>
      </c>
      <c r="P45" s="558">
        <v>43375</v>
      </c>
      <c r="Q45" s="701">
        <f>WORKDAY(Q44,O44)</f>
        <v>43357</v>
      </c>
      <c r="R45" s="558">
        <v>43395</v>
      </c>
      <c r="S45" s="1389"/>
      <c r="T45" s="550" t="str">
        <f t="shared" si="14"/>
        <v/>
      </c>
      <c r="U45" s="50" t="str">
        <f t="shared" si="15"/>
        <v/>
      </c>
    </row>
    <row r="46" spans="1:23">
      <c r="A46" s="688" t="s">
        <v>2730</v>
      </c>
      <c r="P46" s="1418"/>
      <c r="Q46" s="1463">
        <f>WORKDAY(Q45,O45)</f>
        <v>43374</v>
      </c>
      <c r="R46" s="1419"/>
      <c r="T46" s="550" t="str">
        <f t="shared" si="14"/>
        <v/>
      </c>
      <c r="U46" s="50" t="str">
        <f t="shared" si="15"/>
        <v/>
      </c>
      <c r="V46" s="4"/>
    </row>
    <row r="47" spans="1:23">
      <c r="A47" s="669" t="s">
        <v>1820</v>
      </c>
      <c r="P47" s="869"/>
      <c r="Q47" s="701"/>
      <c r="R47" s="869"/>
      <c r="T47" s="550" t="str">
        <f t="shared" si="14"/>
        <v/>
      </c>
      <c r="U47" s="50" t="str">
        <f t="shared" si="15"/>
        <v/>
      </c>
      <c r="W47" s="4"/>
    </row>
    <row r="48" spans="1:23" s="4" customFormat="1">
      <c r="A48" s="669"/>
      <c r="B48"/>
      <c r="C48"/>
      <c r="E48"/>
      <c r="F48"/>
      <c r="G48"/>
      <c r="H48"/>
      <c r="I48"/>
      <c r="J48"/>
      <c r="K48"/>
      <c r="L48"/>
      <c r="M48"/>
      <c r="N48"/>
      <c r="O48"/>
      <c r="P48" s="869"/>
      <c r="Q48" s="869"/>
      <c r="R48" s="869"/>
      <c r="S48" s="1394"/>
      <c r="T48" s="550" t="str">
        <f t="shared" ref="T48:T70" si="21">IF(R48="", "",IF(R48&lt;$K$2, J48, ""))</f>
        <v/>
      </c>
      <c r="U48" s="50" t="str">
        <f t="shared" ref="U48:U70" si="22">IF(P48="", "",IF(P48&lt;$U$4, J48, ""))</f>
        <v/>
      </c>
    </row>
    <row r="49" spans="1:22" s="4" customFormat="1">
      <c r="A49" s="669"/>
      <c r="O49" s="653"/>
      <c r="P49" s="558"/>
      <c r="Q49" s="642"/>
      <c r="R49" s="558"/>
      <c r="S49" s="1389"/>
      <c r="T49" s="550" t="str">
        <f t="shared" si="21"/>
        <v/>
      </c>
      <c r="U49" s="50" t="str">
        <f t="shared" si="22"/>
        <v/>
      </c>
    </row>
    <row r="50" spans="1:22">
      <c r="A50" s="647"/>
      <c r="B50" s="690"/>
      <c r="C50" s="691"/>
      <c r="D50" s="691"/>
      <c r="E50" s="311"/>
      <c r="F50" s="311"/>
      <c r="G50" s="378"/>
      <c r="H50" s="378"/>
      <c r="I50" s="3"/>
      <c r="J50" s="658">
        <f>SUM(J44:J49)</f>
        <v>17</v>
      </c>
      <c r="K50" s="378"/>
      <c r="L50" s="378"/>
      <c r="M50" s="692"/>
      <c r="N50" s="33"/>
      <c r="O50" s="364"/>
      <c r="P50" s="558"/>
      <c r="Q50" s="693"/>
      <c r="R50" s="659"/>
      <c r="S50" s="1395"/>
      <c r="T50" s="550" t="str">
        <f t="shared" si="21"/>
        <v/>
      </c>
      <c r="U50" s="50" t="str">
        <f t="shared" si="22"/>
        <v/>
      </c>
    </row>
    <row r="51" spans="1:22">
      <c r="A51" s="647"/>
      <c r="B51" s="690"/>
      <c r="C51" s="691"/>
      <c r="D51" s="691"/>
      <c r="E51" s="311"/>
      <c r="F51" s="311"/>
      <c r="G51" s="378"/>
      <c r="H51" s="378"/>
      <c r="I51" s="3"/>
      <c r="J51" s="658"/>
      <c r="K51" s="378"/>
      <c r="L51" s="378"/>
      <c r="M51" s="692"/>
      <c r="N51" s="33"/>
      <c r="O51" s="364"/>
      <c r="P51" s="558"/>
      <c r="Q51" s="693"/>
      <c r="R51" s="659"/>
      <c r="S51" s="1395"/>
      <c r="T51" s="550" t="str">
        <f t="shared" si="21"/>
        <v/>
      </c>
      <c r="U51" s="50" t="str">
        <f t="shared" si="22"/>
        <v/>
      </c>
    </row>
    <row r="52" spans="1:22">
      <c r="A52" s="587"/>
      <c r="B52" s="657"/>
      <c r="C52" s="17"/>
      <c r="D52" s="17"/>
      <c r="E52" s="649"/>
      <c r="F52" s="649"/>
      <c r="G52" s="618"/>
      <c r="H52" s="618"/>
      <c r="I52" s="650"/>
      <c r="J52" s="650"/>
      <c r="K52" s="618"/>
      <c r="L52" s="618"/>
      <c r="M52" s="651"/>
      <c r="N52" s="652"/>
      <c r="O52" s="611"/>
      <c r="P52" s="682"/>
      <c r="Q52" s="640">
        <f>K2</f>
        <v>43349</v>
      </c>
      <c r="R52" s="682"/>
      <c r="S52" s="1389"/>
      <c r="T52" s="550" t="str">
        <f t="shared" si="21"/>
        <v/>
      </c>
      <c r="U52" s="50" t="str">
        <f t="shared" si="22"/>
        <v/>
      </c>
    </row>
    <row r="53" spans="1:22">
      <c r="A53" s="662" t="s">
        <v>2761</v>
      </c>
      <c r="B53" s="720" t="s">
        <v>2902</v>
      </c>
      <c r="C53" s="666">
        <v>618643</v>
      </c>
      <c r="D53" s="155">
        <v>12000</v>
      </c>
      <c r="E53" s="756">
        <v>4863</v>
      </c>
      <c r="F53" s="33">
        <f t="shared" ref="F53:F54" si="23">((E53*M53)/35)/4</f>
        <v>2.9178000000000002</v>
      </c>
      <c r="G53" s="328">
        <v>149</v>
      </c>
      <c r="H53" s="293">
        <v>0</v>
      </c>
      <c r="I53" s="3">
        <f t="shared" ref="I53:I54" si="24">E53/G53+H53</f>
        <v>32.63758389261745</v>
      </c>
      <c r="J53" s="3">
        <f t="shared" ref="J53:J54" si="25">ROUND(I53/7.5,0)</f>
        <v>4</v>
      </c>
      <c r="K53" s="112" t="s">
        <v>1830</v>
      </c>
      <c r="L53" s="113">
        <v>0.29549999999999998</v>
      </c>
      <c r="M53" s="168">
        <v>8.4000000000000005E-2</v>
      </c>
      <c r="N53" s="33">
        <f>E53*L53</f>
        <v>1437.0165</v>
      </c>
      <c r="O53" s="3">
        <f>J53/A$56</f>
        <v>4</v>
      </c>
      <c r="P53" s="558">
        <v>43322</v>
      </c>
      <c r="Q53" s="701">
        <f>WORKDAY(Q52,O52)</f>
        <v>43349</v>
      </c>
      <c r="R53" s="558">
        <v>43344</v>
      </c>
      <c r="S53" s="1389" t="s">
        <v>4078</v>
      </c>
      <c r="T53" s="550">
        <f t="shared" si="21"/>
        <v>4</v>
      </c>
      <c r="U53" s="50">
        <f t="shared" si="22"/>
        <v>4</v>
      </c>
      <c r="V53" s="4"/>
    </row>
    <row r="54" spans="1:22" s="4" customFormat="1">
      <c r="A54" s="688" t="s">
        <v>2762</v>
      </c>
      <c r="B54" s="127" t="s">
        <v>2903</v>
      </c>
      <c r="C54" s="313">
        <v>619240</v>
      </c>
      <c r="D54" s="155">
        <v>10000</v>
      </c>
      <c r="E54" s="110">
        <v>10000</v>
      </c>
      <c r="F54" s="33">
        <f t="shared" si="23"/>
        <v>6</v>
      </c>
      <c r="G54" s="111">
        <v>149</v>
      </c>
      <c r="H54" s="110">
        <v>4</v>
      </c>
      <c r="I54" s="3">
        <f t="shared" si="24"/>
        <v>71.114093959731548</v>
      </c>
      <c r="J54" s="3">
        <f t="shared" si="25"/>
        <v>9</v>
      </c>
      <c r="K54" s="112" t="s">
        <v>1830</v>
      </c>
      <c r="L54" s="113">
        <v>0.29549999999999998</v>
      </c>
      <c r="M54" s="168">
        <v>8.4000000000000005E-2</v>
      </c>
      <c r="N54" s="33">
        <f t="shared" ref="N54" si="26">E54*L54</f>
        <v>2955</v>
      </c>
      <c r="O54" s="3">
        <f>J54/A$56</f>
        <v>9</v>
      </c>
      <c r="P54" s="558">
        <v>43344</v>
      </c>
      <c r="Q54" s="701">
        <f t="shared" ref="Q54:Q57" si="27">WORKDAY(Q53,O53)</f>
        <v>43355</v>
      </c>
      <c r="R54" s="558">
        <v>43374</v>
      </c>
      <c r="S54" s="1389"/>
      <c r="T54" s="550" t="str">
        <f t="shared" si="21"/>
        <v/>
      </c>
      <c r="U54" s="50">
        <f t="shared" si="22"/>
        <v>9</v>
      </c>
    </row>
    <row r="55" spans="1:22" s="4" customFormat="1">
      <c r="A55" s="662" t="s">
        <v>2730</v>
      </c>
      <c r="B55" s="1229" t="s">
        <v>3328</v>
      </c>
      <c r="C55" s="454">
        <v>619780</v>
      </c>
      <c r="D55" s="1315">
        <v>5000</v>
      </c>
      <c r="E55" s="1316">
        <v>5000</v>
      </c>
      <c r="F55" s="1230">
        <f>((E55*M55)/35)/4</f>
        <v>13.182857142857141</v>
      </c>
      <c r="G55" s="1231">
        <v>227</v>
      </c>
      <c r="H55" s="1232">
        <v>16</v>
      </c>
      <c r="I55" s="1225">
        <f>E55/G55+H55</f>
        <v>38.026431718061673</v>
      </c>
      <c r="J55" s="1225">
        <f>ROUND(I55/7.5,0)</f>
        <v>5</v>
      </c>
      <c r="K55" s="1232" t="s">
        <v>167</v>
      </c>
      <c r="L55" s="1233">
        <v>1.9036</v>
      </c>
      <c r="M55" s="1234">
        <v>0.36912</v>
      </c>
      <c r="N55" s="1223">
        <f>E55*L55</f>
        <v>9518</v>
      </c>
      <c r="O55" s="3">
        <f>J55/A$56</f>
        <v>5</v>
      </c>
      <c r="P55" s="558">
        <v>43374</v>
      </c>
      <c r="Q55" s="701">
        <f t="shared" si="27"/>
        <v>43368</v>
      </c>
      <c r="R55" s="558">
        <v>43393</v>
      </c>
      <c r="S55" s="1389"/>
      <c r="T55" s="550" t="str">
        <f t="shared" si="21"/>
        <v/>
      </c>
      <c r="U55" s="50" t="str">
        <f t="shared" si="22"/>
        <v/>
      </c>
    </row>
    <row r="56" spans="1:22" s="4" customFormat="1">
      <c r="A56" s="669" t="s">
        <v>1820</v>
      </c>
      <c r="B56" s="1454" t="s">
        <v>2160</v>
      </c>
      <c r="C56" s="1445" t="s">
        <v>523</v>
      </c>
      <c r="D56" s="1455">
        <v>16000</v>
      </c>
      <c r="E56" s="1456">
        <v>16000</v>
      </c>
      <c r="F56" s="1457">
        <f>((E56*M56)/35)</f>
        <v>20.114285714285714</v>
      </c>
      <c r="G56" s="1458">
        <v>287</v>
      </c>
      <c r="H56" s="1456">
        <v>16</v>
      </c>
      <c r="I56" s="1459">
        <f>E56/G56+H56</f>
        <v>71.749128919860624</v>
      </c>
      <c r="J56" s="1459">
        <f>ROUND(I56/7.5,0)</f>
        <v>10</v>
      </c>
      <c r="K56" s="1456" t="s">
        <v>1810</v>
      </c>
      <c r="L56" s="1460">
        <v>0.1391</v>
      </c>
      <c r="M56" s="1461">
        <v>4.3999999999999997E-2</v>
      </c>
      <c r="N56" s="1457">
        <f>E56*L56</f>
        <v>2225.6</v>
      </c>
      <c r="O56" s="1459">
        <f>J56/A$56</f>
        <v>10</v>
      </c>
      <c r="P56" s="1462">
        <v>43379</v>
      </c>
      <c r="Q56" s="701">
        <f t="shared" si="27"/>
        <v>43375</v>
      </c>
      <c r="R56" s="1462">
        <v>43399</v>
      </c>
      <c r="S56" s="1394"/>
      <c r="T56" s="550" t="str">
        <f t="shared" si="21"/>
        <v/>
      </c>
      <c r="U56" s="50" t="str">
        <f t="shared" si="22"/>
        <v/>
      </c>
      <c r="V56"/>
    </row>
    <row r="57" spans="1:22">
      <c r="A57" s="647"/>
      <c r="P57" s="869"/>
      <c r="Q57" s="701">
        <f t="shared" si="27"/>
        <v>43389</v>
      </c>
      <c r="R57" s="869"/>
      <c r="T57" s="550" t="str">
        <f t="shared" si="21"/>
        <v/>
      </c>
      <c r="U57" s="50" t="str">
        <f t="shared" si="22"/>
        <v/>
      </c>
    </row>
    <row r="58" spans="1:22">
      <c r="A58" s="669"/>
      <c r="B58" s="648"/>
      <c r="C58" s="17"/>
      <c r="D58" s="17"/>
      <c r="E58" s="649"/>
      <c r="F58" s="649"/>
      <c r="G58" s="618"/>
      <c r="H58" s="618"/>
      <c r="I58" s="650"/>
      <c r="J58" s="650"/>
      <c r="K58" s="618"/>
      <c r="L58" s="618"/>
      <c r="M58" s="651"/>
      <c r="N58" s="652"/>
      <c r="O58" s="653"/>
      <c r="P58" s="558"/>
      <c r="Q58" s="654"/>
      <c r="R58" s="558"/>
      <c r="S58" s="1389"/>
      <c r="T58" s="550" t="str">
        <f t="shared" si="21"/>
        <v/>
      </c>
      <c r="U58" s="50" t="str">
        <f t="shared" si="22"/>
        <v/>
      </c>
    </row>
    <row r="59" spans="1:22">
      <c r="A59" s="655"/>
      <c r="B59" s="648"/>
      <c r="C59" s="17"/>
      <c r="D59" s="17"/>
      <c r="E59" s="649"/>
      <c r="F59" s="649"/>
      <c r="G59" s="618"/>
      <c r="H59" s="618"/>
      <c r="I59" s="650"/>
      <c r="J59" s="650"/>
      <c r="K59" s="618"/>
      <c r="L59" s="618"/>
      <c r="M59" s="651"/>
      <c r="N59" s="652"/>
      <c r="O59" s="653"/>
      <c r="P59" s="558"/>
      <c r="Q59" s="654"/>
      <c r="R59" s="558"/>
      <c r="S59" s="1389"/>
      <c r="T59" s="550" t="str">
        <f t="shared" si="21"/>
        <v/>
      </c>
      <c r="U59" s="50" t="str">
        <f t="shared" si="22"/>
        <v/>
      </c>
    </row>
    <row r="60" spans="1:22">
      <c r="A60" s="695"/>
      <c r="B60" s="127"/>
      <c r="C60" s="353"/>
      <c r="D60" s="353"/>
      <c r="E60" s="110"/>
      <c r="F60" s="110"/>
      <c r="G60" s="110"/>
      <c r="H60" s="110"/>
      <c r="I60" s="3"/>
      <c r="J60" s="658">
        <f>SUM(J53:J59)</f>
        <v>28</v>
      </c>
      <c r="K60" s="110"/>
      <c r="L60" s="168"/>
      <c r="M60" s="168"/>
      <c r="N60" s="33"/>
      <c r="O60" s="364"/>
      <c r="P60" s="558"/>
      <c r="Q60" s="642"/>
      <c r="R60" s="558"/>
      <c r="S60" s="1395"/>
      <c r="T60" s="550" t="str">
        <f t="shared" si="21"/>
        <v/>
      </c>
      <c r="U60" s="50" t="str">
        <f t="shared" si="22"/>
        <v/>
      </c>
    </row>
    <row r="61" spans="1:22">
      <c r="A61" s="695"/>
      <c r="B61" s="127"/>
      <c r="C61" s="353"/>
      <c r="D61" s="353"/>
      <c r="E61" s="110"/>
      <c r="F61" s="110"/>
      <c r="G61" s="110"/>
      <c r="H61" s="110"/>
      <c r="I61" s="3"/>
      <c r="J61" s="658"/>
      <c r="K61" s="110"/>
      <c r="L61" s="168"/>
      <c r="M61" s="168"/>
      <c r="N61" s="33"/>
      <c r="O61" s="364"/>
      <c r="P61" s="558"/>
      <c r="Q61" s="642"/>
      <c r="R61" s="558"/>
      <c r="S61" s="1395"/>
      <c r="T61" s="550" t="str">
        <f t="shared" si="21"/>
        <v/>
      </c>
      <c r="U61" s="50" t="str">
        <f t="shared" si="22"/>
        <v/>
      </c>
    </row>
    <row r="62" spans="1:22">
      <c r="A62" s="684"/>
      <c r="B62" s="696"/>
      <c r="C62" s="604"/>
      <c r="D62" s="604"/>
      <c r="E62" s="594"/>
      <c r="F62" s="594"/>
      <c r="G62" s="594"/>
      <c r="H62" s="594"/>
      <c r="I62" s="697"/>
      <c r="J62" s="697"/>
      <c r="K62" s="594"/>
      <c r="L62" s="594"/>
      <c r="M62" s="609"/>
      <c r="N62" s="698"/>
      <c r="O62" s="599"/>
      <c r="P62" s="699"/>
      <c r="Q62" s="640">
        <f>K2</f>
        <v>43349</v>
      </c>
      <c r="R62" s="700"/>
      <c r="S62" s="1389"/>
      <c r="T62" s="550" t="str">
        <f t="shared" si="21"/>
        <v/>
      </c>
      <c r="U62" s="50" t="str">
        <f t="shared" si="22"/>
        <v/>
      </c>
    </row>
    <row r="63" spans="1:22">
      <c r="A63" s="662" t="s">
        <v>2765</v>
      </c>
      <c r="B63" s="1229" t="s">
        <v>3305</v>
      </c>
      <c r="C63" s="663" t="s">
        <v>4199</v>
      </c>
      <c r="D63" s="1263">
        <v>11000</v>
      </c>
      <c r="E63" s="1250">
        <v>11000</v>
      </c>
      <c r="F63" s="1230">
        <f>((E63*M63)/35)/4</f>
        <v>6.8357142857142845</v>
      </c>
      <c r="G63" s="1231">
        <v>363</v>
      </c>
      <c r="H63" s="1232">
        <v>16</v>
      </c>
      <c r="I63" s="1225">
        <f>E63/G63+H63</f>
        <v>46.303030303030305</v>
      </c>
      <c r="J63" s="1225">
        <f>ROUND(I63/7.5,0)</f>
        <v>6</v>
      </c>
      <c r="K63" s="1514" t="s">
        <v>1835</v>
      </c>
      <c r="L63" s="1233">
        <v>0.44540000000000002</v>
      </c>
      <c r="M63" s="1234">
        <v>8.6999999999999994E-2</v>
      </c>
      <c r="N63" s="1223">
        <f>E63*L63</f>
        <v>4899.4000000000005</v>
      </c>
      <c r="O63" s="3">
        <f>J63/A$66</f>
        <v>6</v>
      </c>
      <c r="P63" s="558">
        <v>43345</v>
      </c>
      <c r="Q63" s="701">
        <f t="shared" ref="Q63:Q68" si="28">WORKDAY(Q62,O62)</f>
        <v>43349</v>
      </c>
      <c r="R63" s="558">
        <v>43364</v>
      </c>
      <c r="S63" s="1389" t="s">
        <v>4424</v>
      </c>
      <c r="T63" s="550" t="str">
        <f t="shared" si="21"/>
        <v/>
      </c>
      <c r="U63" s="50">
        <f t="shared" si="22"/>
        <v>6</v>
      </c>
      <c r="V63" s="4"/>
    </row>
    <row r="64" spans="1:22" s="4" customFormat="1">
      <c r="A64" s="629" t="s">
        <v>2762</v>
      </c>
      <c r="B64" s="1235" t="s">
        <v>1571</v>
      </c>
      <c r="C64" s="1326">
        <v>619677</v>
      </c>
      <c r="D64" s="1319">
        <v>11000</v>
      </c>
      <c r="E64" s="1320">
        <v>11000</v>
      </c>
      <c r="F64" s="1223">
        <f>((E64*M64)/35)/4</f>
        <v>11.29857142857143</v>
      </c>
      <c r="G64" s="1238">
        <v>309</v>
      </c>
      <c r="H64" s="1237">
        <v>16</v>
      </c>
      <c r="I64" s="1239">
        <f>E64/G64+H64</f>
        <v>51.59870550161812</v>
      </c>
      <c r="J64" s="1239">
        <f>ROUND(I64/7.5,0)</f>
        <v>7</v>
      </c>
      <c r="K64" s="1237" t="s">
        <v>1572</v>
      </c>
      <c r="L64" s="1240">
        <v>0.52810000000000001</v>
      </c>
      <c r="M64" s="1237">
        <v>0.14380000000000001</v>
      </c>
      <c r="N64" s="1223">
        <f>E64*L64</f>
        <v>5809.1</v>
      </c>
      <c r="O64" s="3">
        <f t="shared" ref="O64:O67" si="29">J64/A$66</f>
        <v>7</v>
      </c>
      <c r="P64" s="1241">
        <v>43351</v>
      </c>
      <c r="Q64" s="701">
        <f t="shared" si="28"/>
        <v>43357</v>
      </c>
      <c r="R64" s="1241">
        <v>43381</v>
      </c>
      <c r="S64" s="1389"/>
      <c r="T64" s="550" t="str">
        <f t="shared" si="21"/>
        <v/>
      </c>
      <c r="U64" s="50">
        <f t="shared" si="22"/>
        <v>7</v>
      </c>
    </row>
    <row r="65" spans="1:22" s="4" customFormat="1">
      <c r="A65" s="662" t="s">
        <v>2730</v>
      </c>
      <c r="O65" s="3">
        <f t="shared" si="29"/>
        <v>0</v>
      </c>
      <c r="P65" s="869"/>
      <c r="Q65" s="701">
        <f t="shared" si="28"/>
        <v>43368</v>
      </c>
      <c r="R65" s="869"/>
      <c r="S65" s="1394"/>
      <c r="T65" s="550" t="str">
        <f t="shared" si="21"/>
        <v/>
      </c>
      <c r="U65" s="50" t="str">
        <f t="shared" si="22"/>
        <v/>
      </c>
    </row>
    <row r="66" spans="1:22" s="4" customFormat="1">
      <c r="A66" s="669" t="s">
        <v>1820</v>
      </c>
      <c r="B66" s="127" t="s">
        <v>3240</v>
      </c>
      <c r="C66" s="802" t="s">
        <v>3915</v>
      </c>
      <c r="D66" s="155">
        <v>4000</v>
      </c>
      <c r="E66" s="110">
        <v>4000</v>
      </c>
      <c r="F66" s="33">
        <f>((E66*M66)/35)/4</f>
        <v>11.428571428571429</v>
      </c>
      <c r="G66" s="110">
        <v>22</v>
      </c>
      <c r="H66" s="110">
        <v>16</v>
      </c>
      <c r="I66" s="3">
        <f>E66/G66+H66</f>
        <v>197.81818181818181</v>
      </c>
      <c r="J66" s="3">
        <f>ROUND(I66/7.5,0)</f>
        <v>26</v>
      </c>
      <c r="K66" s="110" t="s">
        <v>269</v>
      </c>
      <c r="L66" s="168">
        <v>0.48220000000000002</v>
      </c>
      <c r="M66" s="168">
        <v>0.4</v>
      </c>
      <c r="N66" s="33">
        <f>E66*L66</f>
        <v>1928.8000000000002</v>
      </c>
      <c r="O66" s="3">
        <f t="shared" si="29"/>
        <v>26</v>
      </c>
      <c r="P66" s="1241">
        <v>43374</v>
      </c>
      <c r="Q66" s="701">
        <f t="shared" si="28"/>
        <v>43368</v>
      </c>
      <c r="R66" s="1241">
        <v>43388</v>
      </c>
      <c r="S66" s="1389"/>
      <c r="T66" s="550" t="str">
        <f t="shared" si="21"/>
        <v/>
      </c>
      <c r="U66" s="50" t="str">
        <f t="shared" si="22"/>
        <v/>
      </c>
    </row>
    <row r="67" spans="1:22" s="4" customFormat="1">
      <c r="B67" s="127" t="s">
        <v>2911</v>
      </c>
      <c r="C67" s="1227">
        <v>616275</v>
      </c>
      <c r="D67" s="155">
        <v>7500</v>
      </c>
      <c r="E67" s="110">
        <v>7500</v>
      </c>
      <c r="F67" s="33">
        <f t="shared" ref="F67" si="30">((E67*M67)/35)/4</f>
        <v>4.0714285714285712</v>
      </c>
      <c r="G67" s="111">
        <v>203</v>
      </c>
      <c r="H67" s="110">
        <v>16</v>
      </c>
      <c r="I67" s="3">
        <f t="shared" ref="I67" si="31">E67/G67+H67</f>
        <v>52.945812807881772</v>
      </c>
      <c r="J67" s="3">
        <f t="shared" ref="J67" si="32">ROUND(I67/7.5,0)</f>
        <v>7</v>
      </c>
      <c r="K67" s="112" t="s">
        <v>1843</v>
      </c>
      <c r="L67" s="113">
        <v>0.22259999999999999</v>
      </c>
      <c r="M67" s="168">
        <v>7.5999999999999998E-2</v>
      </c>
      <c r="N67" s="33">
        <f t="shared" ref="N67" si="33">E67*L67</f>
        <v>1669.5</v>
      </c>
      <c r="O67" s="3">
        <f t="shared" si="29"/>
        <v>7</v>
      </c>
      <c r="P67" s="558">
        <v>43374</v>
      </c>
      <c r="Q67" s="701">
        <f t="shared" si="28"/>
        <v>43404</v>
      </c>
      <c r="R67" s="558">
        <v>43403</v>
      </c>
      <c r="S67" s="1389" t="s">
        <v>4041</v>
      </c>
      <c r="T67" s="550" t="str">
        <f t="shared" si="21"/>
        <v/>
      </c>
      <c r="U67" s="50" t="str">
        <f t="shared" si="22"/>
        <v/>
      </c>
      <c r="V67"/>
    </row>
    <row r="68" spans="1:22">
      <c r="A68" s="647"/>
      <c r="P68" s="869"/>
      <c r="Q68" s="701">
        <f t="shared" si="28"/>
        <v>43413</v>
      </c>
      <c r="R68" s="869"/>
      <c r="T68" s="550" t="str">
        <f t="shared" si="21"/>
        <v/>
      </c>
      <c r="U68" s="50" t="str">
        <f t="shared" si="22"/>
        <v/>
      </c>
    </row>
    <row r="69" spans="1:22">
      <c r="A69" s="647"/>
      <c r="P69" s="869"/>
      <c r="Q69" s="869"/>
      <c r="R69" s="869"/>
      <c r="T69" s="550" t="str">
        <f t="shared" si="21"/>
        <v/>
      </c>
      <c r="U69" s="50" t="str">
        <f t="shared" si="22"/>
        <v/>
      </c>
    </row>
    <row r="70" spans="1:22">
      <c r="A70" s="655"/>
      <c r="P70" s="869"/>
      <c r="Q70" s="869"/>
      <c r="R70" s="869"/>
      <c r="T70" s="550" t="str">
        <f t="shared" si="21"/>
        <v/>
      </c>
      <c r="U70" s="50" t="str">
        <f t="shared" si="22"/>
        <v/>
      </c>
    </row>
    <row r="71" spans="1:22">
      <c r="A71" s="587"/>
      <c r="B71" s="301"/>
      <c r="C71" s="702"/>
      <c r="D71" s="702"/>
      <c r="E71" s="336"/>
      <c r="F71" s="336"/>
      <c r="G71" s="89"/>
      <c r="H71" s="89"/>
      <c r="I71" s="6"/>
      <c r="J71" s="703">
        <f>SUM(J63:J65)</f>
        <v>13</v>
      </c>
      <c r="K71" s="89"/>
      <c r="L71" s="244"/>
      <c r="M71" s="131"/>
      <c r="N71" s="401"/>
      <c r="O71" s="388"/>
      <c r="P71" s="704"/>
      <c r="Q71" s="654"/>
      <c r="R71" s="558"/>
      <c r="S71" s="1389"/>
      <c r="T71" s="550" t="str">
        <f t="shared" ref="T71:T135" si="34">IF(R71="", "",IF(R71&lt;$K$2, J71, ""))</f>
        <v/>
      </c>
      <c r="U71" s="50" t="str">
        <f t="shared" ref="U71:U135" si="35">IF(P71="", "",IF(P71&lt;$U$4, J71, ""))</f>
        <v/>
      </c>
    </row>
    <row r="72" spans="1:22">
      <c r="A72" s="587"/>
      <c r="B72" s="301"/>
      <c r="C72" s="702"/>
      <c r="D72" s="702"/>
      <c r="E72" s="336"/>
      <c r="F72" s="336"/>
      <c r="G72" s="89"/>
      <c r="H72" s="89"/>
      <c r="I72" s="6"/>
      <c r="J72" s="703"/>
      <c r="K72" s="89"/>
      <c r="L72" s="244"/>
      <c r="M72" s="131"/>
      <c r="N72" s="401"/>
      <c r="O72" s="388"/>
      <c r="P72" s="704"/>
      <c r="Q72" s="654"/>
      <c r="R72" s="558"/>
      <c r="S72" s="1389"/>
      <c r="T72" s="550" t="str">
        <f t="shared" ref="T72:T88" si="36">IF(R72="", "",IF(R72&lt;$K$2, J72, ""))</f>
        <v/>
      </c>
      <c r="U72" s="50" t="str">
        <f t="shared" ref="U72:U88" si="37">IF(P72="", "",IF(P72&lt;$U$4, J72, ""))</f>
        <v/>
      </c>
    </row>
    <row r="73" spans="1:22">
      <c r="A73" s="629"/>
      <c r="B73" s="616"/>
      <c r="C73" s="604"/>
      <c r="D73" s="604"/>
      <c r="E73" s="609"/>
      <c r="F73" s="609"/>
      <c r="G73" s="609"/>
      <c r="H73" s="609"/>
      <c r="I73" s="617"/>
      <c r="J73" s="607"/>
      <c r="K73" s="609"/>
      <c r="L73" s="609"/>
      <c r="M73" s="609"/>
      <c r="N73" s="619"/>
      <c r="O73" s="620"/>
      <c r="P73" s="699"/>
      <c r="Q73" s="640">
        <f>K2</f>
        <v>43349</v>
      </c>
      <c r="R73" s="699"/>
      <c r="S73" s="1395"/>
      <c r="T73" s="550" t="str">
        <f t="shared" si="36"/>
        <v/>
      </c>
      <c r="U73" s="50" t="str">
        <f t="shared" si="37"/>
        <v/>
      </c>
    </row>
    <row r="74" spans="1:22">
      <c r="A74" s="662" t="s">
        <v>2771</v>
      </c>
      <c r="B74" s="246" t="s">
        <v>2770</v>
      </c>
      <c r="C74" s="666">
        <v>618294</v>
      </c>
      <c r="D74" s="7">
        <v>3000</v>
      </c>
      <c r="E74" s="7">
        <v>1820</v>
      </c>
      <c r="F74" s="33">
        <f>((E74*M74)/35)/4</f>
        <v>12.025</v>
      </c>
      <c r="G74" s="8">
        <v>75</v>
      </c>
      <c r="H74" s="155">
        <v>0</v>
      </c>
      <c r="I74" s="3">
        <f>E74/G74+H74</f>
        <v>24.266666666666666</v>
      </c>
      <c r="J74" s="3">
        <f>ROUND(I74/7.5,0)</f>
        <v>3</v>
      </c>
      <c r="K74" s="667" t="s">
        <v>669</v>
      </c>
      <c r="L74" s="195">
        <v>2.9613</v>
      </c>
      <c r="M74" s="7">
        <v>0.92500000000000004</v>
      </c>
      <c r="N74" s="33">
        <f>E74*L74</f>
        <v>5389.5659999999998</v>
      </c>
      <c r="O74" s="3">
        <f t="shared" ref="O74:O76" si="38">J74/A$56</f>
        <v>3</v>
      </c>
      <c r="P74" s="558">
        <v>43347</v>
      </c>
      <c r="Q74" s="654">
        <f>WORKDAY(Q73,O73)</f>
        <v>43349</v>
      </c>
      <c r="R74" s="558">
        <v>43367</v>
      </c>
      <c r="S74" s="1187" t="s">
        <v>4369</v>
      </c>
      <c r="T74" s="550" t="str">
        <f t="shared" si="36"/>
        <v/>
      </c>
      <c r="U74" s="50">
        <f t="shared" si="37"/>
        <v>3</v>
      </c>
    </row>
    <row r="75" spans="1:22">
      <c r="A75" s="688" t="s">
        <v>2772</v>
      </c>
      <c r="B75" s="127" t="s">
        <v>3202</v>
      </c>
      <c r="C75" s="1371" t="s">
        <v>4043</v>
      </c>
      <c r="D75" s="155">
        <v>4000</v>
      </c>
      <c r="E75" s="110">
        <v>4000</v>
      </c>
      <c r="F75" s="33">
        <f t="shared" ref="F75" si="39">((E75*M75)/35)/4</f>
        <v>4.4000000000000004</v>
      </c>
      <c r="G75" s="110">
        <v>338</v>
      </c>
      <c r="H75" s="110">
        <v>16</v>
      </c>
      <c r="I75" s="3">
        <f>E75/G75+H75</f>
        <v>27.834319526627219</v>
      </c>
      <c r="J75" s="3">
        <f>ROUND(I75/7.5,0)</f>
        <v>4</v>
      </c>
      <c r="K75" s="112" t="s">
        <v>213</v>
      </c>
      <c r="L75" s="113">
        <v>0.41070000000000001</v>
      </c>
      <c r="M75" s="168">
        <v>0.154</v>
      </c>
      <c r="N75" s="33">
        <f t="shared" ref="N75" si="40">E75*L75</f>
        <v>1642.8</v>
      </c>
      <c r="O75" s="3">
        <f t="shared" si="38"/>
        <v>4</v>
      </c>
      <c r="P75" s="558">
        <v>43344</v>
      </c>
      <c r="Q75" s="654">
        <f t="shared" ref="Q75:Q81" si="41">WORKDAY(Q74,O74)</f>
        <v>43354</v>
      </c>
      <c r="R75" s="558">
        <v>43363</v>
      </c>
      <c r="S75" s="1187"/>
      <c r="T75" s="550" t="str">
        <f t="shared" si="36"/>
        <v/>
      </c>
      <c r="U75" s="50">
        <f t="shared" si="37"/>
        <v>4</v>
      </c>
      <c r="V75" s="4"/>
    </row>
    <row r="76" spans="1:22" s="4" customFormat="1">
      <c r="A76" s="41" t="s">
        <v>2774</v>
      </c>
      <c r="B76" s="127" t="s">
        <v>2170</v>
      </c>
      <c r="C76" s="663" t="s">
        <v>4373</v>
      </c>
      <c r="D76" s="1317">
        <v>12000</v>
      </c>
      <c r="E76" s="1318">
        <v>12000</v>
      </c>
      <c r="F76" s="33">
        <f>((E76*M76)/35)/4</f>
        <v>10.68</v>
      </c>
      <c r="G76" s="111">
        <v>359</v>
      </c>
      <c r="H76" s="110">
        <v>16</v>
      </c>
      <c r="I76" s="3">
        <f>E76/G76+H76</f>
        <v>49.426183844011142</v>
      </c>
      <c r="J76" s="3">
        <f>ROUND(I76/7.5,0)</f>
        <v>7</v>
      </c>
      <c r="K76" s="1268" t="s">
        <v>213</v>
      </c>
      <c r="L76" s="113">
        <v>0.3715</v>
      </c>
      <c r="M76" s="168">
        <v>0.1246</v>
      </c>
      <c r="N76" s="33">
        <f>E76*L76</f>
        <v>4458</v>
      </c>
      <c r="O76" s="3">
        <f t="shared" si="38"/>
        <v>7</v>
      </c>
      <c r="P76" s="558">
        <v>43363</v>
      </c>
      <c r="Q76" s="654">
        <f t="shared" si="41"/>
        <v>43360</v>
      </c>
      <c r="R76" s="558">
        <v>43381</v>
      </c>
      <c r="S76" s="1389"/>
      <c r="T76" s="550" t="str">
        <f t="shared" si="36"/>
        <v/>
      </c>
      <c r="U76" s="50" t="str">
        <f t="shared" si="37"/>
        <v/>
      </c>
      <c r="V76"/>
    </row>
    <row r="77" spans="1:22">
      <c r="A77" s="662" t="s">
        <v>2730</v>
      </c>
      <c r="B77" s="193" t="s">
        <v>3265</v>
      </c>
      <c r="C77" s="666">
        <v>614310</v>
      </c>
      <c r="D77" s="155">
        <v>21500</v>
      </c>
      <c r="E77" s="155">
        <v>21500</v>
      </c>
      <c r="F77" s="33">
        <f>((E77*M77)/35)/4</f>
        <v>2.8226428571428572</v>
      </c>
      <c r="G77" s="7">
        <v>458</v>
      </c>
      <c r="H77" s="7">
        <v>16</v>
      </c>
      <c r="I77" s="3">
        <f>E77/G77+H77</f>
        <v>62.943231441048034</v>
      </c>
      <c r="J77" s="3">
        <f>ROUND(I77/7.5,0)</f>
        <v>8</v>
      </c>
      <c r="K77" s="7" t="s">
        <v>213</v>
      </c>
      <c r="L77" s="1087">
        <v>9.4E-2</v>
      </c>
      <c r="M77" s="7">
        <v>1.8380000000000001E-2</v>
      </c>
      <c r="N77" s="33">
        <f>E77*L77</f>
        <v>2021</v>
      </c>
      <c r="O77" s="3">
        <f>J77/A$56</f>
        <v>8</v>
      </c>
      <c r="P77" s="558">
        <v>43353</v>
      </c>
      <c r="Q77" s="654">
        <f t="shared" si="41"/>
        <v>43369</v>
      </c>
      <c r="R77" s="558">
        <v>43374</v>
      </c>
      <c r="S77" s="1389"/>
      <c r="T77" s="550" t="str">
        <f t="shared" si="36"/>
        <v/>
      </c>
      <c r="U77" s="50">
        <f t="shared" si="37"/>
        <v>8</v>
      </c>
    </row>
    <row r="78" spans="1:22">
      <c r="A78" s="705" t="s">
        <v>1820</v>
      </c>
      <c r="B78" s="193" t="s">
        <v>3266</v>
      </c>
      <c r="C78" s="666">
        <v>618641</v>
      </c>
      <c r="D78" s="155">
        <v>3000</v>
      </c>
      <c r="E78" s="155">
        <v>3000</v>
      </c>
      <c r="F78" s="33">
        <f>((E78*M78)/35)/4</f>
        <v>0.39385714285714285</v>
      </c>
      <c r="G78" s="838">
        <v>458</v>
      </c>
      <c r="H78" s="155">
        <v>16</v>
      </c>
      <c r="I78" s="3">
        <f t="shared" ref="I78" si="42">E78/G78+H78</f>
        <v>22.550218340611352</v>
      </c>
      <c r="J78" s="3">
        <f t="shared" ref="J78" si="43">ROUND(I78/7.5,0)</f>
        <v>3</v>
      </c>
      <c r="K78" s="194" t="s">
        <v>2872</v>
      </c>
      <c r="L78" s="195">
        <v>8.43E-2</v>
      </c>
      <c r="M78" s="7">
        <v>1.8380000000000001E-2</v>
      </c>
      <c r="N78" s="33">
        <f>E78*L78</f>
        <v>252.9</v>
      </c>
      <c r="O78" s="3">
        <f>J78/A$56</f>
        <v>3</v>
      </c>
      <c r="P78" s="558">
        <v>43374</v>
      </c>
      <c r="Q78" s="654">
        <f t="shared" si="41"/>
        <v>43381</v>
      </c>
      <c r="R78" s="558">
        <v>43388</v>
      </c>
      <c r="S78" s="1389"/>
      <c r="T78" s="550" t="str">
        <f t="shared" si="36"/>
        <v/>
      </c>
      <c r="U78" s="50" t="str">
        <f t="shared" si="37"/>
        <v/>
      </c>
      <c r="V78" s="4"/>
    </row>
    <row r="79" spans="1:22" s="4" customFormat="1" ht="14.25" customHeight="1">
      <c r="Q79" s="654">
        <f t="shared" si="41"/>
        <v>43384</v>
      </c>
      <c r="T79" s="550" t="str">
        <f t="shared" si="36"/>
        <v/>
      </c>
      <c r="U79" s="50" t="str">
        <f t="shared" si="37"/>
        <v/>
      </c>
    </row>
    <row r="80" spans="1:22" s="4" customFormat="1">
      <c r="P80" s="869"/>
      <c r="Q80" s="654">
        <f t="shared" si="41"/>
        <v>43384</v>
      </c>
      <c r="R80" s="869"/>
      <c r="T80" s="550" t="str">
        <f t="shared" si="36"/>
        <v/>
      </c>
      <c r="U80" s="50" t="str">
        <f t="shared" si="37"/>
        <v/>
      </c>
    </row>
    <row r="81" spans="1:22" s="4" customFormat="1">
      <c r="B81" s="974" t="s">
        <v>4161</v>
      </c>
      <c r="C81" s="353" t="s">
        <v>3915</v>
      </c>
      <c r="D81" s="7">
        <v>12000</v>
      </c>
      <c r="E81" s="110">
        <v>12000</v>
      </c>
      <c r="F81" s="33">
        <f t="shared" ref="F81" si="44">((E81*M81)/35)/4</f>
        <v>12.685714285714285</v>
      </c>
      <c r="G81" s="110">
        <v>476</v>
      </c>
      <c r="H81" s="110">
        <v>16</v>
      </c>
      <c r="I81" s="3">
        <f>E81/G81+H81</f>
        <v>41.210084033613441</v>
      </c>
      <c r="J81" s="3">
        <f>ROUND(I81/7.5,0)</f>
        <v>5</v>
      </c>
      <c r="K81" s="110" t="s">
        <v>213</v>
      </c>
      <c r="L81" s="168">
        <v>0.3594</v>
      </c>
      <c r="M81" s="168">
        <v>0.14799999999999999</v>
      </c>
      <c r="N81" s="33">
        <f t="shared" ref="N81" si="45">E81*L81</f>
        <v>4312.8</v>
      </c>
      <c r="O81" s="3">
        <f>J81/A$56</f>
        <v>5</v>
      </c>
      <c r="P81" s="558">
        <v>43374</v>
      </c>
      <c r="Q81" s="654">
        <f t="shared" si="41"/>
        <v>43384</v>
      </c>
      <c r="R81" s="558">
        <v>43393</v>
      </c>
      <c r="T81" s="550" t="str">
        <f t="shared" si="36"/>
        <v/>
      </c>
      <c r="U81" s="50" t="str">
        <f t="shared" si="37"/>
        <v/>
      </c>
    </row>
    <row r="82" spans="1:22" s="2" customFormat="1">
      <c r="B82" s="127"/>
      <c r="C82" s="353"/>
      <c r="D82" s="7"/>
      <c r="E82" s="110"/>
      <c r="F82" s="33"/>
      <c r="G82" s="110"/>
      <c r="H82" s="110"/>
      <c r="I82" s="3"/>
      <c r="J82" s="3"/>
      <c r="K82" s="110"/>
      <c r="L82" s="168"/>
      <c r="M82" s="168"/>
      <c r="N82" s="33"/>
      <c r="O82" s="3"/>
      <c r="P82" s="558"/>
      <c r="Q82" s="642"/>
      <c r="R82" s="558"/>
      <c r="T82" s="550" t="str">
        <f t="shared" si="36"/>
        <v/>
      </c>
      <c r="U82" s="50" t="str">
        <f t="shared" si="37"/>
        <v/>
      </c>
    </row>
    <row r="83" spans="1:22">
      <c r="A83" s="669"/>
      <c r="B83" s="706"/>
      <c r="C83" s="707"/>
      <c r="D83" s="707"/>
      <c r="E83" s="609"/>
      <c r="F83" s="609"/>
      <c r="G83" s="609"/>
      <c r="H83" s="609"/>
      <c r="I83" s="617"/>
      <c r="J83" s="607">
        <f>SUM(J74:J81)</f>
        <v>30</v>
      </c>
      <c r="K83" s="609"/>
      <c r="L83" s="609"/>
      <c r="M83" s="609"/>
      <c r="N83" s="619"/>
      <c r="O83" s="620"/>
      <c r="P83" s="699"/>
      <c r="Q83" s="642"/>
      <c r="R83" s="699"/>
      <c r="S83" s="1395"/>
      <c r="T83" s="550" t="str">
        <f t="shared" si="36"/>
        <v/>
      </c>
      <c r="U83" s="50" t="str">
        <f t="shared" si="37"/>
        <v/>
      </c>
    </row>
    <row r="84" spans="1:22">
      <c r="A84" s="669"/>
      <c r="B84" s="706"/>
      <c r="C84" s="707"/>
      <c r="D84" s="707"/>
      <c r="E84" s="609"/>
      <c r="F84" s="609"/>
      <c r="G84" s="609"/>
      <c r="H84" s="609"/>
      <c r="I84" s="617"/>
      <c r="J84" s="607"/>
      <c r="K84" s="609"/>
      <c r="L84" s="609"/>
      <c r="M84" s="609"/>
      <c r="N84" s="619"/>
      <c r="O84" s="620"/>
      <c r="P84" s="699"/>
      <c r="Q84" s="642"/>
      <c r="R84" s="699"/>
      <c r="S84" s="1395"/>
      <c r="T84" s="550" t="str">
        <f t="shared" si="36"/>
        <v/>
      </c>
      <c r="U84" s="50" t="str">
        <f t="shared" si="37"/>
        <v/>
      </c>
    </row>
    <row r="85" spans="1:22">
      <c r="A85" s="629"/>
      <c r="B85" s="616"/>
      <c r="C85" s="604"/>
      <c r="D85" s="604"/>
      <c r="E85" s="609"/>
      <c r="F85" s="609"/>
      <c r="G85" s="609"/>
      <c r="H85" s="609"/>
      <c r="I85" s="617"/>
      <c r="J85" s="647"/>
      <c r="K85" s="609"/>
      <c r="L85" s="609"/>
      <c r="M85" s="609"/>
      <c r="N85" s="619"/>
      <c r="O85" s="620"/>
      <c r="P85" s="699"/>
      <c r="Q85" s="640">
        <f>K2</f>
        <v>43349</v>
      </c>
      <c r="R85" s="699"/>
      <c r="S85" s="1389"/>
      <c r="T85" s="550" t="str">
        <f t="shared" si="36"/>
        <v/>
      </c>
      <c r="U85" s="50" t="str">
        <f t="shared" si="37"/>
        <v/>
      </c>
    </row>
    <row r="86" spans="1:22">
      <c r="A86" s="662" t="s">
        <v>1649</v>
      </c>
      <c r="B86" s="193" t="s">
        <v>2785</v>
      </c>
      <c r="C86" s="663" t="s">
        <v>4036</v>
      </c>
      <c r="D86" s="1317">
        <v>11000</v>
      </c>
      <c r="E86" s="1317">
        <v>11000</v>
      </c>
      <c r="F86" s="33">
        <f>((E86*M86)/35)/4</f>
        <v>8.4857142857142858</v>
      </c>
      <c r="G86" s="8">
        <v>378</v>
      </c>
      <c r="H86" s="155">
        <v>16</v>
      </c>
      <c r="I86" s="3">
        <f>E86/G86+H86</f>
        <v>45.100529100529101</v>
      </c>
      <c r="J86" s="3">
        <f>ROUND(I86/7.5,0)</f>
        <v>6</v>
      </c>
      <c r="K86" s="1507" t="s">
        <v>59</v>
      </c>
      <c r="L86" s="195">
        <v>0.2286</v>
      </c>
      <c r="M86" s="7">
        <v>0.108</v>
      </c>
      <c r="N86" s="33">
        <f>E86*L86</f>
        <v>2514.6</v>
      </c>
      <c r="O86" s="388">
        <f>J86/A$89</f>
        <v>6</v>
      </c>
      <c r="P86" s="558">
        <v>43344</v>
      </c>
      <c r="Q86" s="654">
        <f t="shared" ref="Q86:Q91" si="46">WORKDAY(Q85,O85)</f>
        <v>43349</v>
      </c>
      <c r="R86" s="79">
        <v>43363</v>
      </c>
      <c r="S86" s="1400" t="s">
        <v>4438</v>
      </c>
      <c r="T86" s="550" t="str">
        <f t="shared" si="36"/>
        <v/>
      </c>
      <c r="U86" s="50">
        <f t="shared" si="37"/>
        <v>6</v>
      </c>
      <c r="V86" s="4"/>
    </row>
    <row r="87" spans="1:22" s="4" customFormat="1">
      <c r="A87" s="688" t="s">
        <v>2779</v>
      </c>
      <c r="B87" s="127" t="s">
        <v>3065</v>
      </c>
      <c r="C87" s="663" t="s">
        <v>4080</v>
      </c>
      <c r="D87" s="1317">
        <v>11000</v>
      </c>
      <c r="E87" s="1318">
        <v>11000</v>
      </c>
      <c r="F87" s="33">
        <f>((E87*M87)/35)/4</f>
        <v>0.25850000000000001</v>
      </c>
      <c r="G87" s="111">
        <v>735</v>
      </c>
      <c r="H87" s="110">
        <v>16</v>
      </c>
      <c r="I87" s="3">
        <f>E87/G87+H87</f>
        <v>30.965986394557824</v>
      </c>
      <c r="J87" s="3">
        <f>ROUND(I87/7.5,0)</f>
        <v>4</v>
      </c>
      <c r="K87" s="112" t="s">
        <v>108</v>
      </c>
      <c r="L87" s="113">
        <v>1.4200000000000001E-2</v>
      </c>
      <c r="M87" s="168">
        <v>3.29E-3</v>
      </c>
      <c r="N87" s="33">
        <f>E87*L87</f>
        <v>156.20000000000002</v>
      </c>
      <c r="O87" s="388">
        <f>J87/A$89</f>
        <v>4</v>
      </c>
      <c r="P87" s="558">
        <v>43353</v>
      </c>
      <c r="Q87" s="654">
        <f t="shared" si="46"/>
        <v>43357</v>
      </c>
      <c r="R87" s="79">
        <v>43374</v>
      </c>
      <c r="S87" s="1400"/>
      <c r="T87" s="550" t="str">
        <f t="shared" si="36"/>
        <v/>
      </c>
      <c r="U87" s="50">
        <f t="shared" si="37"/>
        <v>4</v>
      </c>
      <c r="V87"/>
    </row>
    <row r="88" spans="1:22">
      <c r="A88" s="662" t="s">
        <v>2730</v>
      </c>
      <c r="B88" s="127" t="s">
        <v>3037</v>
      </c>
      <c r="C88" s="1387" t="s">
        <v>4263</v>
      </c>
      <c r="D88" s="1317">
        <v>6000</v>
      </c>
      <c r="E88" s="1318">
        <v>6000</v>
      </c>
      <c r="F88" s="33">
        <f>((E88*M88)/35)/4</f>
        <v>0.94457142857142862</v>
      </c>
      <c r="G88" s="111">
        <v>506</v>
      </c>
      <c r="H88" s="110">
        <v>16</v>
      </c>
      <c r="I88" s="3">
        <f>E88/G88+H88</f>
        <v>27.857707509881422</v>
      </c>
      <c r="J88" s="3">
        <f>ROUND(I88/7.5,0)</f>
        <v>4</v>
      </c>
      <c r="K88" s="110" t="s">
        <v>1089</v>
      </c>
      <c r="L88" s="113">
        <v>6.8000000000000005E-2</v>
      </c>
      <c r="M88" s="168">
        <v>2.2040000000000001E-2</v>
      </c>
      <c r="N88" s="33">
        <f>E88*L88</f>
        <v>408.00000000000006</v>
      </c>
      <c r="O88" s="388">
        <f>J88/A$89</f>
        <v>4</v>
      </c>
      <c r="P88" s="558">
        <v>43353</v>
      </c>
      <c r="Q88" s="654">
        <f t="shared" si="46"/>
        <v>43363</v>
      </c>
      <c r="R88" s="558">
        <v>43374</v>
      </c>
      <c r="S88" s="1389"/>
      <c r="T88" s="550" t="str">
        <f t="shared" si="36"/>
        <v/>
      </c>
      <c r="U88" s="50">
        <f t="shared" si="37"/>
        <v>4</v>
      </c>
    </row>
    <row r="89" spans="1:22">
      <c r="A89" s="669" t="s">
        <v>1820</v>
      </c>
      <c r="B89" s="127" t="s">
        <v>3111</v>
      </c>
      <c r="C89" s="1387" t="s">
        <v>4364</v>
      </c>
      <c r="D89" s="1317">
        <v>140000</v>
      </c>
      <c r="E89" s="1318">
        <v>140000</v>
      </c>
      <c r="F89" s="33">
        <f>((E89*M89)/35)/4</f>
        <v>6.8</v>
      </c>
      <c r="G89" s="111">
        <v>956</v>
      </c>
      <c r="H89" s="110">
        <v>16</v>
      </c>
      <c r="I89" s="3">
        <f>E89/G89+H89</f>
        <v>162.44351464435147</v>
      </c>
      <c r="J89" s="3">
        <f>ROUND(I89/7.5,0)</f>
        <v>22</v>
      </c>
      <c r="K89" s="110" t="s">
        <v>59</v>
      </c>
      <c r="L89" s="113">
        <v>2.7900000000000001E-2</v>
      </c>
      <c r="M89" s="168">
        <v>6.7999999999999996E-3</v>
      </c>
      <c r="N89" s="33">
        <f>E89*L89</f>
        <v>3906</v>
      </c>
      <c r="O89" s="388">
        <f>J89/A$89</f>
        <v>22</v>
      </c>
      <c r="P89" s="558">
        <v>43374</v>
      </c>
      <c r="Q89" s="654">
        <f t="shared" si="46"/>
        <v>43369</v>
      </c>
      <c r="R89" s="558">
        <v>43395</v>
      </c>
      <c r="T89" s="550" t="str">
        <f t="shared" ref="T89:T97" si="47">IF(R89="", "",IF(R89&lt;$K$2, J89, ""))</f>
        <v/>
      </c>
      <c r="U89" s="50" t="str">
        <f t="shared" ref="U89:U97" si="48">IF(P89="", "",IF(P89&lt;$U$4, J89, ""))</f>
        <v/>
      </c>
    </row>
    <row r="90" spans="1:22">
      <c r="A90" s="647"/>
      <c r="B90" s="1339" t="s">
        <v>2783</v>
      </c>
      <c r="C90" s="17" t="s">
        <v>523</v>
      </c>
      <c r="D90" s="1343">
        <v>12000</v>
      </c>
      <c r="E90" s="1344">
        <v>12000</v>
      </c>
      <c r="F90" s="1340">
        <f>((E90*M90)/35)/4</f>
        <v>3.7714285714285714</v>
      </c>
      <c r="G90" s="1336">
        <v>171</v>
      </c>
      <c r="H90" s="1335">
        <v>16</v>
      </c>
      <c r="I90" s="1331">
        <f>E90/G90+H90</f>
        <v>86.175438596491233</v>
      </c>
      <c r="J90" s="1331">
        <f>ROUND(I90/7.5,0)</f>
        <v>11</v>
      </c>
      <c r="K90" s="1335" t="s">
        <v>161</v>
      </c>
      <c r="L90" s="1337">
        <v>0.2155</v>
      </c>
      <c r="M90" s="1309">
        <v>4.3999999999999997E-2</v>
      </c>
      <c r="N90" s="1330">
        <f>E90*L90</f>
        <v>2586</v>
      </c>
      <c r="O90" s="1503">
        <f>J90/A$89</f>
        <v>11</v>
      </c>
      <c r="P90" s="558">
        <v>43382</v>
      </c>
      <c r="Q90" s="654">
        <f t="shared" si="46"/>
        <v>43399</v>
      </c>
      <c r="R90" s="558">
        <v>43402</v>
      </c>
      <c r="S90" s="1389"/>
      <c r="T90" s="550" t="str">
        <f t="shared" si="47"/>
        <v/>
      </c>
      <c r="U90" s="50" t="str">
        <f t="shared" si="48"/>
        <v/>
      </c>
    </row>
    <row r="91" spans="1:22">
      <c r="A91" s="647"/>
      <c r="B91" s="4"/>
      <c r="C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869"/>
      <c r="Q91" s="654">
        <f t="shared" si="46"/>
        <v>43416</v>
      </c>
      <c r="R91" s="869"/>
      <c r="T91" s="550" t="str">
        <f t="shared" si="47"/>
        <v/>
      </c>
      <c r="U91" s="50" t="str">
        <f t="shared" si="48"/>
        <v/>
      </c>
    </row>
    <row r="92" spans="1:22">
      <c r="A92" s="647"/>
      <c r="P92" s="869"/>
      <c r="Q92" s="869"/>
      <c r="R92" s="869"/>
      <c r="T92" s="550" t="str">
        <f t="shared" si="47"/>
        <v/>
      </c>
      <c r="U92" s="50" t="str">
        <f t="shared" si="48"/>
        <v/>
      </c>
      <c r="V92" s="4"/>
    </row>
    <row r="93" spans="1:22" s="4" customFormat="1">
      <c r="A93" s="647"/>
      <c r="P93" s="869"/>
      <c r="Q93" s="869"/>
      <c r="R93" s="869"/>
      <c r="T93" s="550" t="str">
        <f t="shared" si="47"/>
        <v/>
      </c>
      <c r="U93" s="50" t="str">
        <f t="shared" si="48"/>
        <v/>
      </c>
      <c r="V93"/>
    </row>
    <row r="94" spans="1:22">
      <c r="A94" s="647"/>
      <c r="P94" s="869"/>
      <c r="Q94" s="869"/>
      <c r="R94" s="869"/>
      <c r="T94" s="550" t="str">
        <f t="shared" si="47"/>
        <v/>
      </c>
      <c r="U94" s="50" t="str">
        <f t="shared" si="48"/>
        <v/>
      </c>
    </row>
    <row r="95" spans="1:22">
      <c r="A95" s="647"/>
      <c r="P95" s="869"/>
      <c r="Q95" s="869"/>
      <c r="R95" s="869"/>
      <c r="T95" s="550" t="str">
        <f t="shared" si="47"/>
        <v/>
      </c>
      <c r="U95" s="50" t="str">
        <f t="shared" si="48"/>
        <v/>
      </c>
    </row>
    <row r="96" spans="1:22">
      <c r="A96" s="669"/>
      <c r="B96" s="708"/>
      <c r="C96" s="709"/>
      <c r="D96" s="709"/>
      <c r="E96" s="710"/>
      <c r="F96" s="710"/>
      <c r="G96" s="710"/>
      <c r="H96" s="710"/>
      <c r="I96" s="381"/>
      <c r="J96" s="711">
        <f>SUM(J86:J88)</f>
        <v>14</v>
      </c>
      <c r="K96" s="618"/>
      <c r="L96" s="712"/>
      <c r="M96" s="712"/>
      <c r="N96" s="355"/>
      <c r="O96" s="713"/>
      <c r="P96" s="714"/>
      <c r="Q96" s="642"/>
      <c r="R96" s="714"/>
      <c r="S96" s="1395"/>
      <c r="T96" s="550" t="str">
        <f t="shared" si="47"/>
        <v/>
      </c>
      <c r="U96" s="50" t="str">
        <f t="shared" si="48"/>
        <v/>
      </c>
    </row>
    <row r="97" spans="1:22">
      <c r="A97" s="655"/>
      <c r="P97" s="869"/>
      <c r="Q97" s="869"/>
      <c r="R97" s="869"/>
      <c r="T97" s="550" t="str">
        <f t="shared" si="47"/>
        <v/>
      </c>
      <c r="U97" s="50" t="str">
        <f t="shared" si="48"/>
        <v/>
      </c>
    </row>
    <row r="98" spans="1:22">
      <c r="A98" s="655"/>
      <c r="B98" s="708"/>
      <c r="C98" s="709"/>
      <c r="D98" s="709"/>
      <c r="E98" s="710"/>
      <c r="F98" s="710"/>
      <c r="G98" s="710"/>
      <c r="H98" s="710"/>
      <c r="I98" s="381"/>
      <c r="J98" s="711"/>
      <c r="K98" s="618"/>
      <c r="L98" s="712"/>
      <c r="M98" s="712"/>
      <c r="N98" s="355"/>
      <c r="O98" s="713"/>
      <c r="P98" s="714"/>
      <c r="Q98" s="642"/>
      <c r="R98" s="714"/>
      <c r="S98" s="1395"/>
      <c r="T98" s="550" t="str">
        <f t="shared" si="34"/>
        <v/>
      </c>
      <c r="U98" s="50" t="str">
        <f t="shared" si="35"/>
        <v/>
      </c>
    </row>
    <row r="99" spans="1:22">
      <c r="A99" s="695"/>
      <c r="B99" s="715"/>
      <c r="C99" s="716"/>
      <c r="D99" s="716"/>
      <c r="E99" s="717"/>
      <c r="F99" s="717"/>
      <c r="G99" s="717"/>
      <c r="H99" s="717"/>
      <c r="I99" s="607"/>
      <c r="J99" s="607"/>
      <c r="K99" s="717"/>
      <c r="L99" s="717"/>
      <c r="M99" s="718"/>
      <c r="N99" s="619"/>
      <c r="O99" s="620"/>
      <c r="P99" s="719"/>
      <c r="Q99" s="640">
        <f>K2</f>
        <v>43349</v>
      </c>
      <c r="R99" s="699"/>
      <c r="S99" s="1395"/>
      <c r="T99" s="550" t="str">
        <f t="shared" si="34"/>
        <v/>
      </c>
      <c r="U99" s="50" t="str">
        <f t="shared" si="35"/>
        <v/>
      </c>
    </row>
    <row r="100" spans="1:22">
      <c r="A100" s="629" t="s">
        <v>2786</v>
      </c>
      <c r="B100" s="127">
        <v>426607</v>
      </c>
      <c r="C100" s="353" t="s">
        <v>3985</v>
      </c>
      <c r="D100" s="110">
        <v>17000</v>
      </c>
      <c r="E100" s="110">
        <v>0</v>
      </c>
      <c r="F100" s="33">
        <f>((E100*M100)/35)/4</f>
        <v>0</v>
      </c>
      <c r="G100" s="111">
        <v>106</v>
      </c>
      <c r="H100" s="110">
        <v>0</v>
      </c>
      <c r="I100" s="3">
        <f>E100/G100+H100</f>
        <v>0</v>
      </c>
      <c r="J100" s="3">
        <f>ROUND(I100/7.5,0)</f>
        <v>0</v>
      </c>
      <c r="K100" s="573" t="s">
        <v>1806</v>
      </c>
      <c r="L100" s="113">
        <v>0.21940000000000001</v>
      </c>
      <c r="M100" s="168">
        <v>9.1539999999999996E-2</v>
      </c>
      <c r="N100" s="33">
        <f>E100*L100</f>
        <v>0</v>
      </c>
      <c r="O100" s="388">
        <f>J100/A$103</f>
        <v>0</v>
      </c>
      <c r="P100" s="558">
        <v>710</v>
      </c>
      <c r="Q100" s="654">
        <f t="shared" ref="Q100:Q106" si="49">WORKDAY(Q99,O99)</f>
        <v>43349</v>
      </c>
      <c r="R100" s="558">
        <v>43313</v>
      </c>
      <c r="S100" s="1389" t="s">
        <v>4484</v>
      </c>
      <c r="T100" s="550">
        <f t="shared" si="34"/>
        <v>0</v>
      </c>
      <c r="U100" s="50">
        <f t="shared" si="35"/>
        <v>0</v>
      </c>
    </row>
    <row r="101" spans="1:22" s="4" customFormat="1">
      <c r="A101" s="688" t="s">
        <v>2779</v>
      </c>
      <c r="B101" s="720" t="s">
        <v>2788</v>
      </c>
      <c r="C101" s="1372">
        <v>620091</v>
      </c>
      <c r="D101" s="155">
        <v>100000</v>
      </c>
      <c r="E101" s="155">
        <v>100000</v>
      </c>
      <c r="F101" s="33">
        <f>((E101*M101)/35)/4</f>
        <v>18.142857142857142</v>
      </c>
      <c r="G101" s="8">
        <v>648</v>
      </c>
      <c r="H101" s="293">
        <v>16</v>
      </c>
      <c r="I101" s="3">
        <f>E101/G101+H101</f>
        <v>170.32098765432099</v>
      </c>
      <c r="J101" s="3">
        <f>ROUND(I101/7.5,0)</f>
        <v>23</v>
      </c>
      <c r="K101" s="1268" t="s">
        <v>221</v>
      </c>
      <c r="L101" s="400">
        <v>7.9899999999999999E-2</v>
      </c>
      <c r="M101" s="110">
        <v>2.5399999999999999E-2</v>
      </c>
      <c r="N101" s="33">
        <f t="shared" ref="N101" si="50">E101*L101</f>
        <v>7990</v>
      </c>
      <c r="O101" s="388">
        <f t="shared" ref="O101:O105" si="51">J101/A$103</f>
        <v>11.5</v>
      </c>
      <c r="P101" s="558">
        <v>43315</v>
      </c>
      <c r="Q101" s="654">
        <f t="shared" si="49"/>
        <v>43349</v>
      </c>
      <c r="R101" s="558">
        <v>43346</v>
      </c>
      <c r="S101" s="1389" t="s">
        <v>4485</v>
      </c>
      <c r="T101" s="550">
        <f t="shared" si="34"/>
        <v>23</v>
      </c>
      <c r="U101" s="50">
        <f t="shared" si="35"/>
        <v>23</v>
      </c>
    </row>
    <row r="102" spans="1:22">
      <c r="A102" s="662" t="s">
        <v>2730</v>
      </c>
      <c r="B102" s="127" t="s">
        <v>2790</v>
      </c>
      <c r="C102" s="663" t="s">
        <v>3989</v>
      </c>
      <c r="D102" s="110">
        <v>18000</v>
      </c>
      <c r="E102" s="110">
        <v>18000</v>
      </c>
      <c r="F102" s="33">
        <f>((E102*M102)/35)/4</f>
        <v>5.4977142857142853</v>
      </c>
      <c r="G102" s="111">
        <v>413</v>
      </c>
      <c r="H102" s="110">
        <v>16</v>
      </c>
      <c r="I102" s="3">
        <f>E102/G102+H102</f>
        <v>59.583535108958834</v>
      </c>
      <c r="J102" s="3">
        <f>ROUND(I102/7.5,0)</f>
        <v>8</v>
      </c>
      <c r="K102" s="7" t="s">
        <v>221</v>
      </c>
      <c r="L102" s="113">
        <v>0.11210000000000001</v>
      </c>
      <c r="M102" s="168">
        <v>4.2759999999999999E-2</v>
      </c>
      <c r="N102" s="33">
        <f>E102*L102</f>
        <v>2017.8000000000002</v>
      </c>
      <c r="O102" s="388">
        <f t="shared" si="51"/>
        <v>4</v>
      </c>
      <c r="P102" s="558">
        <v>43344</v>
      </c>
      <c r="Q102" s="654">
        <f t="shared" si="49"/>
        <v>43364</v>
      </c>
      <c r="R102" s="558">
        <v>43367</v>
      </c>
      <c r="S102" s="1389"/>
      <c r="T102" s="550" t="str">
        <f t="shared" si="34"/>
        <v/>
      </c>
      <c r="U102" s="50">
        <f t="shared" si="35"/>
        <v>8</v>
      </c>
      <c r="V102" s="4"/>
    </row>
    <row r="103" spans="1:22" s="4" customFormat="1">
      <c r="A103" s="615">
        <v>2</v>
      </c>
      <c r="B103" s="193" t="s">
        <v>2883</v>
      </c>
      <c r="C103" s="663" t="s">
        <v>4037</v>
      </c>
      <c r="D103" s="1317">
        <v>103000</v>
      </c>
      <c r="E103" s="1317">
        <v>103000</v>
      </c>
      <c r="F103" s="33">
        <f t="shared" ref="F103:F105" si="52">((E103*M103)/35)/4</f>
        <v>2.6853571428571428</v>
      </c>
      <c r="G103" s="328">
        <v>933</v>
      </c>
      <c r="H103" s="155">
        <v>16</v>
      </c>
      <c r="I103" s="3">
        <f t="shared" ref="I103:I105" si="53">E103/G103+H103</f>
        <v>126.39657020364416</v>
      </c>
      <c r="J103" s="3">
        <f t="shared" ref="J103:J105" si="54">ROUND(I103/7.5,0)</f>
        <v>17</v>
      </c>
      <c r="K103" s="7" t="s">
        <v>221</v>
      </c>
      <c r="L103" s="195">
        <v>1.61E-2</v>
      </c>
      <c r="M103" s="7">
        <v>3.65E-3</v>
      </c>
      <c r="N103" s="33">
        <f>E103*L103</f>
        <v>1658.3</v>
      </c>
      <c r="O103" s="388">
        <f t="shared" si="51"/>
        <v>8.5</v>
      </c>
      <c r="P103" s="558">
        <v>43353</v>
      </c>
      <c r="Q103" s="654">
        <f t="shared" si="49"/>
        <v>43370</v>
      </c>
      <c r="R103" s="558">
        <v>43374</v>
      </c>
      <c r="S103" s="1395"/>
      <c r="T103" s="550" t="str">
        <f t="shared" si="34"/>
        <v/>
      </c>
      <c r="U103" s="50">
        <f t="shared" si="35"/>
        <v>17</v>
      </c>
    </row>
    <row r="104" spans="1:22" s="4" customFormat="1">
      <c r="B104" s="127" t="s">
        <v>3130</v>
      </c>
      <c r="C104" s="353" t="s">
        <v>523</v>
      </c>
      <c r="D104" s="1317">
        <v>20000</v>
      </c>
      <c r="E104" s="1318">
        <v>20000</v>
      </c>
      <c r="F104" s="33">
        <f t="shared" si="52"/>
        <v>0.96714285714285719</v>
      </c>
      <c r="G104" s="111">
        <v>705</v>
      </c>
      <c r="H104" s="110">
        <v>16</v>
      </c>
      <c r="I104" s="3">
        <f t="shared" si="53"/>
        <v>44.36879432624113</v>
      </c>
      <c r="J104" s="3">
        <f t="shared" si="54"/>
        <v>6</v>
      </c>
      <c r="K104" s="110" t="s">
        <v>161</v>
      </c>
      <c r="L104" s="113">
        <v>4.7300000000000002E-2</v>
      </c>
      <c r="M104" s="168">
        <v>6.77E-3</v>
      </c>
      <c r="N104" s="33">
        <f>E104*L104</f>
        <v>946</v>
      </c>
      <c r="O104" s="388">
        <f t="shared" si="51"/>
        <v>3</v>
      </c>
      <c r="P104" s="558">
        <v>43374</v>
      </c>
      <c r="Q104" s="654">
        <f t="shared" si="49"/>
        <v>43382</v>
      </c>
      <c r="R104" s="558">
        <v>43399</v>
      </c>
      <c r="S104" s="673"/>
      <c r="T104" s="550" t="str">
        <f t="shared" si="34"/>
        <v/>
      </c>
      <c r="U104" s="50" t="str">
        <f t="shared" si="35"/>
        <v/>
      </c>
      <c r="V104"/>
    </row>
    <row r="105" spans="1:22">
      <c r="B105" s="974" t="s">
        <v>3876</v>
      </c>
      <c r="C105" s="353" t="s">
        <v>644</v>
      </c>
      <c r="D105" s="1317">
        <v>6000</v>
      </c>
      <c r="E105" s="1318">
        <v>6000</v>
      </c>
      <c r="F105" s="33">
        <f t="shared" si="52"/>
        <v>1.7571428571428571</v>
      </c>
      <c r="G105" s="110">
        <v>540</v>
      </c>
      <c r="H105" s="110">
        <v>16</v>
      </c>
      <c r="I105" s="3">
        <f t="shared" si="53"/>
        <v>27.111111111111111</v>
      </c>
      <c r="J105" s="3">
        <f t="shared" si="54"/>
        <v>4</v>
      </c>
      <c r="K105" s="110" t="s">
        <v>322</v>
      </c>
      <c r="L105" s="168">
        <v>0.1119</v>
      </c>
      <c r="M105" s="168">
        <v>4.1000000000000002E-2</v>
      </c>
      <c r="N105" s="33">
        <f>E105*L105</f>
        <v>671.4</v>
      </c>
      <c r="O105" s="388">
        <f t="shared" si="51"/>
        <v>2</v>
      </c>
      <c r="P105" s="558">
        <v>43368</v>
      </c>
      <c r="Q105" s="654">
        <f t="shared" si="49"/>
        <v>43385</v>
      </c>
      <c r="R105" s="558">
        <v>43388</v>
      </c>
      <c r="S105" s="1389"/>
      <c r="T105" s="550" t="str">
        <f t="shared" si="34"/>
        <v/>
      </c>
      <c r="U105" s="50" t="str">
        <f t="shared" si="35"/>
        <v/>
      </c>
    </row>
    <row r="106" spans="1:22">
      <c r="P106" s="869"/>
      <c r="Q106" s="654">
        <f t="shared" si="49"/>
        <v>43389</v>
      </c>
      <c r="R106" s="869"/>
      <c r="T106" s="550" t="str">
        <f t="shared" si="34"/>
        <v/>
      </c>
      <c r="U106" s="50" t="str">
        <f t="shared" si="35"/>
        <v/>
      </c>
    </row>
    <row r="107" spans="1:22">
      <c r="A107" s="647"/>
      <c r="P107" s="869"/>
      <c r="Q107" s="869"/>
      <c r="R107" s="869"/>
      <c r="T107" s="550" t="str">
        <f t="shared" si="34"/>
        <v/>
      </c>
      <c r="U107" s="50" t="str">
        <f t="shared" si="35"/>
        <v/>
      </c>
    </row>
    <row r="108" spans="1:22">
      <c r="A108" s="615"/>
      <c r="B108" s="127"/>
      <c r="C108" s="663"/>
      <c r="D108" s="7"/>
      <c r="E108" s="7"/>
      <c r="F108" s="33"/>
      <c r="G108" s="7"/>
      <c r="H108" s="7"/>
      <c r="I108" s="3"/>
      <c r="J108" s="3"/>
      <c r="K108" s="7"/>
      <c r="L108" s="7"/>
      <c r="M108" s="7"/>
      <c r="N108" s="33"/>
      <c r="O108" s="364"/>
      <c r="P108" s="558"/>
      <c r="Q108" s="642"/>
      <c r="R108" s="558"/>
      <c r="S108" s="1440"/>
      <c r="T108" s="550" t="str">
        <f t="shared" si="34"/>
        <v/>
      </c>
      <c r="U108" s="50" t="str">
        <f t="shared" si="35"/>
        <v/>
      </c>
    </row>
    <row r="109" spans="1:22">
      <c r="A109" s="615"/>
      <c r="P109" s="869"/>
      <c r="Q109" s="869"/>
      <c r="R109" s="869"/>
      <c r="T109" s="550" t="str">
        <f t="shared" si="34"/>
        <v/>
      </c>
      <c r="U109" s="50" t="str">
        <f t="shared" si="35"/>
        <v/>
      </c>
    </row>
    <row r="110" spans="1:22">
      <c r="A110" s="587"/>
      <c r="O110" s="655"/>
      <c r="P110" s="656"/>
      <c r="Q110" s="170"/>
      <c r="R110" s="656"/>
      <c r="S110" s="674"/>
      <c r="T110" s="550" t="str">
        <f t="shared" si="34"/>
        <v/>
      </c>
      <c r="U110" s="50" t="str">
        <f t="shared" si="35"/>
        <v/>
      </c>
    </row>
    <row r="111" spans="1:22">
      <c r="A111" s="655"/>
      <c r="B111" s="647"/>
      <c r="C111" s="48"/>
      <c r="D111" s="48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219"/>
      <c r="Q111" s="219"/>
      <c r="R111" s="219"/>
      <c r="S111" s="673"/>
      <c r="T111" s="550" t="str">
        <f t="shared" si="34"/>
        <v/>
      </c>
      <c r="U111" s="50" t="str">
        <f t="shared" si="35"/>
        <v/>
      </c>
    </row>
    <row r="112" spans="1:22">
      <c r="A112" s="587"/>
      <c r="B112" s="706"/>
      <c r="C112" s="48"/>
      <c r="D112" s="48"/>
      <c r="E112" s="649"/>
      <c r="F112" s="649"/>
      <c r="G112" s="618"/>
      <c r="H112" s="618"/>
      <c r="I112" s="618"/>
      <c r="J112" s="703">
        <f>SUM(J100:J111)</f>
        <v>58</v>
      </c>
      <c r="K112" s="618"/>
      <c r="L112" s="618"/>
      <c r="M112" s="651"/>
      <c r="N112" s="618"/>
      <c r="O112" s="388"/>
      <c r="P112" s="721"/>
      <c r="Q112" s="722"/>
      <c r="R112" s="723"/>
      <c r="S112" s="1401"/>
      <c r="T112" s="550" t="str">
        <f t="shared" si="34"/>
        <v/>
      </c>
      <c r="U112" s="50" t="str">
        <f t="shared" si="35"/>
        <v/>
      </c>
    </row>
    <row r="113" spans="1:22">
      <c r="A113" s="587"/>
      <c r="B113" s="706"/>
      <c r="C113" s="120"/>
      <c r="D113" s="120"/>
      <c r="E113" s="675"/>
      <c r="F113" s="675"/>
      <c r="G113" s="647"/>
      <c r="H113" s="647"/>
      <c r="I113" s="647"/>
      <c r="J113" s="647"/>
      <c r="K113" s="647"/>
      <c r="L113" s="647"/>
      <c r="M113" s="655"/>
      <c r="N113" s="647"/>
      <c r="O113" s="675"/>
      <c r="P113" s="676"/>
      <c r="Q113" s="640">
        <f>K2</f>
        <v>43349</v>
      </c>
      <c r="R113" s="724"/>
      <c r="S113" s="1395"/>
      <c r="T113" s="550" t="str">
        <f t="shared" si="34"/>
        <v/>
      </c>
      <c r="U113" s="50" t="str">
        <f t="shared" si="35"/>
        <v/>
      </c>
    </row>
    <row r="114" spans="1:22">
      <c r="A114" s="629" t="s">
        <v>1402</v>
      </c>
      <c r="B114" s="127" t="s">
        <v>4004</v>
      </c>
      <c r="C114" s="663" t="s">
        <v>4007</v>
      </c>
      <c r="D114" s="1318">
        <v>30000</v>
      </c>
      <c r="E114" s="1318">
        <v>0</v>
      </c>
      <c r="F114" s="33">
        <f>((E114*M114)/35)/4</f>
        <v>0</v>
      </c>
      <c r="G114" s="110">
        <v>405</v>
      </c>
      <c r="H114" s="110">
        <v>0</v>
      </c>
      <c r="I114" s="3">
        <f>E114/G114+H114</f>
        <v>0</v>
      </c>
      <c r="J114" s="3">
        <f>ROUND(I114/7.5,0)</f>
        <v>0</v>
      </c>
      <c r="K114" s="110" t="s">
        <v>2792</v>
      </c>
      <c r="L114" s="168">
        <v>5.7500000000000002E-2</v>
      </c>
      <c r="M114" s="168">
        <v>1.7000000000000001E-2</v>
      </c>
      <c r="N114" s="33">
        <f>E114*L114</f>
        <v>0</v>
      </c>
      <c r="O114" s="388">
        <f>J114/A$117</f>
        <v>0</v>
      </c>
      <c r="P114" s="558">
        <v>43344</v>
      </c>
      <c r="Q114" s="654">
        <f>WORKDAY(Q113,O113)</f>
        <v>43349</v>
      </c>
      <c r="R114" s="558">
        <v>43358</v>
      </c>
      <c r="S114" s="673"/>
      <c r="T114" s="550" t="str">
        <f t="shared" si="34"/>
        <v/>
      </c>
      <c r="U114" s="50">
        <f t="shared" si="35"/>
        <v>0</v>
      </c>
      <c r="V114" t="s">
        <v>4372</v>
      </c>
    </row>
    <row r="115" spans="1:22">
      <c r="A115" s="629" t="s">
        <v>2793</v>
      </c>
      <c r="B115" s="127" t="s">
        <v>4004</v>
      </c>
      <c r="C115" s="663" t="s">
        <v>4382</v>
      </c>
      <c r="D115" s="1318">
        <v>30000</v>
      </c>
      <c r="E115" s="1318">
        <v>21045</v>
      </c>
      <c r="F115" s="33">
        <f t="shared" ref="F115" si="55">((E115*M115)/35)/4</f>
        <v>2.5554642857142862</v>
      </c>
      <c r="G115" s="110">
        <v>405</v>
      </c>
      <c r="H115" s="110">
        <v>0</v>
      </c>
      <c r="I115" s="3">
        <f>E115/G115+H115</f>
        <v>51.962962962962962</v>
      </c>
      <c r="J115" s="3">
        <f>ROUND(I115/7.5,0)</f>
        <v>7</v>
      </c>
      <c r="K115" s="110" t="s">
        <v>2792</v>
      </c>
      <c r="L115" s="168">
        <v>5.7500000000000002E-2</v>
      </c>
      <c r="M115" s="168">
        <v>1.7000000000000001E-2</v>
      </c>
      <c r="N115" s="33">
        <f t="shared" ref="N115" si="56">E115*L115</f>
        <v>1210.0875000000001</v>
      </c>
      <c r="O115" s="388">
        <f>J115/A$117</f>
        <v>3.5</v>
      </c>
      <c r="P115" s="558">
        <v>43344</v>
      </c>
      <c r="Q115" s="654">
        <f>WORKDAY(Q114,O114)</f>
        <v>43349</v>
      </c>
      <c r="R115" s="558">
        <v>43358</v>
      </c>
      <c r="S115" s="1389"/>
      <c r="T115" s="550" t="str">
        <f t="shared" si="34"/>
        <v/>
      </c>
      <c r="U115" s="50">
        <f t="shared" si="35"/>
        <v>7</v>
      </c>
    </row>
    <row r="116" spans="1:22" s="4" customFormat="1">
      <c r="A116" s="616" t="s">
        <v>2730</v>
      </c>
      <c r="B116" s="127"/>
      <c r="C116" s="663"/>
      <c r="D116" s="110"/>
      <c r="E116" s="110"/>
      <c r="F116" s="33"/>
      <c r="G116" s="110"/>
      <c r="H116" s="110"/>
      <c r="I116" s="3"/>
      <c r="J116" s="3"/>
      <c r="K116" s="110"/>
      <c r="L116" s="168"/>
      <c r="M116" s="168"/>
      <c r="N116" s="33"/>
      <c r="O116" s="388"/>
      <c r="P116" s="558"/>
      <c r="Q116" s="654">
        <f>WORKDAY(Q115,O115)</f>
        <v>43354</v>
      </c>
      <c r="R116" s="558"/>
      <c r="S116" s="1389"/>
      <c r="T116" s="550" t="str">
        <f t="shared" si="34"/>
        <v/>
      </c>
      <c r="U116" s="50" t="str">
        <f t="shared" si="35"/>
        <v/>
      </c>
    </row>
    <row r="117" spans="1:22" s="4" customFormat="1">
      <c r="A117" s="615">
        <v>2</v>
      </c>
      <c r="B117" s="127"/>
      <c r="C117" s="823"/>
      <c r="D117" s="110"/>
      <c r="E117" s="110"/>
      <c r="F117" s="33"/>
      <c r="G117" s="110"/>
      <c r="H117" s="110"/>
      <c r="I117" s="3"/>
      <c r="J117" s="3"/>
      <c r="K117" s="110"/>
      <c r="L117" s="168"/>
      <c r="M117" s="168"/>
      <c r="N117" s="33"/>
      <c r="O117" s="364"/>
      <c r="P117" s="558"/>
      <c r="Q117" s="642"/>
      <c r="R117" s="558"/>
      <c r="S117" s="1395"/>
      <c r="T117" s="550" t="str">
        <f t="shared" si="34"/>
        <v/>
      </c>
      <c r="U117" s="50" t="str">
        <f t="shared" si="35"/>
        <v/>
      </c>
    </row>
    <row r="118" spans="1:22" s="4" customFormat="1">
      <c r="A118" s="629"/>
      <c r="B118" s="127"/>
      <c r="C118" s="823"/>
      <c r="D118" s="110"/>
      <c r="E118" s="110"/>
      <c r="F118" s="33"/>
      <c r="G118" s="110"/>
      <c r="H118" s="110"/>
      <c r="I118" s="3"/>
      <c r="J118" s="3"/>
      <c r="K118" s="110"/>
      <c r="L118" s="168"/>
      <c r="M118" s="168"/>
      <c r="N118" s="33"/>
      <c r="O118" s="364"/>
      <c r="P118" s="558"/>
      <c r="Q118" s="642"/>
      <c r="R118" s="558"/>
      <c r="S118" s="1395"/>
      <c r="T118" s="550" t="str">
        <f t="shared" si="34"/>
        <v/>
      </c>
      <c r="U118" s="50" t="str">
        <f t="shared" si="35"/>
        <v/>
      </c>
    </row>
    <row r="119" spans="1:22">
      <c r="B119" s="647"/>
      <c r="C119" s="647"/>
      <c r="D119" s="647"/>
      <c r="E119" s="647"/>
      <c r="F119" s="647"/>
      <c r="G119" s="655"/>
      <c r="H119" s="647"/>
      <c r="I119" s="647"/>
      <c r="J119" s="647"/>
      <c r="K119" s="647"/>
      <c r="L119" s="647"/>
      <c r="M119" s="647"/>
      <c r="N119" s="647"/>
      <c r="O119" s="647"/>
      <c r="P119" s="694"/>
      <c r="Q119" s="694"/>
      <c r="R119" s="694"/>
      <c r="S119" s="673"/>
      <c r="T119" s="550" t="str">
        <f t="shared" si="34"/>
        <v/>
      </c>
      <c r="U119" s="50" t="str">
        <f t="shared" si="35"/>
        <v/>
      </c>
    </row>
    <row r="120" spans="1:22">
      <c r="A120" s="647"/>
      <c r="B120" s="648"/>
      <c r="C120" s="17"/>
      <c r="D120" s="17"/>
      <c r="E120" s="649"/>
      <c r="F120" s="649"/>
      <c r="G120" s="651"/>
      <c r="H120" s="618"/>
      <c r="I120" s="650"/>
      <c r="J120" s="607">
        <f>SUM(J114:J114)</f>
        <v>0</v>
      </c>
      <c r="K120" s="618"/>
      <c r="L120" s="618"/>
      <c r="M120" s="651"/>
      <c r="N120" s="652"/>
      <c r="O120" s="653"/>
      <c r="P120" s="558"/>
      <c r="Q120" s="654"/>
      <c r="R120" s="558"/>
      <c r="S120" s="1402"/>
      <c r="T120" s="550" t="str">
        <f t="shared" si="34"/>
        <v/>
      </c>
      <c r="U120" s="50" t="str">
        <f t="shared" si="35"/>
        <v/>
      </c>
    </row>
    <row r="121" spans="1:22">
      <c r="A121" s="587"/>
      <c r="B121" s="648"/>
      <c r="C121" s="17"/>
      <c r="D121" s="17"/>
      <c r="E121" s="649"/>
      <c r="F121" s="649"/>
      <c r="G121" s="651"/>
      <c r="H121" s="618"/>
      <c r="I121" s="650"/>
      <c r="J121" s="650"/>
      <c r="K121" s="618"/>
      <c r="L121" s="618"/>
      <c r="M121" s="651"/>
      <c r="N121" s="652"/>
      <c r="O121" s="388"/>
      <c r="P121" s="558"/>
      <c r="Q121" s="654"/>
      <c r="R121" s="558"/>
      <c r="S121" s="1389"/>
      <c r="T121" s="550" t="str">
        <f t="shared" si="34"/>
        <v/>
      </c>
      <c r="U121" s="50" t="str">
        <f t="shared" si="35"/>
        <v/>
      </c>
    </row>
    <row r="122" spans="1:22">
      <c r="A122" s="587"/>
      <c r="B122" s="706"/>
      <c r="C122" s="48"/>
      <c r="D122" s="48"/>
      <c r="E122" s="48"/>
      <c r="F122" s="647"/>
      <c r="G122" s="655"/>
      <c r="H122" s="647"/>
      <c r="I122" s="647"/>
      <c r="J122" s="647"/>
      <c r="K122" s="647"/>
      <c r="L122" s="647"/>
      <c r="M122" s="655"/>
      <c r="N122" s="647"/>
      <c r="O122" s="388"/>
      <c r="P122" s="558"/>
      <c r="Q122" s="640">
        <f>K2</f>
        <v>43349</v>
      </c>
      <c r="R122" s="558"/>
      <c r="S122" s="1389"/>
      <c r="T122" s="550" t="str">
        <f t="shared" si="34"/>
        <v/>
      </c>
      <c r="U122" s="50" t="str">
        <f t="shared" si="35"/>
        <v/>
      </c>
    </row>
    <row r="123" spans="1:22">
      <c r="A123" s="629" t="s">
        <v>2794</v>
      </c>
      <c r="B123" s="127" t="s">
        <v>4004</v>
      </c>
      <c r="C123" s="663" t="s">
        <v>4006</v>
      </c>
      <c r="D123" s="1318">
        <v>30000</v>
      </c>
      <c r="E123" s="1318">
        <v>0</v>
      </c>
      <c r="F123" s="33">
        <f>((E123*M123)/35)/4</f>
        <v>0</v>
      </c>
      <c r="G123" s="110">
        <v>405</v>
      </c>
      <c r="H123" s="110">
        <v>0</v>
      </c>
      <c r="I123" s="3">
        <f>E123/G123+H123</f>
        <v>0</v>
      </c>
      <c r="J123" s="3">
        <f>ROUND(I123/7.5,0)</f>
        <v>0</v>
      </c>
      <c r="K123" s="110" t="s">
        <v>2792</v>
      </c>
      <c r="L123" s="168">
        <v>5.7500000000000002E-2</v>
      </c>
      <c r="M123" s="168">
        <v>1.7000000000000001E-2</v>
      </c>
      <c r="N123" s="33">
        <f>E123*L123</f>
        <v>0</v>
      </c>
      <c r="O123" s="388">
        <f>J123/A$117</f>
        <v>0</v>
      </c>
      <c r="P123" s="558">
        <v>43344</v>
      </c>
      <c r="Q123" s="654">
        <f>WORKDAY(Q122,O122)</f>
        <v>43349</v>
      </c>
      <c r="R123" s="558">
        <v>43358</v>
      </c>
      <c r="S123" s="1389"/>
      <c r="T123" s="550" t="str">
        <f t="shared" si="34"/>
        <v/>
      </c>
      <c r="U123" s="50">
        <f t="shared" si="35"/>
        <v>0</v>
      </c>
    </row>
    <row r="124" spans="1:22">
      <c r="A124" s="41" t="s">
        <v>2795</v>
      </c>
      <c r="B124" s="127" t="s">
        <v>4004</v>
      </c>
      <c r="C124" s="663" t="s">
        <v>4383</v>
      </c>
      <c r="D124" s="1318">
        <v>30000</v>
      </c>
      <c r="E124" s="1318">
        <v>22550</v>
      </c>
      <c r="F124" s="33">
        <f t="shared" ref="F124" si="57">((E124*M124)/35)/4</f>
        <v>2.7382142857142857</v>
      </c>
      <c r="G124" s="110">
        <v>405</v>
      </c>
      <c r="H124" s="110">
        <v>0</v>
      </c>
      <c r="I124" s="3">
        <f>E124/G124+H124</f>
        <v>55.679012345679013</v>
      </c>
      <c r="J124" s="3">
        <f>ROUND(I124/7.5,0)</f>
        <v>7</v>
      </c>
      <c r="K124" s="110" t="s">
        <v>2792</v>
      </c>
      <c r="L124" s="168">
        <v>5.7500000000000002E-2</v>
      </c>
      <c r="M124" s="168">
        <v>1.7000000000000001E-2</v>
      </c>
      <c r="N124" s="33">
        <f t="shared" ref="N124" si="58">E124*L124</f>
        <v>1296.625</v>
      </c>
      <c r="O124" s="388">
        <f>J124/A$117</f>
        <v>3.5</v>
      </c>
      <c r="P124" s="558">
        <v>43344</v>
      </c>
      <c r="Q124" s="654">
        <f t="shared" ref="Q124:Q125" si="59">WORKDAY(Q123,O123)</f>
        <v>43349</v>
      </c>
      <c r="R124" s="558">
        <v>43358</v>
      </c>
      <c r="S124" s="1389"/>
      <c r="T124" s="550" t="str">
        <f t="shared" si="34"/>
        <v/>
      </c>
      <c r="U124" s="50">
        <f t="shared" si="35"/>
        <v>7</v>
      </c>
    </row>
    <row r="125" spans="1:22" s="4" customFormat="1">
      <c r="A125" s="744" t="s">
        <v>2730</v>
      </c>
      <c r="B125" s="127"/>
      <c r="C125" s="663"/>
      <c r="D125" s="110"/>
      <c r="E125" s="110"/>
      <c r="F125" s="33"/>
      <c r="G125" s="110"/>
      <c r="H125" s="110"/>
      <c r="I125" s="3"/>
      <c r="J125" s="3"/>
      <c r="K125" s="110"/>
      <c r="L125" s="168"/>
      <c r="M125" s="168"/>
      <c r="N125" s="33"/>
      <c r="O125" s="388"/>
      <c r="P125" s="558"/>
      <c r="Q125" s="654">
        <f t="shared" si="59"/>
        <v>43354</v>
      </c>
      <c r="R125" s="558"/>
      <c r="S125" s="1389"/>
      <c r="T125" s="550" t="str">
        <f t="shared" si="34"/>
        <v/>
      </c>
      <c r="U125" s="50" t="str">
        <f t="shared" si="35"/>
        <v/>
      </c>
    </row>
    <row r="126" spans="1:22" s="4" customFormat="1">
      <c r="A126" s="1217">
        <v>2</v>
      </c>
      <c r="B126" s="127"/>
      <c r="C126" s="823"/>
      <c r="D126" s="110"/>
      <c r="E126" s="110"/>
      <c r="F126" s="33"/>
      <c r="G126" s="110"/>
      <c r="H126" s="110"/>
      <c r="I126" s="3"/>
      <c r="J126" s="3"/>
      <c r="K126" s="110"/>
      <c r="L126" s="168"/>
      <c r="M126" s="168"/>
      <c r="N126" s="33"/>
      <c r="O126" s="364"/>
      <c r="P126" s="558"/>
      <c r="Q126" s="642"/>
      <c r="R126" s="558"/>
      <c r="S126" s="1395"/>
      <c r="T126" s="550" t="str">
        <f t="shared" si="34"/>
        <v/>
      </c>
      <c r="U126" s="50" t="str">
        <f t="shared" si="35"/>
        <v/>
      </c>
    </row>
    <row r="127" spans="1:22" s="4" customFormat="1">
      <c r="A127" s="41"/>
      <c r="B127" s="127"/>
      <c r="C127" s="823"/>
      <c r="D127" s="110"/>
      <c r="E127" s="110"/>
      <c r="F127" s="33"/>
      <c r="G127" s="110"/>
      <c r="H127" s="110"/>
      <c r="I127" s="3"/>
      <c r="J127" s="3"/>
      <c r="K127" s="110"/>
      <c r="L127" s="168"/>
      <c r="M127" s="168"/>
      <c r="N127" s="33"/>
      <c r="O127" s="364"/>
      <c r="P127" s="558"/>
      <c r="Q127" s="642"/>
      <c r="R127" s="558"/>
      <c r="S127" s="1395"/>
      <c r="T127" s="550" t="str">
        <f t="shared" si="34"/>
        <v/>
      </c>
      <c r="U127" s="50" t="str">
        <f t="shared" si="35"/>
        <v/>
      </c>
    </row>
    <row r="128" spans="1:22" s="4" customFormat="1">
      <c r="A128" s="41"/>
      <c r="B128" s="127"/>
      <c r="C128" s="663"/>
      <c r="D128" s="110"/>
      <c r="E128" s="110"/>
      <c r="F128" s="33"/>
      <c r="G128" s="110"/>
      <c r="H128" s="110"/>
      <c r="I128" s="3"/>
      <c r="J128" s="3"/>
      <c r="K128" s="110"/>
      <c r="L128" s="168"/>
      <c r="M128" s="168"/>
      <c r="N128" s="33"/>
      <c r="O128" s="388"/>
      <c r="P128" s="558"/>
      <c r="Q128" s="654"/>
      <c r="R128" s="558"/>
      <c r="S128" s="1389"/>
      <c r="T128" s="550" t="str">
        <f t="shared" si="34"/>
        <v/>
      </c>
      <c r="U128" s="50" t="str">
        <f t="shared" si="35"/>
        <v/>
      </c>
    </row>
    <row r="129" spans="1:21">
      <c r="A129" s="629"/>
      <c r="B129" s="647"/>
      <c r="C129" s="647"/>
      <c r="D129" s="647"/>
      <c r="E129" s="647"/>
      <c r="F129" s="647"/>
      <c r="G129" s="647"/>
      <c r="H129" s="647"/>
      <c r="I129" s="647"/>
      <c r="J129" s="647"/>
      <c r="K129" s="647"/>
      <c r="L129" s="647"/>
      <c r="M129" s="647"/>
      <c r="N129" s="647"/>
      <c r="O129" s="647"/>
      <c r="P129" s="694"/>
      <c r="Q129" s="654"/>
      <c r="R129" s="694"/>
      <c r="S129" s="673"/>
      <c r="T129" s="550" t="str">
        <f t="shared" si="34"/>
        <v/>
      </c>
      <c r="U129" s="50" t="str">
        <f t="shared" si="35"/>
        <v/>
      </c>
    </row>
    <row r="130" spans="1:21">
      <c r="A130" s="645"/>
      <c r="B130" s="648"/>
      <c r="C130" s="17"/>
      <c r="D130" s="17"/>
      <c r="E130" s="16"/>
      <c r="F130" s="649"/>
      <c r="G130" s="618"/>
      <c r="H130" s="618"/>
      <c r="I130" s="650"/>
      <c r="J130" s="650"/>
      <c r="K130" s="618"/>
      <c r="L130" s="618"/>
      <c r="M130" s="651"/>
      <c r="N130" s="652"/>
      <c r="O130" s="653"/>
      <c r="P130" s="558"/>
      <c r="Q130" s="654"/>
      <c r="R130" s="558"/>
      <c r="S130" s="1389"/>
      <c r="T130" s="550" t="str">
        <f t="shared" si="34"/>
        <v/>
      </c>
      <c r="U130" s="50" t="str">
        <f t="shared" si="35"/>
        <v/>
      </c>
    </row>
    <row r="131" spans="1:21">
      <c r="A131" s="647"/>
      <c r="B131" s="725"/>
      <c r="C131" s="726"/>
      <c r="D131" s="726"/>
      <c r="E131" s="336"/>
      <c r="F131" s="336"/>
      <c r="G131" s="89"/>
      <c r="H131" s="89"/>
      <c r="I131" s="6"/>
      <c r="J131" s="703">
        <f>SUM(J123:J124)</f>
        <v>7</v>
      </c>
      <c r="K131" s="618"/>
      <c r="L131" s="490"/>
      <c r="M131" s="490"/>
      <c r="N131" s="401"/>
      <c r="O131" s="388"/>
      <c r="P131" s="558"/>
      <c r="Q131" s="654"/>
      <c r="R131" s="558"/>
      <c r="S131" s="1389"/>
      <c r="T131" s="550" t="str">
        <f t="shared" si="34"/>
        <v/>
      </c>
      <c r="U131" s="50" t="str">
        <f t="shared" si="35"/>
        <v/>
      </c>
    </row>
    <row r="132" spans="1:21">
      <c r="A132" s="647"/>
      <c r="B132" s="629"/>
      <c r="C132" s="630"/>
      <c r="D132" s="630"/>
      <c r="E132" s="636"/>
      <c r="F132" s="636"/>
      <c r="G132" s="636"/>
      <c r="H132" s="636"/>
      <c r="I132" s="637"/>
      <c r="J132" s="607"/>
      <c r="K132" s="609"/>
      <c r="L132" s="638"/>
      <c r="M132" s="638"/>
      <c r="N132" s="610"/>
      <c r="O132" s="611"/>
      <c r="P132" s="682"/>
      <c r="Q132" s="640">
        <f>K2</f>
        <v>43349</v>
      </c>
      <c r="R132" s="682"/>
      <c r="S132" s="1389"/>
      <c r="T132" s="550" t="str">
        <f t="shared" si="34"/>
        <v/>
      </c>
      <c r="U132" s="50" t="str">
        <f t="shared" si="35"/>
        <v/>
      </c>
    </row>
    <row r="133" spans="1:21">
      <c r="A133" s="629" t="s">
        <v>1403</v>
      </c>
      <c r="B133" s="127"/>
      <c r="C133" s="663"/>
      <c r="D133" s="110"/>
      <c r="E133" s="110"/>
      <c r="F133" s="33"/>
      <c r="G133" s="110"/>
      <c r="H133" s="110"/>
      <c r="I133" s="3"/>
      <c r="J133" s="3"/>
      <c r="K133" s="110"/>
      <c r="L133" s="168"/>
      <c r="M133" s="168"/>
      <c r="N133" s="33"/>
      <c r="O133" s="364"/>
      <c r="P133" s="558"/>
      <c r="Q133" s="642"/>
      <c r="R133" s="558"/>
      <c r="S133" s="1393"/>
      <c r="T133" s="550" t="str">
        <f t="shared" si="34"/>
        <v/>
      </c>
      <c r="U133" s="50" t="str">
        <f t="shared" si="35"/>
        <v/>
      </c>
    </row>
    <row r="134" spans="1:21">
      <c r="A134" s="629" t="s">
        <v>2797</v>
      </c>
      <c r="B134" s="727"/>
      <c r="C134" s="17"/>
      <c r="D134" s="17"/>
      <c r="E134" s="120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728"/>
      <c r="Q134" s="642"/>
      <c r="R134" s="728"/>
      <c r="S134" s="1395"/>
      <c r="T134" s="550" t="str">
        <f t="shared" si="34"/>
        <v/>
      </c>
      <c r="U134" s="50" t="str">
        <f t="shared" si="35"/>
        <v/>
      </c>
    </row>
    <row r="135" spans="1:21">
      <c r="A135" s="616" t="s">
        <v>2730</v>
      </c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6"/>
      <c r="Q135" s="656"/>
      <c r="R135" s="656"/>
      <c r="S135" s="1395"/>
      <c r="T135" s="550" t="str">
        <f t="shared" si="34"/>
        <v/>
      </c>
      <c r="U135" s="50" t="str">
        <f t="shared" si="35"/>
        <v/>
      </c>
    </row>
    <row r="136" spans="1:21">
      <c r="A136" s="615">
        <v>0</v>
      </c>
      <c r="B136" s="729"/>
      <c r="C136" s="17"/>
      <c r="D136" s="17"/>
      <c r="E136" s="649"/>
      <c r="F136" s="649"/>
      <c r="G136" s="618"/>
      <c r="H136" s="618"/>
      <c r="I136" s="650"/>
      <c r="J136" s="650"/>
      <c r="K136" s="618"/>
      <c r="L136" s="618"/>
      <c r="M136" s="651"/>
      <c r="N136" s="652"/>
      <c r="O136" s="653"/>
      <c r="P136" s="558"/>
      <c r="Q136" s="654"/>
      <c r="R136" s="558"/>
      <c r="S136" s="1391"/>
      <c r="T136" s="550" t="str">
        <f t="shared" ref="T136:T138" si="60">IF(R136="", "",IF(R136&lt;$K$2, J136, ""))</f>
        <v/>
      </c>
      <c r="U136" s="50" t="str">
        <f t="shared" ref="U136:U138" si="61">IF(P136="", "",IF(P136&lt;$U$4, J136, ""))</f>
        <v/>
      </c>
    </row>
    <row r="137" spans="1:21">
      <c r="A137" s="647"/>
      <c r="B137" s="648"/>
      <c r="C137" s="17"/>
      <c r="D137" s="17"/>
      <c r="E137" s="649"/>
      <c r="F137" s="649"/>
      <c r="G137" s="618"/>
      <c r="H137" s="618" t="s">
        <v>650</v>
      </c>
      <c r="I137" s="650"/>
      <c r="J137" s="703">
        <f>SUM(J133:J136)</f>
        <v>0</v>
      </c>
      <c r="K137" s="651"/>
      <c r="L137" s="618"/>
      <c r="M137" s="651"/>
      <c r="N137" s="652"/>
      <c r="O137" s="730"/>
      <c r="P137" s="558"/>
      <c r="Q137" s="642"/>
      <c r="R137" s="558"/>
      <c r="S137" s="1389"/>
      <c r="T137" s="550" t="str">
        <f t="shared" si="60"/>
        <v/>
      </c>
      <c r="U137" s="50" t="str">
        <f t="shared" si="61"/>
        <v/>
      </c>
    </row>
    <row r="138" spans="1:21">
      <c r="A138" s="629"/>
      <c r="B138" s="616"/>
      <c r="C138" s="604"/>
      <c r="D138" s="604"/>
      <c r="E138" s="609"/>
      <c r="F138" s="609"/>
      <c r="G138" s="609"/>
      <c r="H138" s="609"/>
      <c r="I138" s="617"/>
      <c r="J138" s="607"/>
      <c r="K138" s="609"/>
      <c r="L138" s="638"/>
      <c r="M138" s="638"/>
      <c r="N138" s="619"/>
      <c r="O138" s="620"/>
      <c r="P138" s="1312"/>
      <c r="Q138" s="875"/>
      <c r="R138" s="1313"/>
      <c r="S138" s="1389"/>
      <c r="T138" s="550" t="str">
        <f t="shared" si="60"/>
        <v/>
      </c>
      <c r="U138" s="50" t="str">
        <f t="shared" si="61"/>
        <v/>
      </c>
    </row>
    <row r="139" spans="1:21" ht="15" thickBot="1">
      <c r="A139" s="732"/>
      <c r="B139" s="733"/>
      <c r="C139" s="250"/>
      <c r="D139" s="250"/>
      <c r="E139" s="734"/>
      <c r="F139" s="734"/>
      <c r="G139" s="734"/>
      <c r="H139" s="734"/>
      <c r="I139" s="734"/>
      <c r="J139" s="735"/>
      <c r="K139" s="734"/>
      <c r="L139" s="734"/>
      <c r="M139" s="736"/>
      <c r="N139" s="734"/>
      <c r="O139" s="737"/>
      <c r="P139" s="876"/>
      <c r="Q139" s="877"/>
      <c r="R139" s="876"/>
      <c r="S139" s="1403"/>
      <c r="T139" s="878"/>
      <c r="U139" s="251" t="str">
        <f t="shared" ref="U139:U141" si="62">IF(P139="", "",IF(P139&lt;$U$4, J139, ""))</f>
        <v/>
      </c>
    </row>
    <row r="140" spans="1:21" ht="17.399999999999999">
      <c r="A140" s="738"/>
      <c r="B140" s="739" t="s">
        <v>2798</v>
      </c>
      <c r="C140" s="740"/>
      <c r="D140" s="740"/>
      <c r="E140" s="594"/>
      <c r="F140" s="594"/>
      <c r="G140" s="595"/>
      <c r="H140" s="595"/>
      <c r="I140" s="596"/>
      <c r="J140" s="596"/>
      <c r="K140" s="595"/>
      <c r="L140" s="595"/>
      <c r="M140" s="597"/>
      <c r="N140" s="598"/>
      <c r="O140" s="388"/>
      <c r="P140" s="600"/>
      <c r="Q140" s="601"/>
      <c r="R140" s="600"/>
      <c r="S140" s="1389"/>
      <c r="T140" s="571"/>
      <c r="U140" s="50" t="str">
        <f t="shared" si="62"/>
        <v/>
      </c>
    </row>
    <row r="141" spans="1:21">
      <c r="A141" s="602"/>
      <c r="B141" s="603"/>
      <c r="C141" s="604"/>
      <c r="D141" s="604"/>
      <c r="E141" s="605" t="s">
        <v>2704</v>
      </c>
      <c r="F141" s="605"/>
      <c r="G141" s="606"/>
      <c r="H141" s="606"/>
      <c r="I141" s="606"/>
      <c r="J141" s="607"/>
      <c r="K141" s="608">
        <f>K2</f>
        <v>43349</v>
      </c>
      <c r="L141" s="609"/>
      <c r="M141" s="609"/>
      <c r="N141" s="610"/>
      <c r="O141" s="388"/>
      <c r="P141" s="612"/>
      <c r="Q141" s="613"/>
      <c r="R141" s="600"/>
      <c r="S141" s="1389"/>
      <c r="T141" s="571"/>
      <c r="U141" s="50" t="str">
        <f t="shared" si="62"/>
        <v/>
      </c>
    </row>
    <row r="142" spans="1:21" ht="27">
      <c r="A142" s="614"/>
      <c r="B142" s="615"/>
      <c r="C142" s="604"/>
      <c r="D142" s="604"/>
      <c r="E142" s="609"/>
      <c r="F142" s="609"/>
      <c r="G142" s="616" t="s">
        <v>2705</v>
      </c>
      <c r="H142" s="609"/>
      <c r="I142" s="617"/>
      <c r="J142" s="617"/>
      <c r="K142" s="609"/>
      <c r="L142" s="609"/>
      <c r="M142" s="609"/>
      <c r="N142" s="619"/>
      <c r="O142" s="388"/>
      <c r="P142" s="699" t="s">
        <v>2706</v>
      </c>
      <c r="Q142" s="741" t="s">
        <v>2707</v>
      </c>
      <c r="R142" s="699"/>
      <c r="S142" s="1389"/>
      <c r="T142" s="868" t="s">
        <v>2799</v>
      </c>
      <c r="U142" s="868" t="s">
        <v>2800</v>
      </c>
    </row>
    <row r="143" spans="1:21">
      <c r="A143" s="602" t="s">
        <v>2708</v>
      </c>
      <c r="B143" s="622" t="s">
        <v>2709</v>
      </c>
      <c r="C143" s="623" t="s">
        <v>2710</v>
      </c>
      <c r="D143" s="623"/>
      <c r="E143" s="742"/>
      <c r="F143" s="624" t="s">
        <v>2712</v>
      </c>
      <c r="G143" s="616" t="s">
        <v>2713</v>
      </c>
      <c r="H143" s="616" t="s">
        <v>2714</v>
      </c>
      <c r="I143" s="607" t="s">
        <v>2715</v>
      </c>
      <c r="J143" s="607" t="s">
        <v>2716</v>
      </c>
      <c r="K143" s="616" t="s">
        <v>2717</v>
      </c>
      <c r="L143" s="616" t="s">
        <v>2718</v>
      </c>
      <c r="M143" s="616" t="s">
        <v>2719</v>
      </c>
      <c r="N143" s="625" t="s">
        <v>2720</v>
      </c>
      <c r="O143" s="388"/>
      <c r="P143" s="699" t="s">
        <v>2721</v>
      </c>
      <c r="Q143" s="741" t="s">
        <v>2721</v>
      </c>
      <c r="R143" s="699" t="s">
        <v>2722</v>
      </c>
      <c r="S143" s="1389"/>
      <c r="T143" s="41">
        <f>SUM(T144:T264)</f>
        <v>170</v>
      </c>
      <c r="U143" s="41">
        <f>SUM(U144:U264)</f>
        <v>435</v>
      </c>
    </row>
    <row r="144" spans="1:21">
      <c r="A144" s="628" t="s">
        <v>2723</v>
      </c>
      <c r="B144" s="629" t="s">
        <v>2724</v>
      </c>
      <c r="C144" s="630" t="s">
        <v>2725</v>
      </c>
      <c r="D144" s="630"/>
      <c r="E144" s="629" t="s">
        <v>2726</v>
      </c>
      <c r="F144" s="629" t="s">
        <v>2727</v>
      </c>
      <c r="G144" s="629" t="s">
        <v>2728</v>
      </c>
      <c r="H144" s="629" t="s">
        <v>2729</v>
      </c>
      <c r="I144" s="631" t="s">
        <v>2729</v>
      </c>
      <c r="J144" s="631" t="s">
        <v>2730</v>
      </c>
      <c r="K144" s="629" t="s">
        <v>2731</v>
      </c>
      <c r="L144" s="629" t="s">
        <v>2732</v>
      </c>
      <c r="M144" s="629" t="s">
        <v>2733</v>
      </c>
      <c r="N144" s="632" t="s">
        <v>2726</v>
      </c>
      <c r="O144" s="633" t="s">
        <v>2734</v>
      </c>
      <c r="P144" s="660" t="s">
        <v>2735</v>
      </c>
      <c r="Q144" s="743" t="s">
        <v>2735</v>
      </c>
      <c r="R144" s="660" t="s">
        <v>2735</v>
      </c>
      <c r="S144" s="1391" t="s">
        <v>2736</v>
      </c>
      <c r="T144" s="550" t="str">
        <f t="shared" ref="T144" si="63">IF(R144="", "",IF(R144&lt;$K$2, J144, ""))</f>
        <v/>
      </c>
      <c r="U144" s="50" t="str">
        <f t="shared" ref="U144" si="64">IF(P144="", "",IF(P144&lt;$U$4, J144, ""))</f>
        <v/>
      </c>
    </row>
    <row r="145" spans="1:21">
      <c r="A145" s="744" t="s">
        <v>2801</v>
      </c>
      <c r="B145" s="706"/>
      <c r="C145" s="48"/>
      <c r="D145" s="48"/>
      <c r="E145" s="649"/>
      <c r="F145" s="649"/>
      <c r="G145" s="618"/>
      <c r="H145" s="618"/>
      <c r="I145" s="618"/>
      <c r="J145" s="703"/>
      <c r="K145" s="618"/>
      <c r="L145" s="618"/>
      <c r="M145" s="651"/>
      <c r="N145" s="618"/>
      <c r="O145" s="388"/>
      <c r="P145" s="721"/>
      <c r="Q145" s="640">
        <f>K2</f>
        <v>43349</v>
      </c>
      <c r="R145" s="723"/>
      <c r="S145" s="1404"/>
      <c r="T145" s="550" t="str">
        <f t="shared" ref="T145:T208" si="65">IF(R145="", "",IF(R145&lt;$K$2, J145, ""))</f>
        <v/>
      </c>
      <c r="U145" s="50" t="str">
        <f t="shared" ref="U145:U208" si="66">IF(P145="", "",IF(P145&lt;$U$4, J145, ""))</f>
        <v/>
      </c>
    </row>
    <row r="146" spans="1:21">
      <c r="A146" s="745" t="s">
        <v>2802</v>
      </c>
      <c r="B146" s="746" t="s">
        <v>2803</v>
      </c>
      <c r="C146" s="663" t="s">
        <v>4008</v>
      </c>
      <c r="D146" s="1321">
        <v>13000</v>
      </c>
      <c r="E146" s="1321">
        <v>0</v>
      </c>
      <c r="F146" s="33">
        <f>((E146*M146)/35)/4</f>
        <v>0</v>
      </c>
      <c r="G146" s="111">
        <v>172</v>
      </c>
      <c r="H146" s="110">
        <v>0</v>
      </c>
      <c r="I146" s="3">
        <f>E146/G146+H146</f>
        <v>0</v>
      </c>
      <c r="J146" s="3">
        <f>ROUND(I146/7.5,0)</f>
        <v>0</v>
      </c>
      <c r="K146" s="112" t="s">
        <v>1752</v>
      </c>
      <c r="L146" s="113">
        <v>2.07E-2</v>
      </c>
      <c r="M146" s="168">
        <v>3.8100000000000002E-2</v>
      </c>
      <c r="N146" s="33">
        <f>E146*L146</f>
        <v>0</v>
      </c>
      <c r="O146" s="388">
        <f>J146/A$148</f>
        <v>0</v>
      </c>
      <c r="P146" s="558">
        <v>43344</v>
      </c>
      <c r="Q146" s="148">
        <f>WORKDAY(Q145,O145)</f>
        <v>43349</v>
      </c>
      <c r="R146" s="558">
        <v>43358</v>
      </c>
      <c r="S146" s="1393"/>
      <c r="T146" s="550" t="str">
        <f t="shared" si="65"/>
        <v/>
      </c>
      <c r="U146" s="50">
        <f t="shared" si="66"/>
        <v>0</v>
      </c>
    </row>
    <row r="147" spans="1:21">
      <c r="A147" s="747" t="s">
        <v>2730</v>
      </c>
      <c r="B147" s="746" t="s">
        <v>2803</v>
      </c>
      <c r="C147" s="663" t="s">
        <v>4381</v>
      </c>
      <c r="D147" s="1374">
        <v>24000</v>
      </c>
      <c r="E147" s="1374">
        <v>23230</v>
      </c>
      <c r="F147" s="33">
        <f>((E147*M147)/35)/4</f>
        <v>6.321878571428571</v>
      </c>
      <c r="G147" s="111">
        <v>172</v>
      </c>
      <c r="H147" s="110">
        <v>0</v>
      </c>
      <c r="I147" s="3">
        <f>E147/G147+H147</f>
        <v>135.05813953488371</v>
      </c>
      <c r="J147" s="3">
        <f>ROUND(I147/7.5,0)</f>
        <v>18</v>
      </c>
      <c r="K147" s="573" t="s">
        <v>1752</v>
      </c>
      <c r="L147" s="113">
        <v>2.07E-2</v>
      </c>
      <c r="M147" s="168">
        <v>3.8100000000000002E-2</v>
      </c>
      <c r="N147" s="33">
        <f>E147*L147</f>
        <v>480.86099999999999</v>
      </c>
      <c r="O147" s="388">
        <f>J147/A$148</f>
        <v>9</v>
      </c>
      <c r="P147" s="558">
        <v>43358</v>
      </c>
      <c r="Q147" s="148">
        <f t="shared" ref="Q147:Q148" si="67">WORKDAY(Q146,O146)</f>
        <v>43349</v>
      </c>
      <c r="R147" s="558">
        <v>43373</v>
      </c>
      <c r="S147" s="1393"/>
      <c r="T147" s="550" t="str">
        <f t="shared" si="65"/>
        <v/>
      </c>
      <c r="U147" s="50">
        <f t="shared" si="66"/>
        <v>18</v>
      </c>
    </row>
    <row r="148" spans="1:21">
      <c r="A148" s="748" t="s">
        <v>1862</v>
      </c>
      <c r="B148" s="647"/>
      <c r="C148" s="647"/>
      <c r="D148" s="647"/>
      <c r="E148" s="647"/>
      <c r="F148" s="647"/>
      <c r="G148" s="647"/>
      <c r="H148" s="647"/>
      <c r="I148" s="647"/>
      <c r="J148" s="647"/>
      <c r="K148" s="647"/>
      <c r="L148" s="647"/>
      <c r="M148" s="647"/>
      <c r="N148" s="647"/>
      <c r="O148" s="647"/>
      <c r="P148" s="694"/>
      <c r="Q148" s="148">
        <f t="shared" si="67"/>
        <v>43362</v>
      </c>
      <c r="R148" s="694"/>
      <c r="S148" s="673"/>
      <c r="T148" s="550" t="str">
        <f t="shared" si="65"/>
        <v/>
      </c>
      <c r="U148" s="50" t="str">
        <f t="shared" si="66"/>
        <v/>
      </c>
    </row>
    <row r="149" spans="1:21">
      <c r="A149" s="629" t="s">
        <v>2804</v>
      </c>
      <c r="B149" s="648"/>
      <c r="C149" s="17"/>
      <c r="D149" s="17"/>
      <c r="E149" s="649"/>
      <c r="F149" s="649"/>
      <c r="G149" s="618"/>
      <c r="H149" s="618"/>
      <c r="I149" s="650"/>
      <c r="J149" s="650"/>
      <c r="K149" s="618"/>
      <c r="L149" s="618"/>
      <c r="M149" s="651"/>
      <c r="N149" s="652"/>
      <c r="O149" s="653"/>
      <c r="P149" s="558"/>
      <c r="Q149" s="654"/>
      <c r="R149" s="558"/>
      <c r="S149" s="1405"/>
      <c r="T149" s="550" t="str">
        <f t="shared" si="65"/>
        <v/>
      </c>
      <c r="U149" s="50" t="str">
        <f t="shared" si="66"/>
        <v/>
      </c>
    </row>
    <row r="150" spans="1:21">
      <c r="A150" s="695"/>
      <c r="B150" s="127"/>
      <c r="C150" s="353"/>
      <c r="D150" s="353"/>
      <c r="E150" s="110"/>
      <c r="F150" s="110"/>
      <c r="G150" s="110"/>
      <c r="H150" s="110"/>
      <c r="I150" s="3"/>
      <c r="J150" s="658">
        <f>SUM(J146:J149)</f>
        <v>18</v>
      </c>
      <c r="K150" s="110"/>
      <c r="L150" s="168"/>
      <c r="M150" s="168"/>
      <c r="N150" s="33"/>
      <c r="O150" s="364"/>
      <c r="P150" s="728"/>
      <c r="Q150" s="122"/>
      <c r="R150" s="728"/>
      <c r="S150" s="1406"/>
      <c r="T150" s="550" t="str">
        <f t="shared" si="65"/>
        <v/>
      </c>
      <c r="U150" s="50" t="str">
        <f t="shared" si="66"/>
        <v/>
      </c>
    </row>
    <row r="151" spans="1:21">
      <c r="A151" s="695"/>
      <c r="B151" s="127"/>
      <c r="C151" s="353"/>
      <c r="D151" s="353"/>
      <c r="E151" s="110"/>
      <c r="F151" s="110"/>
      <c r="G151" s="110"/>
      <c r="H151" s="110"/>
      <c r="I151" s="3"/>
      <c r="J151" s="658"/>
      <c r="K151" s="110"/>
      <c r="L151" s="168"/>
      <c r="M151" s="168"/>
      <c r="N151" s="33"/>
      <c r="O151" s="364"/>
      <c r="P151" s="728"/>
      <c r="Q151" s="122"/>
      <c r="R151" s="728"/>
      <c r="S151" s="1406"/>
      <c r="T151" s="550" t="str">
        <f t="shared" si="65"/>
        <v/>
      </c>
      <c r="U151" s="50" t="str">
        <f t="shared" si="66"/>
        <v/>
      </c>
    </row>
    <row r="152" spans="1:21">
      <c r="A152" s="744" t="s">
        <v>2801</v>
      </c>
      <c r="B152" s="706"/>
      <c r="C152" s="48"/>
      <c r="D152" s="48"/>
      <c r="E152" s="649"/>
      <c r="F152" s="649"/>
      <c r="G152" s="618"/>
      <c r="H152" s="618"/>
      <c r="I152" s="618"/>
      <c r="J152" s="703"/>
      <c r="K152" s="618"/>
      <c r="L152" s="618"/>
      <c r="M152" s="651"/>
      <c r="N152" s="618"/>
      <c r="O152" s="388"/>
      <c r="P152" s="721"/>
      <c r="Q152" s="640">
        <f>K2</f>
        <v>43349</v>
      </c>
      <c r="R152" s="723"/>
      <c r="S152" s="1404"/>
      <c r="T152" s="550" t="str">
        <f t="shared" si="65"/>
        <v/>
      </c>
      <c r="U152" s="50" t="str">
        <f t="shared" si="66"/>
        <v/>
      </c>
    </row>
    <row r="153" spans="1:21">
      <c r="A153" s="745" t="s">
        <v>2805</v>
      </c>
      <c r="B153" s="127" t="s">
        <v>3085</v>
      </c>
      <c r="C153" s="663" t="s">
        <v>4044</v>
      </c>
      <c r="D153" s="155">
        <v>15000</v>
      </c>
      <c r="E153" s="110">
        <v>0</v>
      </c>
      <c r="F153" s="33">
        <f>((E153*M153)/35)/4</f>
        <v>0</v>
      </c>
      <c r="G153" s="111">
        <v>743</v>
      </c>
      <c r="H153" s="110">
        <v>0</v>
      </c>
      <c r="I153" s="3">
        <f>E153/G153+H153</f>
        <v>0</v>
      </c>
      <c r="J153" s="3">
        <f>ROUND(I153/7.5,0)</f>
        <v>0</v>
      </c>
      <c r="K153" s="112" t="s">
        <v>91</v>
      </c>
      <c r="L153" s="113">
        <v>3.6200000000000003E-2</v>
      </c>
      <c r="M153" s="168">
        <v>5.0200000000000002E-2</v>
      </c>
      <c r="N153" s="33">
        <f>E153*L153</f>
        <v>0</v>
      </c>
      <c r="O153" s="364">
        <f t="shared" ref="O153:O163" si="68">J153/A$223</f>
        <v>0</v>
      </c>
      <c r="P153" s="558">
        <v>43276</v>
      </c>
      <c r="Q153" s="148">
        <f>WORKDAY(Q152,O152)</f>
        <v>43349</v>
      </c>
      <c r="R153" s="558">
        <v>43301</v>
      </c>
      <c r="S153" s="1404" t="s">
        <v>4425</v>
      </c>
      <c r="T153" s="550">
        <f t="shared" si="65"/>
        <v>0</v>
      </c>
      <c r="U153" s="50">
        <f t="shared" si="66"/>
        <v>0</v>
      </c>
    </row>
    <row r="154" spans="1:21">
      <c r="A154" s="747" t="s">
        <v>2730</v>
      </c>
      <c r="B154" s="527" t="s">
        <v>2811</v>
      </c>
      <c r="C154" s="663" t="s">
        <v>4046</v>
      </c>
      <c r="D154" s="1318">
        <v>30000</v>
      </c>
      <c r="E154" s="1318">
        <v>30000</v>
      </c>
      <c r="F154" s="33">
        <f>((E154*M154)/35)/4</f>
        <v>2.5714285714285716</v>
      </c>
      <c r="G154" s="111">
        <v>389</v>
      </c>
      <c r="H154" s="110">
        <v>0</v>
      </c>
      <c r="I154" s="3">
        <f>E154/G154+H154</f>
        <v>77.120822622107966</v>
      </c>
      <c r="J154" s="3">
        <f>ROUND(I154/7.5,0)</f>
        <v>10</v>
      </c>
      <c r="K154" s="112" t="s">
        <v>91</v>
      </c>
      <c r="L154" s="113">
        <v>2.98E-2</v>
      </c>
      <c r="M154" s="168">
        <v>1.2E-2</v>
      </c>
      <c r="N154" s="33">
        <f t="shared" ref="N154:N157" si="69">E154*L154</f>
        <v>894</v>
      </c>
      <c r="O154" s="364">
        <f t="shared" si="68"/>
        <v>5</v>
      </c>
      <c r="P154" s="558">
        <v>43322</v>
      </c>
      <c r="Q154" s="148">
        <f t="shared" ref="Q154:Q164" si="70">WORKDAY(Q153,O153)</f>
        <v>43349</v>
      </c>
      <c r="R154" s="558">
        <v>43346</v>
      </c>
      <c r="S154" s="1404" t="s">
        <v>4486</v>
      </c>
      <c r="T154" s="550">
        <f t="shared" si="65"/>
        <v>10</v>
      </c>
      <c r="U154" s="50">
        <f t="shared" si="66"/>
        <v>10</v>
      </c>
    </row>
    <row r="155" spans="1:21">
      <c r="A155" s="748" t="s">
        <v>1862</v>
      </c>
      <c r="B155" s="974" t="s">
        <v>3792</v>
      </c>
      <c r="C155" s="663" t="s">
        <v>4045</v>
      </c>
      <c r="D155" s="1317">
        <v>10000</v>
      </c>
      <c r="E155" s="1317">
        <v>10000</v>
      </c>
      <c r="F155" s="33">
        <f>((E155*M155)/35)/4</f>
        <v>0.54285714285714282</v>
      </c>
      <c r="G155" s="7">
        <v>400</v>
      </c>
      <c r="H155" s="7">
        <v>16</v>
      </c>
      <c r="I155" s="3">
        <f>E155/G155+H155</f>
        <v>41</v>
      </c>
      <c r="J155" s="3">
        <f>ROUND(I155/7.5,0)</f>
        <v>5</v>
      </c>
      <c r="K155" s="194" t="s">
        <v>54</v>
      </c>
      <c r="L155" s="7">
        <v>5.2600000000000001E-2</v>
      </c>
      <c r="M155" s="7">
        <v>7.6E-3</v>
      </c>
      <c r="N155" s="33">
        <f>E155*L155</f>
        <v>526</v>
      </c>
      <c r="O155" s="364">
        <f t="shared" si="68"/>
        <v>2.5</v>
      </c>
      <c r="P155" s="558">
        <v>43301</v>
      </c>
      <c r="Q155" s="148">
        <f t="shared" si="70"/>
        <v>43356</v>
      </c>
      <c r="R155" s="558">
        <v>43329</v>
      </c>
      <c r="S155" s="1404"/>
      <c r="T155" s="550">
        <f t="shared" si="65"/>
        <v>5</v>
      </c>
      <c r="U155" s="50">
        <f t="shared" si="66"/>
        <v>5</v>
      </c>
    </row>
    <row r="156" spans="1:21" s="4" customFormat="1">
      <c r="A156" s="629" t="s">
        <v>2804</v>
      </c>
      <c r="B156" s="127" t="s">
        <v>2809</v>
      </c>
      <c r="C156" s="663" t="s">
        <v>3987</v>
      </c>
      <c r="D156" s="110">
        <v>10000</v>
      </c>
      <c r="E156" s="110">
        <v>10000</v>
      </c>
      <c r="F156" s="33">
        <f>((E156*M156)/35)/4</f>
        <v>8.9285714285714288E-2</v>
      </c>
      <c r="G156" s="111">
        <v>143</v>
      </c>
      <c r="H156" s="110">
        <v>16</v>
      </c>
      <c r="I156" s="3">
        <f>E156/G156+H156</f>
        <v>85.930069930069934</v>
      </c>
      <c r="J156" s="3">
        <f>ROUND(I156/7.5,0)</f>
        <v>11</v>
      </c>
      <c r="K156" s="110" t="s">
        <v>2810</v>
      </c>
      <c r="L156" s="113">
        <v>2.93E-2</v>
      </c>
      <c r="M156" s="168">
        <v>1.25E-3</v>
      </c>
      <c r="N156" s="33">
        <f>E156*L156</f>
        <v>293</v>
      </c>
      <c r="O156" s="364">
        <f t="shared" si="68"/>
        <v>5.5</v>
      </c>
      <c r="P156" s="558">
        <v>43327</v>
      </c>
      <c r="Q156" s="148">
        <f t="shared" si="70"/>
        <v>43360</v>
      </c>
      <c r="R156" s="558">
        <v>43358</v>
      </c>
      <c r="S156" s="1404"/>
      <c r="T156" s="550" t="str">
        <f t="shared" si="65"/>
        <v/>
      </c>
      <c r="U156" s="50">
        <f t="shared" si="66"/>
        <v>11</v>
      </c>
    </row>
    <row r="157" spans="1:21" s="4" customFormat="1">
      <c r="A157" s="629"/>
      <c r="B157" s="127" t="s">
        <v>2813</v>
      </c>
      <c r="C157" s="353" t="s">
        <v>523</v>
      </c>
      <c r="D157" s="1318">
        <v>40000</v>
      </c>
      <c r="E157" s="1318">
        <v>40000</v>
      </c>
      <c r="F157" s="33">
        <f t="shared" ref="F157" si="71">((E157*M157)/35)/4</f>
        <v>2.4</v>
      </c>
      <c r="G157" s="111">
        <v>601</v>
      </c>
      <c r="H157" s="110">
        <v>16</v>
      </c>
      <c r="I157" s="3">
        <f t="shared" ref="I157" si="72">E157/G157+H157</f>
        <v>82.555740432612311</v>
      </c>
      <c r="J157" s="3">
        <f t="shared" ref="J157" si="73">ROUND(I157/7.5,0)</f>
        <v>11</v>
      </c>
      <c r="K157" s="110" t="s">
        <v>1114</v>
      </c>
      <c r="L157" s="113">
        <v>2.3300000000000001E-2</v>
      </c>
      <c r="M157" s="168">
        <v>8.3999999999999995E-3</v>
      </c>
      <c r="N157" s="33">
        <f t="shared" si="69"/>
        <v>932</v>
      </c>
      <c r="O157" s="364">
        <f t="shared" si="68"/>
        <v>5.5</v>
      </c>
      <c r="P157" s="558">
        <v>43368</v>
      </c>
      <c r="Q157" s="148">
        <f t="shared" si="70"/>
        <v>43367</v>
      </c>
      <c r="R157" s="558">
        <v>43388</v>
      </c>
      <c r="S157" s="1404"/>
      <c r="T157" s="550" t="str">
        <f t="shared" si="65"/>
        <v/>
      </c>
      <c r="U157" s="50" t="str">
        <f t="shared" si="66"/>
        <v/>
      </c>
    </row>
    <row r="158" spans="1:21" s="4" customFormat="1">
      <c r="B158" s="193" t="s">
        <v>3024</v>
      </c>
      <c r="C158" s="353" t="s">
        <v>523</v>
      </c>
      <c r="D158" s="1317">
        <v>52000</v>
      </c>
      <c r="E158" s="1317">
        <v>52000</v>
      </c>
      <c r="F158" s="33">
        <f>((E158*M158)/35)/4</f>
        <v>5.5714285714285709E-2</v>
      </c>
      <c r="G158" s="8">
        <v>261</v>
      </c>
      <c r="H158" s="155">
        <v>4</v>
      </c>
      <c r="I158" s="3">
        <f>E158/G158+H158</f>
        <v>203.23371647509578</v>
      </c>
      <c r="J158" s="3">
        <f>ROUND(I158/7.5,0)</f>
        <v>27</v>
      </c>
      <c r="K158" s="194" t="s">
        <v>1744</v>
      </c>
      <c r="L158" s="195">
        <v>2.8E-3</v>
      </c>
      <c r="M158" s="7">
        <v>1.4999999999999999E-4</v>
      </c>
      <c r="N158" s="33">
        <f>E158*L158</f>
        <v>145.6</v>
      </c>
      <c r="O158" s="364">
        <f t="shared" si="68"/>
        <v>13.5</v>
      </c>
      <c r="P158" s="558">
        <v>43313</v>
      </c>
      <c r="Q158" s="148">
        <f t="shared" si="70"/>
        <v>43374</v>
      </c>
      <c r="R158" s="558">
        <v>43332</v>
      </c>
      <c r="S158" s="1389"/>
      <c r="T158" s="550">
        <f t="shared" si="65"/>
        <v>27</v>
      </c>
      <c r="U158" s="50">
        <f t="shared" si="66"/>
        <v>27</v>
      </c>
    </row>
    <row r="159" spans="1:21">
      <c r="B159" s="193" t="s">
        <v>3027</v>
      </c>
      <c r="C159" s="353" t="s">
        <v>523</v>
      </c>
      <c r="D159" s="1317">
        <v>8000</v>
      </c>
      <c r="E159" s="1317">
        <v>8000</v>
      </c>
      <c r="F159" s="33">
        <f t="shared" ref="F159:F160" si="74">((E159*M159)/35)/4</f>
        <v>0.10885714285714286</v>
      </c>
      <c r="G159" s="8">
        <v>261</v>
      </c>
      <c r="H159" s="155">
        <v>16</v>
      </c>
      <c r="I159" s="3">
        <f t="shared" ref="I159:I160" si="75">E159/G159+H159</f>
        <v>46.651340996168585</v>
      </c>
      <c r="J159" s="3">
        <f t="shared" ref="J159:J160" si="76">ROUND(I159/7.5,0)</f>
        <v>6</v>
      </c>
      <c r="K159" s="155" t="s">
        <v>3028</v>
      </c>
      <c r="L159" s="1087">
        <v>5.0000000000000001E-3</v>
      </c>
      <c r="M159" s="382">
        <v>1.905E-3</v>
      </c>
      <c r="N159" s="33">
        <f t="shared" ref="N159:N160" si="77">E159*L159</f>
        <v>40</v>
      </c>
      <c r="O159" s="364">
        <f t="shared" si="68"/>
        <v>3</v>
      </c>
      <c r="P159" s="558">
        <v>43353</v>
      </c>
      <c r="Q159" s="148">
        <f t="shared" si="70"/>
        <v>43391</v>
      </c>
      <c r="R159" s="558">
        <v>43374</v>
      </c>
      <c r="S159" s="1389"/>
      <c r="T159" s="550" t="str">
        <f t="shared" si="65"/>
        <v/>
      </c>
      <c r="U159" s="50">
        <f t="shared" si="66"/>
        <v>6</v>
      </c>
    </row>
    <row r="160" spans="1:21" s="4" customFormat="1">
      <c r="A160" s="629"/>
      <c r="B160" s="193" t="s">
        <v>3029</v>
      </c>
      <c r="C160" s="353" t="s">
        <v>523</v>
      </c>
      <c r="D160" s="1317">
        <v>5000</v>
      </c>
      <c r="E160" s="1317">
        <v>5000</v>
      </c>
      <c r="F160" s="33">
        <f t="shared" si="74"/>
        <v>0.10053571428571428</v>
      </c>
      <c r="G160" s="8">
        <v>261</v>
      </c>
      <c r="H160" s="155">
        <v>16</v>
      </c>
      <c r="I160" s="3">
        <f t="shared" si="75"/>
        <v>35.157088122605366</v>
      </c>
      <c r="J160" s="3">
        <f t="shared" si="76"/>
        <v>5</v>
      </c>
      <c r="K160" s="155" t="s">
        <v>3030</v>
      </c>
      <c r="L160" s="195">
        <v>7.7999999999999996E-3</v>
      </c>
      <c r="M160" s="7">
        <v>2.8149999999999998E-3</v>
      </c>
      <c r="N160" s="33">
        <f t="shared" si="77"/>
        <v>39</v>
      </c>
      <c r="O160" s="364">
        <f t="shared" si="68"/>
        <v>2.5</v>
      </c>
      <c r="P160" s="558">
        <v>43353</v>
      </c>
      <c r="Q160" s="148">
        <f t="shared" si="70"/>
        <v>43396</v>
      </c>
      <c r="R160" s="558">
        <v>43374</v>
      </c>
      <c r="S160" s="1389"/>
      <c r="T160" s="550" t="str">
        <f t="shared" si="65"/>
        <v/>
      </c>
      <c r="U160" s="50">
        <f t="shared" si="66"/>
        <v>5</v>
      </c>
    </row>
    <row r="161" spans="1:22">
      <c r="A161" s="629"/>
      <c r="B161" s="193" t="s">
        <v>2808</v>
      </c>
      <c r="C161" s="353" t="s">
        <v>523</v>
      </c>
      <c r="D161" s="7">
        <v>24000</v>
      </c>
      <c r="E161" s="7">
        <v>24000</v>
      </c>
      <c r="F161" s="33">
        <f>((E161*M161)/35)/4</f>
        <v>0.17177142857142857</v>
      </c>
      <c r="G161" s="8">
        <v>261</v>
      </c>
      <c r="H161" s="155">
        <v>0</v>
      </c>
      <c r="I161" s="3">
        <f>E161/G161+H161</f>
        <v>91.954022988505741</v>
      </c>
      <c r="J161" s="3">
        <f>ROUND(I161/7.5,0)</f>
        <v>12</v>
      </c>
      <c r="K161" s="667" t="s">
        <v>1744</v>
      </c>
      <c r="L161" s="195">
        <v>2.8E-3</v>
      </c>
      <c r="M161" s="7">
        <v>1.0020000000000001E-3</v>
      </c>
      <c r="N161" s="33">
        <f>E161*L161</f>
        <v>67.2</v>
      </c>
      <c r="O161" s="364">
        <f t="shared" si="68"/>
        <v>6</v>
      </c>
      <c r="P161" s="558">
        <v>43354</v>
      </c>
      <c r="Q161" s="148">
        <f t="shared" si="70"/>
        <v>43398</v>
      </c>
      <c r="R161" s="558">
        <v>43375</v>
      </c>
      <c r="S161" s="1389"/>
      <c r="T161" s="550" t="str">
        <f t="shared" si="65"/>
        <v/>
      </c>
      <c r="U161" s="50">
        <f t="shared" si="66"/>
        <v>12</v>
      </c>
    </row>
    <row r="162" spans="1:22">
      <c r="A162" s="629"/>
      <c r="B162" s="1314" t="s">
        <v>2880</v>
      </c>
      <c r="C162" s="353" t="s">
        <v>523</v>
      </c>
      <c r="D162" s="1322">
        <v>7500</v>
      </c>
      <c r="E162" s="1322">
        <v>7500</v>
      </c>
      <c r="F162" s="33">
        <f>((E162*M162)/35)/4</f>
        <v>0.15985714285714286</v>
      </c>
      <c r="G162" s="372">
        <v>175</v>
      </c>
      <c r="H162" s="130">
        <v>16</v>
      </c>
      <c r="I162" s="3">
        <f>E162/G162+H162</f>
        <v>58.857142857142854</v>
      </c>
      <c r="J162" s="3">
        <f>ROUND(I162/7.5,0)</f>
        <v>8</v>
      </c>
      <c r="K162" s="130" t="s">
        <v>1750</v>
      </c>
      <c r="L162" s="1088">
        <v>1.41E-2</v>
      </c>
      <c r="M162" s="817">
        <v>2.9840000000000001E-3</v>
      </c>
      <c r="N162" s="33">
        <f>E162*L162</f>
        <v>105.75</v>
      </c>
      <c r="O162" s="364">
        <f t="shared" si="68"/>
        <v>4</v>
      </c>
      <c r="P162" s="558">
        <v>43405</v>
      </c>
      <c r="Q162" s="148">
        <f t="shared" si="70"/>
        <v>43406</v>
      </c>
      <c r="R162" s="558">
        <v>43421</v>
      </c>
      <c r="S162" s="1389"/>
      <c r="T162" s="550" t="str">
        <f t="shared" si="65"/>
        <v/>
      </c>
      <c r="U162" s="50" t="str">
        <f t="shared" si="66"/>
        <v/>
      </c>
      <c r="V162" s="4"/>
    </row>
    <row r="163" spans="1:22" s="4" customFormat="1">
      <c r="A163" s="629"/>
      <c r="B163" s="127" t="s">
        <v>3184</v>
      </c>
      <c r="C163" s="353" t="s">
        <v>523</v>
      </c>
      <c r="D163" s="155">
        <v>35000</v>
      </c>
      <c r="E163" s="110">
        <v>35000</v>
      </c>
      <c r="F163" s="33">
        <f t="shared" ref="F163" si="78">((E163*M163)/35)/4</f>
        <v>4.28</v>
      </c>
      <c r="G163" s="111">
        <v>490</v>
      </c>
      <c r="H163" s="110">
        <v>16</v>
      </c>
      <c r="I163" s="3">
        <f t="shared" ref="I163" si="79">E163/G163+H163</f>
        <v>87.428571428571431</v>
      </c>
      <c r="J163" s="3">
        <f t="shared" ref="J163" si="80">ROUND(I163/7.5,0)</f>
        <v>12</v>
      </c>
      <c r="K163" s="110" t="s">
        <v>221</v>
      </c>
      <c r="L163" s="113">
        <v>7.7299999999999994E-2</v>
      </c>
      <c r="M163" s="168">
        <v>1.712E-2</v>
      </c>
      <c r="N163" s="33">
        <f t="shared" ref="N163" si="81">E163*L163</f>
        <v>2705.5</v>
      </c>
      <c r="O163" s="364">
        <f t="shared" si="68"/>
        <v>6</v>
      </c>
      <c r="P163" s="558">
        <v>43405</v>
      </c>
      <c r="Q163" s="148">
        <f t="shared" si="70"/>
        <v>43412</v>
      </c>
      <c r="R163" s="558">
        <v>43423</v>
      </c>
      <c r="S163" s="1394"/>
      <c r="T163" s="550" t="str">
        <f t="shared" si="65"/>
        <v/>
      </c>
      <c r="U163" s="50" t="str">
        <f t="shared" si="66"/>
        <v/>
      </c>
    </row>
    <row r="164" spans="1:22" s="4" customFormat="1">
      <c r="A164" s="629"/>
      <c r="P164" s="869"/>
      <c r="Q164" s="148">
        <f t="shared" si="70"/>
        <v>43420</v>
      </c>
      <c r="R164" s="869"/>
      <c r="S164" s="1394"/>
      <c r="T164" s="550" t="str">
        <f t="shared" si="65"/>
        <v/>
      </c>
      <c r="U164" s="50" t="str">
        <f t="shared" si="66"/>
        <v/>
      </c>
    </row>
    <row r="165" spans="1:22" s="4" customFormat="1">
      <c r="A165" s="629"/>
      <c r="B165" s="655"/>
      <c r="C165" s="120"/>
      <c r="D165" s="120"/>
      <c r="E165" s="655"/>
      <c r="F165" s="655"/>
      <c r="G165" s="655"/>
      <c r="H165" s="655"/>
      <c r="I165" s="655"/>
      <c r="J165" s="655"/>
      <c r="K165" s="655"/>
      <c r="L165" s="655"/>
      <c r="M165" s="655"/>
      <c r="N165" s="655"/>
      <c r="O165" s="655"/>
      <c r="P165" s="170"/>
      <c r="Q165" s="170"/>
      <c r="R165" s="170"/>
      <c r="S165" s="1407"/>
      <c r="T165" s="550" t="str">
        <f t="shared" si="65"/>
        <v/>
      </c>
      <c r="U165" s="50" t="str">
        <f t="shared" si="66"/>
        <v/>
      </c>
    </row>
    <row r="166" spans="1:22">
      <c r="A166" s="695"/>
      <c r="P166" s="1418"/>
      <c r="R166" s="1419"/>
      <c r="T166" s="550" t="str">
        <f t="shared" si="65"/>
        <v/>
      </c>
      <c r="U166" s="50" t="str">
        <f t="shared" si="66"/>
        <v/>
      </c>
    </row>
    <row r="167" spans="1:22">
      <c r="A167" s="695"/>
      <c r="B167" s="727"/>
      <c r="C167" s="120"/>
      <c r="D167" s="120"/>
      <c r="E167" s="655"/>
      <c r="F167" s="655"/>
      <c r="G167" s="655"/>
      <c r="H167" s="655"/>
      <c r="I167" s="655"/>
      <c r="J167" s="749">
        <f>SUM(J153:J165)</f>
        <v>107</v>
      </c>
      <c r="K167" s="655"/>
      <c r="L167" s="655"/>
      <c r="M167" s="655"/>
      <c r="N167" s="655"/>
      <c r="O167" s="655"/>
      <c r="P167" s="728"/>
      <c r="Q167" s="170"/>
      <c r="R167" s="728"/>
      <c r="S167" s="1407"/>
      <c r="T167" s="550" t="str">
        <f t="shared" ref="T167:T183" si="82">IF(R167="", "",IF(R167&lt;$K$2, J167, ""))</f>
        <v/>
      </c>
      <c r="U167" s="50" t="str">
        <f t="shared" ref="U167:U183" si="83">IF(P167="", "",IF(P167&lt;$U$4, J167, ""))</f>
        <v/>
      </c>
    </row>
    <row r="168" spans="1:22">
      <c r="A168" s="587"/>
      <c r="B168" s="127"/>
      <c r="C168" s="353"/>
      <c r="D168" s="353"/>
      <c r="E168" s="110"/>
      <c r="F168" s="110"/>
      <c r="G168" s="110"/>
      <c r="H168" s="110"/>
      <c r="I168" s="3"/>
      <c r="J168" s="3"/>
      <c r="K168" s="110"/>
      <c r="L168" s="168"/>
      <c r="M168" s="168"/>
      <c r="N168" s="33"/>
      <c r="O168" s="364"/>
      <c r="P168" s="558"/>
      <c r="Q168" s="148"/>
      <c r="R168" s="558"/>
      <c r="S168" s="1406"/>
      <c r="T168" s="550" t="str">
        <f t="shared" si="82"/>
        <v/>
      </c>
      <c r="U168" s="50" t="str">
        <f t="shared" si="83"/>
        <v/>
      </c>
    </row>
    <row r="169" spans="1:22">
      <c r="A169" s="750" t="s">
        <v>2801</v>
      </c>
      <c r="B169" s="629"/>
      <c r="C169" s="630"/>
      <c r="D169" s="630"/>
      <c r="E169" s="636"/>
      <c r="F169" s="636"/>
      <c r="G169" s="636"/>
      <c r="H169" s="636"/>
      <c r="I169" s="637"/>
      <c r="J169" s="607"/>
      <c r="K169" s="609"/>
      <c r="L169" s="638"/>
      <c r="M169" s="638"/>
      <c r="N169" s="610"/>
      <c r="O169" s="388"/>
      <c r="P169" s="682"/>
      <c r="Q169" s="640">
        <f>K2</f>
        <v>43349</v>
      </c>
      <c r="R169" s="682"/>
      <c r="S169" s="1389"/>
      <c r="T169" s="550" t="str">
        <f t="shared" si="82"/>
        <v/>
      </c>
      <c r="U169" s="50" t="str">
        <f t="shared" si="83"/>
        <v/>
      </c>
    </row>
    <row r="170" spans="1:22">
      <c r="A170" s="750" t="s">
        <v>2814</v>
      </c>
      <c r="B170" s="127" t="s">
        <v>2817</v>
      </c>
      <c r="C170" s="663" t="s">
        <v>4052</v>
      </c>
      <c r="D170" s="155">
        <v>80000</v>
      </c>
      <c r="E170" s="110">
        <v>69220</v>
      </c>
      <c r="F170" s="33">
        <f>((E170*M170)/35)/4</f>
        <v>2.4721428571428574</v>
      </c>
      <c r="G170" s="111">
        <v>623</v>
      </c>
      <c r="H170" s="110">
        <v>0</v>
      </c>
      <c r="I170" s="3">
        <f>E170/G170+H170</f>
        <v>111.10754414125201</v>
      </c>
      <c r="J170" s="3">
        <f>ROUND(I170/7.5,0)</f>
        <v>15</v>
      </c>
      <c r="K170" s="110" t="s">
        <v>1089</v>
      </c>
      <c r="L170" s="113">
        <v>3.73E-2</v>
      </c>
      <c r="M170" s="168">
        <v>5.0000000000000001E-3</v>
      </c>
      <c r="N170" s="33">
        <f>E170*L170</f>
        <v>2581.9059999999999</v>
      </c>
      <c r="O170" s="751">
        <f>J170/A$172</f>
        <v>7.5</v>
      </c>
      <c r="P170" s="558">
        <v>43322</v>
      </c>
      <c r="Q170" s="148">
        <f>WORKDAY(Q169,O169)</f>
        <v>43349</v>
      </c>
      <c r="R170" s="558">
        <v>43344</v>
      </c>
      <c r="S170" s="674" t="s">
        <v>4426</v>
      </c>
      <c r="T170" s="550">
        <f t="shared" si="82"/>
        <v>15</v>
      </c>
      <c r="U170" s="50">
        <f t="shared" si="83"/>
        <v>15</v>
      </c>
      <c r="V170" s="4"/>
    </row>
    <row r="171" spans="1:22">
      <c r="A171" s="747" t="s">
        <v>2730</v>
      </c>
      <c r="B171" s="127" t="s">
        <v>2816</v>
      </c>
      <c r="C171" s="663" t="s">
        <v>4374</v>
      </c>
      <c r="D171" s="110">
        <v>80000</v>
      </c>
      <c r="E171" s="110">
        <v>80000</v>
      </c>
      <c r="F171" s="33">
        <f>((E171*M171)/35)/4</f>
        <v>2.8571428571428572</v>
      </c>
      <c r="G171" s="111">
        <v>623</v>
      </c>
      <c r="H171" s="110">
        <v>0</v>
      </c>
      <c r="I171" s="3">
        <f>E171/G171+H171</f>
        <v>128.41091492776886</v>
      </c>
      <c r="J171" s="3">
        <f>ROUND(I171/7.5,0)</f>
        <v>17</v>
      </c>
      <c r="K171" s="110" t="s">
        <v>1089</v>
      </c>
      <c r="L171" s="113">
        <v>3.73E-2</v>
      </c>
      <c r="M171" s="168">
        <v>5.0000000000000001E-3</v>
      </c>
      <c r="N171" s="33">
        <f>E171*L171</f>
        <v>2984</v>
      </c>
      <c r="O171" s="751">
        <f>J171/A$172</f>
        <v>8.5</v>
      </c>
      <c r="P171" s="558">
        <v>43332</v>
      </c>
      <c r="Q171" s="148">
        <f>WORKDAY(Q170,O170)</f>
        <v>43360</v>
      </c>
      <c r="R171" s="558">
        <v>43353</v>
      </c>
      <c r="T171" s="550" t="str">
        <f t="shared" si="82"/>
        <v/>
      </c>
      <c r="U171" s="50">
        <f t="shared" si="83"/>
        <v>17</v>
      </c>
    </row>
    <row r="172" spans="1:22" s="4" customFormat="1">
      <c r="A172" s="748" t="s">
        <v>1862</v>
      </c>
      <c r="B172" s="127" t="s">
        <v>2818</v>
      </c>
      <c r="C172" s="353" t="s">
        <v>523</v>
      </c>
      <c r="D172" s="110">
        <v>80000</v>
      </c>
      <c r="E172" s="110">
        <v>80000</v>
      </c>
      <c r="F172" s="33">
        <f>((E172*M172)/35)/4</f>
        <v>4.5714285714285712</v>
      </c>
      <c r="G172" s="111">
        <v>623</v>
      </c>
      <c r="H172" s="110">
        <v>0</v>
      </c>
      <c r="I172" s="3">
        <f>E172/G172+H172</f>
        <v>128.41091492776886</v>
      </c>
      <c r="J172" s="3">
        <f>ROUND(I172/7.5,0)</f>
        <v>17</v>
      </c>
      <c r="K172" s="110" t="s">
        <v>1089</v>
      </c>
      <c r="L172" s="113">
        <v>3.73E-2</v>
      </c>
      <c r="M172" s="168">
        <v>8.0000000000000002E-3</v>
      </c>
      <c r="N172" s="33">
        <f>E172*L172</f>
        <v>2984</v>
      </c>
      <c r="O172" s="751">
        <f>J172/A$172</f>
        <v>8.5</v>
      </c>
      <c r="P172" s="558">
        <v>43347</v>
      </c>
      <c r="Q172" s="148">
        <f>WORKDAY(Q171,O171)</f>
        <v>43370</v>
      </c>
      <c r="R172" s="558">
        <v>43367</v>
      </c>
      <c r="S172" s="1394"/>
      <c r="T172" s="550" t="str">
        <f t="shared" si="82"/>
        <v/>
      </c>
      <c r="U172" s="50">
        <f t="shared" si="83"/>
        <v>17</v>
      </c>
      <c r="V172"/>
    </row>
    <row r="173" spans="1:22">
      <c r="A173" s="629" t="s">
        <v>2804</v>
      </c>
      <c r="B173" s="127" t="s">
        <v>2815</v>
      </c>
      <c r="C173" s="353" t="s">
        <v>523</v>
      </c>
      <c r="D173" s="155">
        <v>80000</v>
      </c>
      <c r="E173" s="110">
        <v>80000</v>
      </c>
      <c r="F173" s="33">
        <f t="shared" ref="F173:F174" si="84">((E173*M173)/35)/4</f>
        <v>10.108571428571429</v>
      </c>
      <c r="G173" s="111">
        <v>310</v>
      </c>
      <c r="H173" s="110">
        <v>16</v>
      </c>
      <c r="I173" s="3">
        <f t="shared" ref="I173:I174" si="85">E173/G173+H173</f>
        <v>274.06451612903226</v>
      </c>
      <c r="J173" s="3">
        <f t="shared" ref="J173:J174" si="86">ROUND(I173/7.5,0)</f>
        <v>37</v>
      </c>
      <c r="K173" s="110" t="s">
        <v>1089</v>
      </c>
      <c r="L173" s="113">
        <v>5.3699999999999998E-2</v>
      </c>
      <c r="M173" s="168">
        <v>1.7690000000000001E-2</v>
      </c>
      <c r="N173" s="33">
        <f t="shared" ref="N173:N174" si="87">E173*L173</f>
        <v>4296</v>
      </c>
      <c r="O173" s="751">
        <f>J173/A$172</f>
        <v>18.5</v>
      </c>
      <c r="P173" s="558">
        <v>43351</v>
      </c>
      <c r="Q173" s="148">
        <f>WORKDAY(Q172,O172)</f>
        <v>43382</v>
      </c>
      <c r="R173" s="558">
        <v>43381</v>
      </c>
      <c r="S173" s="674"/>
      <c r="T173" s="550" t="str">
        <f t="shared" si="82"/>
        <v/>
      </c>
      <c r="U173" s="50">
        <f t="shared" si="83"/>
        <v>37</v>
      </c>
    </row>
    <row r="174" spans="1:22">
      <c r="B174" s="127" t="s">
        <v>3215</v>
      </c>
      <c r="C174" s="353" t="s">
        <v>523</v>
      </c>
      <c r="D174" s="155">
        <v>55000</v>
      </c>
      <c r="E174" s="110">
        <v>55000</v>
      </c>
      <c r="F174" s="33">
        <f t="shared" si="84"/>
        <v>4.0307142857142857</v>
      </c>
      <c r="G174" s="111">
        <v>773</v>
      </c>
      <c r="H174" s="110">
        <v>16</v>
      </c>
      <c r="I174" s="3">
        <f t="shared" si="85"/>
        <v>87.151358344113845</v>
      </c>
      <c r="J174" s="3">
        <f t="shared" si="86"/>
        <v>12</v>
      </c>
      <c r="K174" s="110" t="s">
        <v>1089</v>
      </c>
      <c r="L174" s="113">
        <v>3.8800000000000001E-2</v>
      </c>
      <c r="M174" s="168">
        <v>1.026E-2</v>
      </c>
      <c r="N174" s="33">
        <f t="shared" si="87"/>
        <v>2134</v>
      </c>
      <c r="O174" s="751">
        <f>J174/A$172</f>
        <v>6</v>
      </c>
      <c r="P174" s="558">
        <v>43378</v>
      </c>
      <c r="Q174" s="148">
        <f t="shared" ref="Q174" si="88">WORKDAY(Q173,O173)</f>
        <v>43406</v>
      </c>
      <c r="R174" s="558">
        <v>43409</v>
      </c>
      <c r="T174" s="550" t="str">
        <f t="shared" si="82"/>
        <v/>
      </c>
      <c r="U174" s="50" t="str">
        <f t="shared" si="83"/>
        <v/>
      </c>
    </row>
    <row r="175" spans="1:22">
      <c r="A175" s="647"/>
      <c r="P175" s="869"/>
      <c r="Q175" s="148">
        <f>WORKDAY(Q174,O174)</f>
        <v>43416</v>
      </c>
      <c r="R175" s="869"/>
      <c r="T175" s="550" t="str">
        <f t="shared" si="82"/>
        <v/>
      </c>
      <c r="U175" s="50" t="str">
        <f t="shared" si="83"/>
        <v/>
      </c>
    </row>
    <row r="176" spans="1:22">
      <c r="A176" s="655"/>
      <c r="P176" s="869"/>
      <c r="Q176" s="869"/>
      <c r="R176" s="869"/>
      <c r="T176" s="550" t="str">
        <f t="shared" si="82"/>
        <v/>
      </c>
      <c r="U176" s="50" t="str">
        <f t="shared" si="83"/>
        <v/>
      </c>
    </row>
    <row r="177" spans="1:2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5"/>
      <c r="P177" s="656"/>
      <c r="Q177" s="656"/>
      <c r="R177" s="656"/>
      <c r="S177" s="674"/>
      <c r="T177" s="550" t="str">
        <f t="shared" si="82"/>
        <v/>
      </c>
      <c r="U177" s="50" t="str">
        <f t="shared" si="83"/>
        <v/>
      </c>
    </row>
    <row r="178" spans="1:22">
      <c r="A178" s="695"/>
      <c r="B178" s="127"/>
      <c r="C178" s="353"/>
      <c r="D178" s="353"/>
      <c r="E178" s="110"/>
      <c r="F178" s="110"/>
      <c r="G178" s="110"/>
      <c r="H178" s="110"/>
      <c r="I178" s="3"/>
      <c r="J178" s="658">
        <f>SUM(J170:J177)</f>
        <v>98</v>
      </c>
      <c r="K178" s="110"/>
      <c r="L178" s="168"/>
      <c r="M178" s="168"/>
      <c r="N178" s="33"/>
      <c r="O178" s="364"/>
      <c r="P178" s="558"/>
      <c r="Q178" s="148"/>
      <c r="R178" s="558"/>
      <c r="S178" s="1389"/>
      <c r="T178" s="550" t="str">
        <f t="shared" si="82"/>
        <v/>
      </c>
      <c r="U178" s="50" t="str">
        <f t="shared" si="83"/>
        <v/>
      </c>
    </row>
    <row r="179" spans="1:22">
      <c r="A179" s="695"/>
      <c r="B179" s="655"/>
      <c r="C179" s="120"/>
      <c r="D179" s="120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170"/>
      <c r="Q179" s="170"/>
      <c r="R179" s="170"/>
      <c r="S179" s="674"/>
      <c r="T179" s="550" t="str">
        <f t="shared" si="82"/>
        <v/>
      </c>
      <c r="U179" s="50" t="str">
        <f t="shared" si="83"/>
        <v/>
      </c>
    </row>
    <row r="180" spans="1:22">
      <c r="A180" s="747"/>
      <c r="B180" s="127"/>
      <c r="C180" s="353"/>
      <c r="D180" s="353"/>
      <c r="E180" s="110"/>
      <c r="F180" s="110"/>
      <c r="G180" s="110"/>
      <c r="H180" s="110"/>
      <c r="I180" s="3"/>
      <c r="J180" s="3"/>
      <c r="K180" s="110"/>
      <c r="L180" s="168"/>
      <c r="M180" s="168"/>
      <c r="N180" s="33"/>
      <c r="O180" s="364"/>
      <c r="P180" s="558"/>
      <c r="Q180" s="148"/>
      <c r="R180" s="558"/>
      <c r="S180" s="1389"/>
      <c r="T180" s="550" t="str">
        <f t="shared" si="82"/>
        <v/>
      </c>
      <c r="U180" s="50" t="str">
        <f t="shared" si="83"/>
        <v/>
      </c>
    </row>
    <row r="181" spans="1:22">
      <c r="A181" s="655"/>
      <c r="B181" s="127"/>
      <c r="C181" s="353"/>
      <c r="D181" s="353"/>
      <c r="E181" s="110"/>
      <c r="F181" s="110"/>
      <c r="G181" s="110"/>
      <c r="H181" s="110"/>
      <c r="I181" s="3"/>
      <c r="J181" s="3"/>
      <c r="K181" s="110"/>
      <c r="L181" s="168"/>
      <c r="M181" s="168"/>
      <c r="N181" s="33"/>
      <c r="O181" s="364"/>
      <c r="P181" s="558"/>
      <c r="Q181" s="640">
        <f>K2</f>
        <v>43349</v>
      </c>
      <c r="R181" s="558"/>
      <c r="S181" s="1395"/>
      <c r="T181" s="550" t="str">
        <f t="shared" si="82"/>
        <v/>
      </c>
      <c r="U181" s="50" t="str">
        <f t="shared" si="83"/>
        <v/>
      </c>
    </row>
    <row r="182" spans="1:22">
      <c r="A182" s="662" t="s">
        <v>2820</v>
      </c>
      <c r="B182" s="527" t="s">
        <v>2825</v>
      </c>
      <c r="C182" s="353" t="s">
        <v>3990</v>
      </c>
      <c r="D182" s="110">
        <v>80000</v>
      </c>
      <c r="E182" s="110">
        <v>40780</v>
      </c>
      <c r="F182" s="33">
        <f>((E182*M182)/35)/4</f>
        <v>0.37867142857142855</v>
      </c>
      <c r="G182" s="111">
        <v>307</v>
      </c>
      <c r="H182" s="110">
        <v>0</v>
      </c>
      <c r="I182" s="3">
        <f>E182/G182+H182</f>
        <v>132.83387622149837</v>
      </c>
      <c r="J182" s="3">
        <f>ROUND(I182/7.5,0)</f>
        <v>18</v>
      </c>
      <c r="K182" s="112" t="s">
        <v>2826</v>
      </c>
      <c r="L182" s="113">
        <v>7.1000000000000004E-3</v>
      </c>
      <c r="M182" s="168">
        <v>1.2999999999999999E-3</v>
      </c>
      <c r="N182" s="33">
        <f>E182*L182</f>
        <v>289.53800000000001</v>
      </c>
      <c r="O182" s="364">
        <f>J182/A$215</f>
        <v>9</v>
      </c>
      <c r="P182" s="558">
        <v>43271</v>
      </c>
      <c r="Q182" s="148">
        <f>WORKDAY(Q181,O181)</f>
        <v>43349</v>
      </c>
      <c r="R182" s="558">
        <v>43297</v>
      </c>
      <c r="S182" s="1389" t="s">
        <v>4079</v>
      </c>
      <c r="T182" s="550">
        <f t="shared" si="82"/>
        <v>18</v>
      </c>
      <c r="U182" s="50">
        <f t="shared" si="83"/>
        <v>18</v>
      </c>
    </row>
    <row r="183" spans="1:22">
      <c r="A183" s="747" t="s">
        <v>2821</v>
      </c>
      <c r="B183" s="127" t="s">
        <v>2824</v>
      </c>
      <c r="C183" s="663" t="s">
        <v>4489</v>
      </c>
      <c r="D183" s="110">
        <v>80000</v>
      </c>
      <c r="E183" s="110">
        <v>80000</v>
      </c>
      <c r="F183" s="33">
        <f>((E183*M183)/35)/4</f>
        <v>2.274285714285714</v>
      </c>
      <c r="G183" s="111">
        <v>489</v>
      </c>
      <c r="H183" s="110">
        <v>16</v>
      </c>
      <c r="I183" s="3">
        <f>E183/G183+H183</f>
        <v>179.59918200408998</v>
      </c>
      <c r="J183" s="3">
        <f>ROUND(I183/7.5,0)</f>
        <v>24</v>
      </c>
      <c r="K183" s="110" t="s">
        <v>192</v>
      </c>
      <c r="L183" s="113">
        <v>2.18E-2</v>
      </c>
      <c r="M183" s="168">
        <v>3.98E-3</v>
      </c>
      <c r="N183" s="33">
        <f>E183*L183</f>
        <v>1744</v>
      </c>
      <c r="O183" s="364">
        <f>J183/A$215</f>
        <v>12</v>
      </c>
      <c r="P183" s="558">
        <v>43358</v>
      </c>
      <c r="Q183" s="148">
        <f>WORKDAY(Q182,O182)</f>
        <v>43362</v>
      </c>
      <c r="R183" s="558">
        <v>43374</v>
      </c>
      <c r="S183" s="1389"/>
      <c r="T183" s="550" t="str">
        <f t="shared" si="82"/>
        <v/>
      </c>
      <c r="U183" s="50">
        <f t="shared" si="83"/>
        <v>24</v>
      </c>
      <c r="V183" s="4"/>
    </row>
    <row r="184" spans="1:22" s="4" customFormat="1">
      <c r="A184" s="615">
        <v>2</v>
      </c>
      <c r="B184" s="127" t="s">
        <v>3221</v>
      </c>
      <c r="C184" s="353" t="s">
        <v>523</v>
      </c>
      <c r="D184" s="155">
        <v>100000</v>
      </c>
      <c r="E184" s="110">
        <v>100000</v>
      </c>
      <c r="F184" s="33">
        <f t="shared" ref="F184" si="89">((E184*M184)/35)/4</f>
        <v>1.7142857142857142</v>
      </c>
      <c r="G184" s="111">
        <v>765</v>
      </c>
      <c r="H184" s="110">
        <v>16</v>
      </c>
      <c r="I184" s="3">
        <f t="shared" ref="I184" si="90">E184/G184+H184</f>
        <v>146.718954248366</v>
      </c>
      <c r="J184" s="3">
        <f t="shared" ref="J184" si="91">ROUND(I184/7.5,0)</f>
        <v>20</v>
      </c>
      <c r="K184" s="110" t="s">
        <v>364</v>
      </c>
      <c r="L184" s="113">
        <v>1.32E-2</v>
      </c>
      <c r="M184" s="168">
        <v>2.3999999999999998E-3</v>
      </c>
      <c r="N184" s="33">
        <f t="shared" ref="N184" si="92">E184*L184</f>
        <v>1320</v>
      </c>
      <c r="O184" s="364">
        <f>J184/A$215</f>
        <v>10</v>
      </c>
      <c r="P184" s="558">
        <v>43374</v>
      </c>
      <c r="Q184" s="148">
        <f>WORKDAY(Q183,O183)</f>
        <v>43378</v>
      </c>
      <c r="R184" s="558">
        <v>43393</v>
      </c>
      <c r="S184" s="1394"/>
      <c r="T184" s="550" t="str">
        <f t="shared" si="65"/>
        <v/>
      </c>
      <c r="U184" s="50" t="str">
        <f t="shared" si="66"/>
        <v/>
      </c>
    </row>
    <row r="185" spans="1:22" s="4" customFormat="1">
      <c r="A185" s="629" t="s">
        <v>2804</v>
      </c>
      <c r="B185"/>
      <c r="C185"/>
      <c r="E185"/>
      <c r="F185"/>
      <c r="G185"/>
      <c r="H185"/>
      <c r="I185"/>
      <c r="J185"/>
      <c r="K185"/>
      <c r="L185"/>
      <c r="M185"/>
      <c r="N185"/>
      <c r="O185"/>
      <c r="P185" s="869"/>
      <c r="Q185" s="148">
        <f>WORKDAY(Q184,O184)</f>
        <v>43392</v>
      </c>
      <c r="R185" s="869"/>
      <c r="S185" s="1394"/>
      <c r="T185" s="550" t="str">
        <f t="shared" si="65"/>
        <v/>
      </c>
      <c r="U185" s="50" t="str">
        <f t="shared" si="66"/>
        <v/>
      </c>
    </row>
    <row r="186" spans="1:22" s="4" customFormat="1"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6"/>
      <c r="Q186" s="656"/>
      <c r="R186" s="656"/>
      <c r="S186" s="674"/>
      <c r="T186" s="550" t="str">
        <f t="shared" si="65"/>
        <v/>
      </c>
      <c r="U186" s="50" t="str">
        <f t="shared" si="66"/>
        <v/>
      </c>
      <c r="V186"/>
    </row>
    <row r="187" spans="1:22">
      <c r="A187" s="655"/>
      <c r="B187" s="752"/>
      <c r="C187" s="753"/>
      <c r="D187" s="753"/>
      <c r="E187" s="183"/>
      <c r="F187" s="33"/>
      <c r="G187" s="177"/>
      <c r="H187" s="177"/>
      <c r="I187" s="40"/>
      <c r="J187" s="40"/>
      <c r="K187" s="177"/>
      <c r="L187" s="131"/>
      <c r="M187" s="131"/>
      <c r="N187" s="346"/>
      <c r="O187" s="364"/>
      <c r="P187" s="558"/>
      <c r="Q187" s="94"/>
      <c r="R187" s="558"/>
      <c r="S187" s="1395"/>
      <c r="T187" s="550" t="str">
        <f t="shared" si="65"/>
        <v/>
      </c>
      <c r="U187" s="50" t="str">
        <f t="shared" si="66"/>
        <v/>
      </c>
    </row>
    <row r="188" spans="1:22">
      <c r="A188" s="655"/>
      <c r="B188" s="301"/>
      <c r="C188" s="755"/>
      <c r="D188" s="755"/>
      <c r="E188" s="756"/>
      <c r="F188" s="756"/>
      <c r="G188" s="355"/>
      <c r="H188" s="355"/>
      <c r="I188" s="355"/>
      <c r="J188" s="703">
        <f>SUM(J182:J187)</f>
        <v>62</v>
      </c>
      <c r="K188" s="355"/>
      <c r="L188" s="355"/>
      <c r="M188" s="183"/>
      <c r="N188" s="355"/>
      <c r="O188" s="653"/>
      <c r="P188" s="757"/>
      <c r="Q188" s="758"/>
      <c r="R188" s="714"/>
      <c r="S188" s="1389"/>
      <c r="T188" s="550" t="str">
        <f t="shared" si="65"/>
        <v/>
      </c>
      <c r="U188" s="50" t="str">
        <f t="shared" si="66"/>
        <v/>
      </c>
    </row>
    <row r="189" spans="1:22">
      <c r="A189" s="655"/>
      <c r="B189" s="754"/>
      <c r="C189" s="755"/>
      <c r="D189" s="755"/>
      <c r="E189" s="756"/>
      <c r="F189" s="756"/>
      <c r="G189" s="355"/>
      <c r="H189" s="355"/>
      <c r="I189" s="355"/>
      <c r="J189" s="703"/>
      <c r="K189" s="355"/>
      <c r="L189" s="355"/>
      <c r="M189" s="183"/>
      <c r="N189" s="355"/>
      <c r="O189" s="653"/>
      <c r="P189" s="757"/>
      <c r="Q189" s="758"/>
      <c r="R189" s="714"/>
      <c r="S189" s="1389"/>
      <c r="T189" s="550" t="str">
        <f t="shared" si="65"/>
        <v/>
      </c>
      <c r="U189" s="50" t="str">
        <f t="shared" si="66"/>
        <v/>
      </c>
    </row>
    <row r="190" spans="1:22">
      <c r="A190" s="655"/>
      <c r="B190" s="629"/>
      <c r="C190" s="630"/>
      <c r="D190" s="630"/>
      <c r="E190" s="636"/>
      <c r="F190" s="636"/>
      <c r="G190" s="636"/>
      <c r="H190" s="636"/>
      <c r="I190" s="637"/>
      <c r="J190" s="607"/>
      <c r="K190" s="609"/>
      <c r="L190" s="638"/>
      <c r="M190" s="638"/>
      <c r="N190" s="610"/>
      <c r="O190" s="620"/>
      <c r="P190" s="759"/>
      <c r="Q190" s="640">
        <f>K2</f>
        <v>43349</v>
      </c>
      <c r="R190" s="682"/>
      <c r="S190" s="1389"/>
      <c r="T190" s="550" t="str">
        <f t="shared" si="65"/>
        <v/>
      </c>
      <c r="U190" s="50" t="str">
        <f t="shared" si="66"/>
        <v/>
      </c>
    </row>
    <row r="191" spans="1:22">
      <c r="A191" s="629" t="s">
        <v>2828</v>
      </c>
      <c r="B191" s="127" t="s">
        <v>2846</v>
      </c>
      <c r="C191" s="663" t="s">
        <v>3977</v>
      </c>
      <c r="D191" s="1302">
        <v>80000</v>
      </c>
      <c r="E191" s="110">
        <v>11950</v>
      </c>
      <c r="F191" s="33">
        <f>((E191*M191)/35)/4</f>
        <v>0.11096428571428571</v>
      </c>
      <c r="G191" s="111">
        <v>470</v>
      </c>
      <c r="H191" s="110">
        <v>0</v>
      </c>
      <c r="I191" s="3">
        <f>E191/G191+H191</f>
        <v>25.425531914893618</v>
      </c>
      <c r="J191" s="3">
        <f>ROUND(I191/7.5,0)</f>
        <v>3</v>
      </c>
      <c r="K191" s="112" t="s">
        <v>1758</v>
      </c>
      <c r="L191" s="113">
        <v>5.1999999999999998E-3</v>
      </c>
      <c r="M191" s="168">
        <v>1.2999999999999999E-3</v>
      </c>
      <c r="N191" s="33">
        <f t="shared" ref="N191:N196" si="93">E191*L191</f>
        <v>62.14</v>
      </c>
      <c r="O191" s="364">
        <f t="shared" ref="O191:O197" si="94">J191/A$215</f>
        <v>1.5</v>
      </c>
      <c r="P191" s="558">
        <v>43282</v>
      </c>
      <c r="Q191" s="148">
        <f>WORKDAY(Q190,O190)</f>
        <v>43349</v>
      </c>
      <c r="R191" s="558">
        <v>43317</v>
      </c>
      <c r="S191" s="1389" t="s">
        <v>4026</v>
      </c>
      <c r="T191" s="550">
        <f t="shared" si="65"/>
        <v>3</v>
      </c>
      <c r="U191" s="50">
        <f t="shared" si="66"/>
        <v>3</v>
      </c>
      <c r="V191" s="4"/>
    </row>
    <row r="192" spans="1:22" s="4" customFormat="1">
      <c r="A192" s="760" t="s">
        <v>2730</v>
      </c>
      <c r="B192" s="527" t="s">
        <v>2848</v>
      </c>
      <c r="C192" s="663" t="s">
        <v>3908</v>
      </c>
      <c r="D192" s="110">
        <v>25000</v>
      </c>
      <c r="E192" s="110">
        <v>25000</v>
      </c>
      <c r="F192" s="33">
        <f>((E192*M192)/35)/4</f>
        <v>0.30357142857142855</v>
      </c>
      <c r="G192" s="111">
        <v>565</v>
      </c>
      <c r="H192" s="110">
        <v>16</v>
      </c>
      <c r="I192" s="3">
        <f>E192/G192+H192</f>
        <v>60.247787610619469</v>
      </c>
      <c r="J192" s="3">
        <f>ROUND(I192/7.5,0)</f>
        <v>8</v>
      </c>
      <c r="K192" s="112" t="s">
        <v>1758</v>
      </c>
      <c r="L192" s="113">
        <v>8.8999999999999999E-3</v>
      </c>
      <c r="M192" s="168">
        <v>1.6999999999999999E-3</v>
      </c>
      <c r="N192" s="33">
        <f t="shared" si="93"/>
        <v>222.5</v>
      </c>
      <c r="O192" s="364">
        <f t="shared" si="94"/>
        <v>4</v>
      </c>
      <c r="P192" s="558">
        <v>43296</v>
      </c>
      <c r="Q192" s="148">
        <f t="shared" ref="Q192:Q193" si="95">WORKDAY(Q191,O191)</f>
        <v>43350</v>
      </c>
      <c r="R192" s="558">
        <v>43313</v>
      </c>
      <c r="S192" s="1389"/>
      <c r="T192" s="550">
        <f t="shared" si="65"/>
        <v>8</v>
      </c>
      <c r="U192" s="50">
        <f t="shared" si="66"/>
        <v>8</v>
      </c>
    </row>
    <row r="193" spans="1:22" s="4" customFormat="1">
      <c r="A193" s="761">
        <v>2</v>
      </c>
      <c r="B193" s="193" t="s">
        <v>2833</v>
      </c>
      <c r="C193" s="663" t="s">
        <v>4073</v>
      </c>
      <c r="D193" s="155">
        <v>42000</v>
      </c>
      <c r="E193" s="155">
        <v>42000</v>
      </c>
      <c r="F193" s="33">
        <f>((E193*M193)/35)/4</f>
        <v>6.63</v>
      </c>
      <c r="G193" s="8">
        <v>489</v>
      </c>
      <c r="H193" s="155">
        <v>16</v>
      </c>
      <c r="I193" s="3">
        <f>E193/G193+H193</f>
        <v>101.88957055214723</v>
      </c>
      <c r="J193" s="3">
        <f>ROUND(I193/7.5,0)</f>
        <v>14</v>
      </c>
      <c r="K193" s="194" t="s">
        <v>54</v>
      </c>
      <c r="L193" s="195">
        <v>5.5899999999999998E-2</v>
      </c>
      <c r="M193" s="7">
        <v>2.2100000000000002E-2</v>
      </c>
      <c r="N193" s="33">
        <f t="shared" si="93"/>
        <v>2347.7999999999997</v>
      </c>
      <c r="O193" s="364">
        <f t="shared" si="94"/>
        <v>7</v>
      </c>
      <c r="P193" s="558">
        <v>43276</v>
      </c>
      <c r="Q193" s="148">
        <f t="shared" si="95"/>
        <v>43356</v>
      </c>
      <c r="R193" s="558">
        <v>43301</v>
      </c>
      <c r="S193" s="1389"/>
      <c r="T193" s="550">
        <f t="shared" si="65"/>
        <v>14</v>
      </c>
      <c r="U193" s="50">
        <f t="shared" si="66"/>
        <v>14</v>
      </c>
    </row>
    <row r="194" spans="1:22" s="4" customFormat="1">
      <c r="A194" s="762" t="s">
        <v>2804</v>
      </c>
      <c r="B194" s="127" t="s">
        <v>1713</v>
      </c>
      <c r="C194" s="663" t="s">
        <v>3979</v>
      </c>
      <c r="D194" s="110">
        <v>16000</v>
      </c>
      <c r="E194" s="110">
        <v>16000</v>
      </c>
      <c r="F194" s="33">
        <f>((E194*M194)/35)/4</f>
        <v>4.0777142857142863</v>
      </c>
      <c r="G194" s="111">
        <v>553</v>
      </c>
      <c r="H194" s="110">
        <v>16</v>
      </c>
      <c r="I194" s="3">
        <f>E194/G194+H194</f>
        <v>44.933092224231466</v>
      </c>
      <c r="J194" s="3">
        <f>ROUND(I194/7.5,0)</f>
        <v>6</v>
      </c>
      <c r="K194" s="110" t="s">
        <v>91</v>
      </c>
      <c r="L194" s="113">
        <v>5.0999999999999997E-2</v>
      </c>
      <c r="M194" s="168">
        <v>3.5680000000000003E-2</v>
      </c>
      <c r="N194" s="33">
        <f t="shared" si="93"/>
        <v>816</v>
      </c>
      <c r="O194" s="364">
        <f t="shared" si="94"/>
        <v>3</v>
      </c>
      <c r="P194" s="558">
        <v>43344</v>
      </c>
      <c r="Q194" s="148">
        <f>WORKDAY(Q244,O244)</f>
        <v>43360</v>
      </c>
      <c r="R194" s="558">
        <v>43374</v>
      </c>
      <c r="S194" s="1407"/>
      <c r="T194" s="550" t="str">
        <f t="shared" si="65"/>
        <v/>
      </c>
      <c r="U194" s="50">
        <f t="shared" si="66"/>
        <v>6</v>
      </c>
      <c r="V194"/>
    </row>
    <row r="195" spans="1:22">
      <c r="B195" s="127" t="s">
        <v>3011</v>
      </c>
      <c r="C195" s="353" t="s">
        <v>523</v>
      </c>
      <c r="D195" s="155">
        <v>135000</v>
      </c>
      <c r="E195" s="110">
        <v>135000</v>
      </c>
      <c r="F195" s="33">
        <f>((E195*M195)/35)/4</f>
        <v>4.9371428571428577</v>
      </c>
      <c r="G195" s="111">
        <v>879</v>
      </c>
      <c r="H195" s="110">
        <v>16</v>
      </c>
      <c r="I195" s="3">
        <f>E195/G195+H195</f>
        <v>169.58361774744029</v>
      </c>
      <c r="J195" s="3">
        <f>ROUND(I195/7.5,0)</f>
        <v>23</v>
      </c>
      <c r="K195" s="110" t="s">
        <v>54</v>
      </c>
      <c r="L195" s="113">
        <v>2.8000000000000001E-2</v>
      </c>
      <c r="M195" s="168">
        <v>5.1200000000000004E-3</v>
      </c>
      <c r="N195" s="33">
        <f t="shared" si="93"/>
        <v>3780</v>
      </c>
      <c r="O195" s="364">
        <f t="shared" si="94"/>
        <v>11.5</v>
      </c>
      <c r="P195" s="558">
        <v>43374</v>
      </c>
      <c r="Q195" s="148">
        <f>WORKDAY(Q194,O194)</f>
        <v>43363</v>
      </c>
      <c r="R195" s="558">
        <v>43395</v>
      </c>
      <c r="S195" s="1395"/>
      <c r="T195" s="550" t="str">
        <f t="shared" si="65"/>
        <v/>
      </c>
      <c r="U195" s="50" t="str">
        <f t="shared" si="66"/>
        <v/>
      </c>
      <c r="V195" s="4"/>
    </row>
    <row r="196" spans="1:22" s="4" customFormat="1">
      <c r="A196" s="762"/>
      <c r="B196" s="127" t="s">
        <v>3096</v>
      </c>
      <c r="C196" s="353" t="s">
        <v>3973</v>
      </c>
      <c r="D196" s="155">
        <v>4000</v>
      </c>
      <c r="E196" s="110">
        <v>4000</v>
      </c>
      <c r="F196" s="33">
        <f t="shared" ref="F196:F197" si="96">((E196*M196)/35)/4</f>
        <v>0.42</v>
      </c>
      <c r="G196" s="111">
        <v>225</v>
      </c>
      <c r="H196" s="110">
        <v>16</v>
      </c>
      <c r="I196" s="3">
        <f t="shared" ref="I196:I197" si="97">E196/G196+H196</f>
        <v>33.777777777777779</v>
      </c>
      <c r="J196" s="3">
        <f t="shared" ref="J196:J197" si="98">ROUND(I196/7.5,0)</f>
        <v>5</v>
      </c>
      <c r="K196" s="110" t="s">
        <v>3095</v>
      </c>
      <c r="L196" s="113">
        <v>2.9600000000000001E-2</v>
      </c>
      <c r="M196" s="168">
        <v>1.47E-2</v>
      </c>
      <c r="N196" s="33">
        <f t="shared" si="93"/>
        <v>118.4</v>
      </c>
      <c r="O196" s="364">
        <f t="shared" si="94"/>
        <v>2.5</v>
      </c>
      <c r="P196" s="558">
        <v>43374</v>
      </c>
      <c r="Q196" s="148">
        <f>WORKDAY(Q195,O195)</f>
        <v>43378</v>
      </c>
      <c r="R196" s="558">
        <v>43405</v>
      </c>
      <c r="S196" s="1395"/>
      <c r="T196" s="550" t="str">
        <f t="shared" si="65"/>
        <v/>
      </c>
      <c r="U196" s="50" t="str">
        <f t="shared" si="66"/>
        <v/>
      </c>
    </row>
    <row r="197" spans="1:22" s="4" customFormat="1">
      <c r="B197" s="127" t="s">
        <v>1578</v>
      </c>
      <c r="C197" s="353" t="s">
        <v>735</v>
      </c>
      <c r="D197" s="155">
        <v>90000</v>
      </c>
      <c r="E197" s="110">
        <v>90000</v>
      </c>
      <c r="F197" s="33">
        <f t="shared" si="96"/>
        <v>5.5028571428571427</v>
      </c>
      <c r="G197" s="111">
        <v>503</v>
      </c>
      <c r="H197" s="110">
        <v>16</v>
      </c>
      <c r="I197" s="3">
        <f t="shared" si="97"/>
        <v>194.92644135188866</v>
      </c>
      <c r="J197" s="3">
        <f t="shared" si="98"/>
        <v>26</v>
      </c>
      <c r="K197" s="110" t="s">
        <v>107</v>
      </c>
      <c r="L197" s="113">
        <v>3.6400000000000002E-2</v>
      </c>
      <c r="M197" s="168">
        <v>8.5599999999999999E-3</v>
      </c>
      <c r="N197" s="33">
        <f t="shared" ref="N197" si="99">E197*L197</f>
        <v>3276</v>
      </c>
      <c r="O197" s="364">
        <f t="shared" si="94"/>
        <v>13</v>
      </c>
      <c r="P197" s="558">
        <v>43365</v>
      </c>
      <c r="Q197" s="148">
        <f t="shared" ref="Q197" si="100">WORKDAY(Q196,O196)</f>
        <v>43382</v>
      </c>
      <c r="R197" s="558">
        <v>43395</v>
      </c>
      <c r="S197" s="674"/>
      <c r="T197" s="550" t="str">
        <f t="shared" si="65"/>
        <v/>
      </c>
      <c r="U197" s="50" t="str">
        <f t="shared" si="66"/>
        <v/>
      </c>
    </row>
    <row r="198" spans="1:22" s="4" customFormat="1">
      <c r="B198" s="127" t="s">
        <v>2840</v>
      </c>
      <c r="C198" s="353" t="s">
        <v>523</v>
      </c>
      <c r="D198" s="155">
        <v>169000</v>
      </c>
      <c r="E198" s="110">
        <v>169000</v>
      </c>
      <c r="F198" s="33">
        <f>((E198*M198)/35)/4</f>
        <v>2.6557142857142857</v>
      </c>
      <c r="G198" s="111">
        <v>831</v>
      </c>
      <c r="H198" s="110">
        <v>16</v>
      </c>
      <c r="I198" s="3">
        <f>E198/G198+H198</f>
        <v>219.36943441636583</v>
      </c>
      <c r="J198" s="3">
        <f>ROUND(I198/7.5,0)</f>
        <v>29</v>
      </c>
      <c r="K198" s="110" t="s">
        <v>364</v>
      </c>
      <c r="L198" s="113">
        <v>8.6999999999999994E-3</v>
      </c>
      <c r="M198" s="168">
        <v>2.2000000000000001E-3</v>
      </c>
      <c r="N198" s="33">
        <f>E198*L198</f>
        <v>1470.3</v>
      </c>
      <c r="O198" s="364">
        <f>J198/A$223</f>
        <v>14.5</v>
      </c>
      <c r="P198" s="801">
        <v>43351</v>
      </c>
      <c r="Q198" s="148">
        <f>WORKDAY(Q224,O224)</f>
        <v>43363</v>
      </c>
      <c r="R198" s="801">
        <v>43381</v>
      </c>
      <c r="S198" s="1394"/>
      <c r="T198" s="550" t="str">
        <f t="shared" si="65"/>
        <v/>
      </c>
      <c r="U198" s="50">
        <f t="shared" si="66"/>
        <v>29</v>
      </c>
      <c r="V198"/>
    </row>
    <row r="199" spans="1:22">
      <c r="A199" s="762"/>
      <c r="B199" s="127"/>
      <c r="C199" s="353"/>
      <c r="D199" s="7"/>
      <c r="E199" s="110"/>
      <c r="F199" s="33"/>
      <c r="G199" s="110"/>
      <c r="H199" s="110"/>
      <c r="I199" s="3"/>
      <c r="J199" s="3"/>
      <c r="K199" s="110"/>
      <c r="L199" s="168"/>
      <c r="M199" s="168"/>
      <c r="N199" s="33"/>
      <c r="O199" s="364"/>
      <c r="P199" s="801"/>
      <c r="Q199" s="94"/>
      <c r="R199" s="801"/>
      <c r="S199" s="674"/>
      <c r="T199" s="550" t="str">
        <f t="shared" si="65"/>
        <v/>
      </c>
      <c r="U199" s="50" t="str">
        <f t="shared" si="66"/>
        <v/>
      </c>
    </row>
    <row r="200" spans="1:22" s="4" customFormat="1">
      <c r="A200" s="647"/>
      <c r="B200" s="127"/>
      <c r="C200" s="353"/>
      <c r="D200" s="155"/>
      <c r="E200" s="110"/>
      <c r="F200" s="33"/>
      <c r="G200" s="110"/>
      <c r="H200" s="110"/>
      <c r="I200" s="3"/>
      <c r="J200" s="3"/>
      <c r="K200" s="110"/>
      <c r="L200" s="168"/>
      <c r="M200" s="168"/>
      <c r="N200" s="33"/>
      <c r="O200" s="364"/>
      <c r="P200" s="801"/>
      <c r="Q200" s="148"/>
      <c r="R200" s="801"/>
      <c r="S200" s="674"/>
      <c r="T200" s="550" t="str">
        <f t="shared" si="65"/>
        <v/>
      </c>
      <c r="U200" s="50" t="str">
        <f t="shared" si="66"/>
        <v/>
      </c>
    </row>
    <row r="201" spans="1:22" s="4" customFormat="1">
      <c r="A201" s="647"/>
      <c r="B201" s="127"/>
      <c r="C201" s="353"/>
      <c r="D201" s="155"/>
      <c r="E201" s="110"/>
      <c r="F201" s="33"/>
      <c r="G201" s="110"/>
      <c r="H201" s="110"/>
      <c r="I201" s="3"/>
      <c r="J201" s="3"/>
      <c r="K201" s="110"/>
      <c r="L201" s="168"/>
      <c r="M201" s="168"/>
      <c r="N201" s="33"/>
      <c r="O201" s="364"/>
      <c r="P201" s="801"/>
      <c r="Q201" s="148"/>
      <c r="R201" s="801"/>
      <c r="S201" s="674"/>
      <c r="T201" s="550" t="str">
        <f t="shared" si="65"/>
        <v/>
      </c>
      <c r="U201" s="50" t="str">
        <f t="shared" si="66"/>
        <v/>
      </c>
    </row>
    <row r="202" spans="1:22">
      <c r="A202" s="655"/>
      <c r="B202" s="744"/>
      <c r="C202" s="764"/>
      <c r="D202" s="764"/>
      <c r="E202" s="765"/>
      <c r="F202" s="765"/>
      <c r="G202" s="766"/>
      <c r="H202" s="766"/>
      <c r="I202" s="767"/>
      <c r="J202" s="607">
        <f>SUM(J191:J198)</f>
        <v>114</v>
      </c>
      <c r="K202" s="355"/>
      <c r="L202" s="768"/>
      <c r="M202" s="769"/>
      <c r="N202" s="770"/>
      <c r="O202" s="771"/>
      <c r="P202" s="772"/>
      <c r="Q202" s="773"/>
      <c r="R202" s="772"/>
      <c r="S202" s="1389"/>
      <c r="T202" s="550" t="str">
        <f t="shared" si="65"/>
        <v/>
      </c>
      <c r="U202" s="50" t="str">
        <f t="shared" si="66"/>
        <v/>
      </c>
    </row>
    <row r="203" spans="1:22">
      <c r="A203" s="629"/>
      <c r="B203" s="648"/>
      <c r="C203" s="17"/>
      <c r="D203" s="17"/>
      <c r="E203" s="649"/>
      <c r="F203" s="649"/>
      <c r="G203" s="618"/>
      <c r="H203" s="618"/>
      <c r="I203" s="650"/>
      <c r="J203" s="650"/>
      <c r="K203" s="618"/>
      <c r="L203" s="618"/>
      <c r="M203" s="651"/>
      <c r="N203" s="652"/>
      <c r="O203" s="620"/>
      <c r="P203" s="682"/>
      <c r="Q203" s="640">
        <f>K2</f>
        <v>43349</v>
      </c>
      <c r="R203" s="682"/>
      <c r="S203" s="1393"/>
      <c r="T203" s="550" t="str">
        <f t="shared" si="65"/>
        <v/>
      </c>
      <c r="U203" s="50" t="str">
        <f t="shared" si="66"/>
        <v/>
      </c>
    </row>
    <row r="204" spans="1:22">
      <c r="A204" s="662" t="s">
        <v>2837</v>
      </c>
      <c r="B204" s="127" t="s">
        <v>2838</v>
      </c>
      <c r="C204" s="454">
        <v>619337</v>
      </c>
      <c r="D204" s="16">
        <v>80000</v>
      </c>
      <c r="E204" s="16">
        <v>0</v>
      </c>
      <c r="F204" s="33">
        <f>((E204*M204)/35)/4</f>
        <v>0</v>
      </c>
      <c r="G204" s="111">
        <v>879</v>
      </c>
      <c r="H204" s="110">
        <v>0</v>
      </c>
      <c r="I204" s="3">
        <f>E204/G204+H204</f>
        <v>0</v>
      </c>
      <c r="J204" s="3">
        <f>ROUND(I204/7.5,0)</f>
        <v>0</v>
      </c>
      <c r="K204" s="110" t="s">
        <v>91</v>
      </c>
      <c r="L204" s="113">
        <v>3.2099999999999997E-2</v>
      </c>
      <c r="M204" s="168">
        <v>1.244E-2</v>
      </c>
      <c r="N204" s="33">
        <f>E204*L204</f>
        <v>0</v>
      </c>
      <c r="O204" s="364">
        <f>J204/A$206</f>
        <v>0</v>
      </c>
      <c r="P204" s="558">
        <v>43344</v>
      </c>
      <c r="Q204" s="148">
        <f t="shared" ref="Q204" si="101">WORKDAY(Q203,O203)</f>
        <v>43349</v>
      </c>
      <c r="R204" s="558">
        <v>43363</v>
      </c>
      <c r="S204" s="1393"/>
      <c r="T204" s="550" t="str">
        <f t="shared" si="65"/>
        <v/>
      </c>
      <c r="U204" s="50">
        <f t="shared" si="66"/>
        <v>0</v>
      </c>
    </row>
    <row r="205" spans="1:22">
      <c r="A205" s="747" t="s">
        <v>2730</v>
      </c>
      <c r="B205" s="127" t="s">
        <v>2838</v>
      </c>
      <c r="C205" s="454">
        <v>621204</v>
      </c>
      <c r="D205" s="16">
        <v>80000</v>
      </c>
      <c r="E205" s="16">
        <v>74300</v>
      </c>
      <c r="F205" s="33">
        <f>((E205*M205)/35)/4</f>
        <v>6.6020857142857148</v>
      </c>
      <c r="G205" s="111">
        <v>879</v>
      </c>
      <c r="H205" s="110">
        <v>0</v>
      </c>
      <c r="I205" s="3">
        <f>E205/G205+H205</f>
        <v>84.527872582480086</v>
      </c>
      <c r="J205" s="3">
        <f>ROUND(I205/7.5,0)</f>
        <v>11</v>
      </c>
      <c r="K205" s="110" t="s">
        <v>91</v>
      </c>
      <c r="L205" s="113">
        <v>3.2099999999999997E-2</v>
      </c>
      <c r="M205" s="168">
        <v>1.244E-2</v>
      </c>
      <c r="N205" s="33">
        <f>E205*L205</f>
        <v>2385.0299999999997</v>
      </c>
      <c r="O205" s="364">
        <f>J205/A$206</f>
        <v>11</v>
      </c>
      <c r="P205" s="558">
        <v>43344</v>
      </c>
      <c r="Q205" s="148">
        <f t="shared" ref="Q205:Q206" si="102">WORKDAY(Q204,O204)</f>
        <v>43349</v>
      </c>
      <c r="R205" s="558">
        <v>43363</v>
      </c>
      <c r="S205" s="1389"/>
      <c r="T205" s="550" t="str">
        <f t="shared" si="65"/>
        <v/>
      </c>
      <c r="U205" s="50">
        <f t="shared" si="66"/>
        <v>11</v>
      </c>
    </row>
    <row r="206" spans="1:22">
      <c r="A206" s="705" t="s">
        <v>1820</v>
      </c>
      <c r="B206" s="647"/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94"/>
      <c r="Q206" s="148">
        <f t="shared" si="102"/>
        <v>43364</v>
      </c>
      <c r="R206" s="694"/>
      <c r="S206" s="1389"/>
      <c r="T206" s="550" t="str">
        <f t="shared" si="65"/>
        <v/>
      </c>
      <c r="U206" s="50" t="str">
        <f t="shared" si="66"/>
        <v/>
      </c>
    </row>
    <row r="207" spans="1:22">
      <c r="A207" s="747"/>
      <c r="B207" s="127"/>
      <c r="C207" s="454"/>
      <c r="D207" s="454"/>
      <c r="E207" s="16"/>
      <c r="F207" s="33"/>
      <c r="G207" s="110"/>
      <c r="H207" s="110"/>
      <c r="I207" s="3"/>
      <c r="J207" s="3"/>
      <c r="K207" s="110"/>
      <c r="L207" s="168"/>
      <c r="M207" s="168"/>
      <c r="N207" s="33"/>
      <c r="O207" s="364"/>
      <c r="P207" s="558"/>
      <c r="Q207" s="148"/>
      <c r="R207" s="558"/>
      <c r="S207" s="1389"/>
      <c r="T207" s="550" t="str">
        <f t="shared" si="65"/>
        <v/>
      </c>
      <c r="U207" s="50" t="str">
        <f t="shared" si="66"/>
        <v/>
      </c>
    </row>
    <row r="208" spans="1:22">
      <c r="A208" s="647"/>
      <c r="B208" s="775"/>
      <c r="C208" s="630"/>
      <c r="D208" s="630"/>
      <c r="E208" s="636"/>
      <c r="F208" s="636"/>
      <c r="G208" s="636"/>
      <c r="H208" s="636"/>
      <c r="I208" s="637"/>
      <c r="J208" s="703">
        <f>SUM(J204:J204)</f>
        <v>0</v>
      </c>
      <c r="K208" s="636"/>
      <c r="L208" s="636"/>
      <c r="M208" s="636"/>
      <c r="N208" s="610"/>
      <c r="O208" s="364"/>
      <c r="P208" s="682"/>
      <c r="Q208" s="642"/>
      <c r="R208" s="682"/>
      <c r="S208" s="1392"/>
      <c r="T208" s="550" t="str">
        <f t="shared" si="65"/>
        <v/>
      </c>
      <c r="U208" s="50" t="str">
        <f t="shared" si="66"/>
        <v/>
      </c>
    </row>
    <row r="209" spans="1:21">
      <c r="A209" s="695"/>
      <c r="B209" s="655"/>
      <c r="C209" s="120"/>
      <c r="D209" s="120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170"/>
      <c r="Q209" s="170"/>
      <c r="R209" s="170"/>
      <c r="S209" s="674"/>
      <c r="T209" s="550" t="str">
        <f t="shared" ref="T209:T230" si="103">IF(R209="", "",IF(R209&lt;$K$2, J209, ""))</f>
        <v/>
      </c>
      <c r="U209" s="50" t="str">
        <f t="shared" ref="U209:U230" si="104">IF(P209="", "",IF(P209&lt;$U$4, J209, ""))</f>
        <v/>
      </c>
    </row>
    <row r="210" spans="1:21">
      <c r="A210" s="695"/>
      <c r="B210" s="775"/>
      <c r="C210" s="630"/>
      <c r="D210" s="630"/>
      <c r="E210" s="636"/>
      <c r="F210" s="636"/>
      <c r="G210" s="636"/>
      <c r="H210" s="636"/>
      <c r="I210" s="637"/>
      <c r="J210" s="703"/>
      <c r="K210" s="636"/>
      <c r="L210" s="636"/>
      <c r="M210" s="636"/>
      <c r="N210" s="610"/>
      <c r="O210" s="364"/>
      <c r="P210" s="682"/>
      <c r="Q210" s="642"/>
      <c r="R210" s="682"/>
      <c r="S210" s="1392"/>
      <c r="T210" s="550" t="str">
        <f t="shared" si="103"/>
        <v/>
      </c>
      <c r="U210" s="50" t="str">
        <f t="shared" si="104"/>
        <v/>
      </c>
    </row>
    <row r="211" spans="1:21">
      <c r="A211" s="629"/>
      <c r="B211" s="629"/>
      <c r="C211" s="630"/>
      <c r="D211" s="630"/>
      <c r="E211" s="636"/>
      <c r="F211" s="636"/>
      <c r="G211" s="636"/>
      <c r="H211" s="636"/>
      <c r="I211" s="637"/>
      <c r="J211" s="607"/>
      <c r="K211" s="609"/>
      <c r="L211" s="638"/>
      <c r="M211" s="638"/>
      <c r="N211" s="610"/>
      <c r="O211" s="776"/>
      <c r="P211" s="682"/>
      <c r="Q211" s="640">
        <f>K2</f>
        <v>43349</v>
      </c>
      <c r="R211" s="682"/>
      <c r="S211" s="1389"/>
      <c r="T211" s="550" t="str">
        <f t="shared" si="103"/>
        <v/>
      </c>
      <c r="U211" s="50" t="str">
        <f t="shared" si="104"/>
        <v/>
      </c>
    </row>
    <row r="212" spans="1:21">
      <c r="A212" s="629" t="s">
        <v>2839</v>
      </c>
      <c r="B212" s="527" t="s">
        <v>2806</v>
      </c>
      <c r="C212" s="663" t="s">
        <v>3978</v>
      </c>
      <c r="D212" s="110">
        <v>55000</v>
      </c>
      <c r="E212" s="110">
        <v>39990</v>
      </c>
      <c r="F212" s="33">
        <f>((E212*M212)/35)/4</f>
        <v>0.85692857142857137</v>
      </c>
      <c r="G212" s="110">
        <v>225</v>
      </c>
      <c r="H212" s="110">
        <v>0</v>
      </c>
      <c r="I212" s="3">
        <f>E212/G212+H212</f>
        <v>177.73333333333332</v>
      </c>
      <c r="J212" s="3">
        <f>ROUND(I212/7.5,0)</f>
        <v>24</v>
      </c>
      <c r="K212" s="112" t="s">
        <v>117</v>
      </c>
      <c r="L212" s="113">
        <v>1.1299999999999999E-2</v>
      </c>
      <c r="M212" s="168">
        <v>3.0000000000000001E-3</v>
      </c>
      <c r="N212" s="33">
        <f>E212*L212</f>
        <v>451.88699999999994</v>
      </c>
      <c r="O212" s="364">
        <f>J212/A$215</f>
        <v>12</v>
      </c>
      <c r="P212" s="558">
        <v>43322</v>
      </c>
      <c r="Q212" s="148">
        <f t="shared" ref="Q212:Q214" si="105">WORKDAY(Q211,O211)</f>
        <v>43349</v>
      </c>
      <c r="R212" s="558">
        <v>43265</v>
      </c>
      <c r="S212" s="673" t="s">
        <v>4027</v>
      </c>
      <c r="T212" s="550">
        <f t="shared" si="103"/>
        <v>24</v>
      </c>
      <c r="U212" s="50">
        <f t="shared" si="104"/>
        <v>24</v>
      </c>
    </row>
    <row r="213" spans="1:21" s="4" customFormat="1">
      <c r="A213" s="629" t="s">
        <v>2804</v>
      </c>
      <c r="B213" s="127" t="s">
        <v>2844</v>
      </c>
      <c r="C213" s="353" t="s">
        <v>523</v>
      </c>
      <c r="D213" s="89">
        <v>80000</v>
      </c>
      <c r="E213" s="110">
        <v>80000</v>
      </c>
      <c r="F213" s="33">
        <f>((E213*M213)/35)/4</f>
        <v>2.4571428571428573</v>
      </c>
      <c r="G213" s="111">
        <v>906</v>
      </c>
      <c r="H213" s="110">
        <v>16</v>
      </c>
      <c r="I213" s="3">
        <f>E213/G213+H213</f>
        <v>104.30022075055187</v>
      </c>
      <c r="J213" s="3">
        <f>ROUND(I213/7.5,0)</f>
        <v>14</v>
      </c>
      <c r="K213" s="573" t="s">
        <v>108</v>
      </c>
      <c r="L213" s="113">
        <v>1.35E-2</v>
      </c>
      <c r="M213" s="168">
        <v>4.3E-3</v>
      </c>
      <c r="N213" s="33">
        <f>E213*L213</f>
        <v>1080</v>
      </c>
      <c r="O213" s="364">
        <f t="shared" ref="O213" si="106">J213/A$215</f>
        <v>7</v>
      </c>
      <c r="P213" s="558">
        <v>43348</v>
      </c>
      <c r="Q213" s="148">
        <f t="shared" si="105"/>
        <v>43367</v>
      </c>
      <c r="R213" s="558">
        <v>43363</v>
      </c>
      <c r="S213" s="1408"/>
      <c r="T213" s="550" t="str">
        <f t="shared" si="103"/>
        <v/>
      </c>
      <c r="U213" s="50">
        <f t="shared" si="104"/>
        <v>14</v>
      </c>
    </row>
    <row r="214" spans="1:21" s="4" customFormat="1">
      <c r="A214" s="616" t="s">
        <v>2730</v>
      </c>
      <c r="P214" s="1301"/>
      <c r="Q214" s="148">
        <f t="shared" si="105"/>
        <v>43376</v>
      </c>
      <c r="R214" s="869"/>
      <c r="S214" s="673"/>
      <c r="T214" s="550" t="str">
        <f t="shared" si="103"/>
        <v/>
      </c>
      <c r="U214" s="50" t="str">
        <f t="shared" si="104"/>
        <v/>
      </c>
    </row>
    <row r="215" spans="1:21">
      <c r="A215" s="777">
        <v>2</v>
      </c>
      <c r="P215" s="869"/>
      <c r="Q215" s="869"/>
      <c r="R215" s="869"/>
      <c r="S215" s="674"/>
      <c r="T215" s="550" t="str">
        <f t="shared" si="103"/>
        <v/>
      </c>
      <c r="U215" s="50" t="str">
        <f t="shared" si="104"/>
        <v/>
      </c>
    </row>
    <row r="216" spans="1:21" s="4" customFormat="1">
      <c r="A216" s="647"/>
      <c r="P216" s="869"/>
      <c r="Q216" s="148"/>
      <c r="R216" s="869"/>
      <c r="S216" s="1394"/>
      <c r="T216" s="550" t="str">
        <f t="shared" si="103"/>
        <v/>
      </c>
      <c r="U216" s="50" t="str">
        <f t="shared" si="104"/>
        <v/>
      </c>
    </row>
    <row r="217" spans="1:21">
      <c r="A217" s="777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5"/>
      <c r="P217" s="656"/>
      <c r="Q217" s="656"/>
      <c r="R217" s="656"/>
      <c r="S217" s="674"/>
      <c r="T217" s="550" t="str">
        <f t="shared" si="103"/>
        <v/>
      </c>
      <c r="U217" s="50" t="str">
        <f t="shared" si="104"/>
        <v/>
      </c>
    </row>
    <row r="218" spans="1:21">
      <c r="A218" s="655"/>
      <c r="P218" s="869"/>
      <c r="Q218" s="869"/>
      <c r="R218" s="869"/>
      <c r="T218" s="550" t="str">
        <f t="shared" si="103"/>
        <v/>
      </c>
      <c r="U218" s="50" t="str">
        <f t="shared" si="104"/>
        <v/>
      </c>
    </row>
    <row r="219" spans="1:21">
      <c r="A219" s="655"/>
      <c r="B219" s="127"/>
      <c r="C219" s="353"/>
      <c r="D219" s="353"/>
      <c r="E219" s="110"/>
      <c r="F219" s="110"/>
      <c r="G219" s="110"/>
      <c r="H219" s="110"/>
      <c r="I219" s="3"/>
      <c r="J219" s="658">
        <f>SUM(J212:J217)</f>
        <v>38</v>
      </c>
      <c r="K219" s="110"/>
      <c r="L219" s="168"/>
      <c r="M219" s="168"/>
      <c r="N219" s="33"/>
      <c r="O219" s="364"/>
      <c r="P219" s="245"/>
      <c r="Q219" s="642"/>
      <c r="R219" s="245"/>
      <c r="S219" s="1389"/>
      <c r="T219" s="550" t="str">
        <f t="shared" si="103"/>
        <v/>
      </c>
      <c r="U219" s="50" t="str">
        <f t="shared" si="104"/>
        <v/>
      </c>
    </row>
    <row r="220" spans="1:21">
      <c r="A220" s="778"/>
      <c r="B220" s="706"/>
      <c r="C220" s="48"/>
      <c r="D220" s="48"/>
      <c r="E220" s="779"/>
      <c r="F220" s="779"/>
      <c r="G220" s="586"/>
      <c r="H220" s="586"/>
      <c r="I220" s="586"/>
      <c r="J220" s="586"/>
      <c r="K220" s="586"/>
      <c r="L220" s="586"/>
      <c r="M220" s="643"/>
      <c r="N220" s="586"/>
      <c r="O220" s="620"/>
      <c r="P220" s="682"/>
      <c r="Q220" s="640">
        <f>K2</f>
        <v>43349</v>
      </c>
      <c r="R220" s="682"/>
      <c r="S220" s="1389"/>
      <c r="T220" s="550" t="str">
        <f t="shared" si="103"/>
        <v/>
      </c>
      <c r="U220" s="50" t="str">
        <f t="shared" si="104"/>
        <v/>
      </c>
    </row>
    <row r="221" spans="1:21">
      <c r="A221" s="629" t="s">
        <v>2845</v>
      </c>
      <c r="B221" s="127" t="s">
        <v>1646</v>
      </c>
      <c r="C221" s="663" t="s">
        <v>4164</v>
      </c>
      <c r="D221" s="155">
        <v>3500</v>
      </c>
      <c r="E221" s="110">
        <v>3500</v>
      </c>
      <c r="F221" s="33">
        <f>((E221*M221)/35)/4</f>
        <v>0.24624999999999997</v>
      </c>
      <c r="G221" s="111">
        <v>686</v>
      </c>
      <c r="H221" s="110">
        <v>0</v>
      </c>
      <c r="I221" s="3">
        <f>E221/G221+H221</f>
        <v>5.1020408163265305</v>
      </c>
      <c r="J221" s="3">
        <f>ROUND(I221/7.5,0)</f>
        <v>1</v>
      </c>
      <c r="K221" s="112" t="s">
        <v>1647</v>
      </c>
      <c r="L221" s="113">
        <v>3.2300000000000002E-2</v>
      </c>
      <c r="M221" s="168">
        <v>9.8499999999999994E-3</v>
      </c>
      <c r="N221" s="33">
        <f>E221*L221</f>
        <v>113.05000000000001</v>
      </c>
      <c r="O221" s="364">
        <f t="shared" ref="O221:O231" si="107">J221/A$223</f>
        <v>0.5</v>
      </c>
      <c r="P221" s="558">
        <v>43347</v>
      </c>
      <c r="Q221" s="148">
        <f t="shared" ref="Q221:Q232" si="108">WORKDAY(Q220,O220)</f>
        <v>43349</v>
      </c>
      <c r="R221" s="558">
        <v>43367</v>
      </c>
      <c r="S221" s="1394" t="s">
        <v>4439</v>
      </c>
      <c r="T221" s="550" t="str">
        <f t="shared" si="103"/>
        <v/>
      </c>
      <c r="U221" s="50">
        <f t="shared" si="104"/>
        <v>1</v>
      </c>
    </row>
    <row r="222" spans="1:21" s="4" customFormat="1">
      <c r="A222" s="747" t="s">
        <v>2730</v>
      </c>
      <c r="B222" s="127" t="s">
        <v>2834</v>
      </c>
      <c r="C222" s="1387" t="s">
        <v>4370</v>
      </c>
      <c r="D222" s="110">
        <v>7500</v>
      </c>
      <c r="E222" s="110">
        <v>7500</v>
      </c>
      <c r="F222" s="33">
        <f>((E222*M222)/35)/4</f>
        <v>1.4528571428571426</v>
      </c>
      <c r="G222" s="111">
        <v>519</v>
      </c>
      <c r="H222" s="110">
        <v>16</v>
      </c>
      <c r="I222" s="3">
        <f>E222/G222+H222</f>
        <v>30.450867052023121</v>
      </c>
      <c r="J222" s="3">
        <f>ROUND(I222/7.5,0)</f>
        <v>4</v>
      </c>
      <c r="K222" s="112" t="s">
        <v>54</v>
      </c>
      <c r="L222" s="113">
        <v>5.5300000000000002E-2</v>
      </c>
      <c r="M222" s="168">
        <v>2.7119999999999998E-2</v>
      </c>
      <c r="N222" s="33">
        <f>E222*L222</f>
        <v>414.75</v>
      </c>
      <c r="O222" s="364">
        <f t="shared" si="107"/>
        <v>2</v>
      </c>
      <c r="P222" s="558">
        <v>43301</v>
      </c>
      <c r="Q222" s="148">
        <f t="shared" si="108"/>
        <v>43349</v>
      </c>
      <c r="R222" s="558">
        <v>43325</v>
      </c>
      <c r="S222" s="1394"/>
      <c r="T222" s="550">
        <f t="shared" si="103"/>
        <v>4</v>
      </c>
      <c r="U222" s="50">
        <f t="shared" si="104"/>
        <v>4</v>
      </c>
    </row>
    <row r="223" spans="1:21" s="4" customFormat="1">
      <c r="A223" s="669" t="s">
        <v>1862</v>
      </c>
      <c r="B223" s="720" t="s">
        <v>2836</v>
      </c>
      <c r="C223" s="1502">
        <v>621176</v>
      </c>
      <c r="D223" s="155">
        <v>76000</v>
      </c>
      <c r="E223" s="155">
        <v>76000</v>
      </c>
      <c r="F223" s="33">
        <f>((E223*M223)/35)/4</f>
        <v>1.0422857142857145</v>
      </c>
      <c r="G223" s="8">
        <v>995</v>
      </c>
      <c r="H223" s="293">
        <v>16</v>
      </c>
      <c r="I223" s="3">
        <f>E223/G223+H223</f>
        <v>92.381909547738687</v>
      </c>
      <c r="J223" s="3">
        <f>ROUND(I223/7.5,0)</f>
        <v>12</v>
      </c>
      <c r="K223" s="112" t="s">
        <v>54</v>
      </c>
      <c r="L223" s="400">
        <v>8.3000000000000001E-3</v>
      </c>
      <c r="M223" s="110">
        <v>1.92E-3</v>
      </c>
      <c r="N223" s="33">
        <f>E223*L223</f>
        <v>630.79999999999995</v>
      </c>
      <c r="O223" s="364">
        <f t="shared" si="107"/>
        <v>6</v>
      </c>
      <c r="P223" s="558">
        <v>43303</v>
      </c>
      <c r="Q223" s="148">
        <f t="shared" si="108"/>
        <v>43353</v>
      </c>
      <c r="R223" s="558">
        <v>43327</v>
      </c>
      <c r="S223" s="1394"/>
      <c r="T223" s="550">
        <f t="shared" si="103"/>
        <v>12</v>
      </c>
      <c r="U223" s="50">
        <f t="shared" si="104"/>
        <v>12</v>
      </c>
    </row>
    <row r="224" spans="1:21" s="4" customFormat="1">
      <c r="B224" s="127" t="s">
        <v>2849</v>
      </c>
      <c r="C224" s="353" t="s">
        <v>3912</v>
      </c>
      <c r="D224" s="110">
        <v>6000</v>
      </c>
      <c r="E224" s="110">
        <v>6000</v>
      </c>
      <c r="F224" s="33">
        <f>((E224*M224)/35)/4</f>
        <v>9.1285714285714276E-2</v>
      </c>
      <c r="G224" s="111">
        <v>395</v>
      </c>
      <c r="H224" s="110">
        <v>16</v>
      </c>
      <c r="I224" s="3">
        <f>E224/G224+H224</f>
        <v>31.189873417721518</v>
      </c>
      <c r="J224" s="3">
        <f>ROUND(I224/7.5,0)</f>
        <v>4</v>
      </c>
      <c r="K224" s="110" t="s">
        <v>2850</v>
      </c>
      <c r="L224" s="113">
        <v>1.0999999999999999E-2</v>
      </c>
      <c r="M224" s="168">
        <v>2.1299999999999999E-3</v>
      </c>
      <c r="N224" s="33">
        <f>E224*L224</f>
        <v>66</v>
      </c>
      <c r="O224" s="364">
        <f t="shared" si="107"/>
        <v>2</v>
      </c>
      <c r="P224" s="558">
        <v>43332</v>
      </c>
      <c r="Q224" s="148">
        <f t="shared" si="108"/>
        <v>43361</v>
      </c>
      <c r="R224" s="558">
        <v>43353</v>
      </c>
      <c r="S224" s="1394"/>
      <c r="T224" s="550" t="str">
        <f t="shared" si="103"/>
        <v/>
      </c>
      <c r="U224" s="50">
        <f t="shared" si="104"/>
        <v>4</v>
      </c>
    </row>
    <row r="225" spans="1:21" s="4" customFormat="1">
      <c r="B225" s="974" t="s">
        <v>3793</v>
      </c>
      <c r="C225" s="663" t="s">
        <v>4053</v>
      </c>
      <c r="D225" s="155">
        <v>10000</v>
      </c>
      <c r="E225" s="7">
        <v>10000</v>
      </c>
      <c r="F225" s="33">
        <f>((E225*M225)/35)/4</f>
        <v>0.14285714285714285</v>
      </c>
      <c r="G225" s="7">
        <v>900</v>
      </c>
      <c r="H225" s="7">
        <v>16</v>
      </c>
      <c r="I225" s="3">
        <f>E225/G225+H225</f>
        <v>27.111111111111111</v>
      </c>
      <c r="J225" s="3">
        <f>ROUND(I225/7.5,0)</f>
        <v>4</v>
      </c>
      <c r="K225" s="7" t="s">
        <v>1647</v>
      </c>
      <c r="L225" s="7">
        <v>4.4999999999999998E-2</v>
      </c>
      <c r="M225" s="7">
        <v>2E-3</v>
      </c>
      <c r="N225" s="33">
        <f t="shared" ref="N225:N231" si="109">E225*L225</f>
        <v>450</v>
      </c>
      <c r="O225" s="364">
        <f t="shared" si="107"/>
        <v>2</v>
      </c>
      <c r="P225" s="558">
        <v>43301</v>
      </c>
      <c r="Q225" s="148">
        <f t="shared" si="108"/>
        <v>43363</v>
      </c>
      <c r="R225" s="558">
        <v>43329</v>
      </c>
      <c r="S225" s="1394"/>
      <c r="T225" s="550">
        <f t="shared" si="103"/>
        <v>4</v>
      </c>
      <c r="U225" s="50">
        <f t="shared" si="104"/>
        <v>4</v>
      </c>
    </row>
    <row r="226" spans="1:21" s="4" customFormat="1">
      <c r="B226" s="974" t="s">
        <v>3818</v>
      </c>
      <c r="C226" s="663" t="s">
        <v>4081</v>
      </c>
      <c r="D226" s="155">
        <v>10000</v>
      </c>
      <c r="E226" s="7">
        <v>10000</v>
      </c>
      <c r="F226" s="33">
        <f t="shared" ref="F226" si="110">((E226*M226)/35)/4</f>
        <v>0.45714285714285713</v>
      </c>
      <c r="G226" s="1198">
        <v>463</v>
      </c>
      <c r="H226" s="7">
        <v>16</v>
      </c>
      <c r="I226" s="3">
        <f t="shared" ref="I226" si="111">E226/G226+H226</f>
        <v>37.598272138228943</v>
      </c>
      <c r="J226" s="3">
        <f t="shared" ref="J226" si="112">ROUND(I226/7.5,0)</f>
        <v>5</v>
      </c>
      <c r="K226" s="194" t="s">
        <v>1788</v>
      </c>
      <c r="L226" s="7">
        <v>2.3900000000000001E-2</v>
      </c>
      <c r="M226" s="7">
        <v>6.4000000000000003E-3</v>
      </c>
      <c r="N226" s="33">
        <f t="shared" si="109"/>
        <v>239</v>
      </c>
      <c r="O226" s="364">
        <f t="shared" si="107"/>
        <v>2.5</v>
      </c>
      <c r="P226" s="558">
        <v>43332</v>
      </c>
      <c r="Q226" s="148">
        <f t="shared" si="108"/>
        <v>43367</v>
      </c>
      <c r="R226" s="558">
        <v>43353</v>
      </c>
      <c r="S226" s="1394" t="s">
        <v>4260</v>
      </c>
      <c r="T226" s="550" t="str">
        <f t="shared" si="103"/>
        <v/>
      </c>
      <c r="U226" s="50">
        <f t="shared" si="104"/>
        <v>5</v>
      </c>
    </row>
    <row r="227" spans="1:21">
      <c r="B227" s="974" t="s">
        <v>3819</v>
      </c>
      <c r="C227" s="663" t="s">
        <v>4097</v>
      </c>
      <c r="D227" s="155">
        <v>5000</v>
      </c>
      <c r="E227" s="7">
        <v>5000</v>
      </c>
      <c r="F227" s="33">
        <f t="shared" ref="F227" si="113">((E227*M227)/35)/4</f>
        <v>0.35714285714285715</v>
      </c>
      <c r="G227" s="1198">
        <v>463</v>
      </c>
      <c r="H227" s="7">
        <v>16</v>
      </c>
      <c r="I227" s="3">
        <f t="shared" ref="I227" si="114">E227/G227+H227</f>
        <v>26.799136069114471</v>
      </c>
      <c r="J227" s="3">
        <f t="shared" ref="J227" si="115">ROUND(I227/7.5,0)</f>
        <v>4</v>
      </c>
      <c r="K227" s="7" t="s">
        <v>1647</v>
      </c>
      <c r="L227" s="7">
        <v>2.9000000000000001E-2</v>
      </c>
      <c r="M227" s="7">
        <v>0.01</v>
      </c>
      <c r="N227" s="33">
        <f t="shared" si="109"/>
        <v>145</v>
      </c>
      <c r="O227" s="364">
        <f t="shared" si="107"/>
        <v>2</v>
      </c>
      <c r="P227" s="558">
        <v>43332</v>
      </c>
      <c r="Q227" s="148">
        <f t="shared" si="108"/>
        <v>43369</v>
      </c>
      <c r="R227" s="558">
        <v>43353</v>
      </c>
      <c r="S227" s="1394" t="s">
        <v>4260</v>
      </c>
      <c r="T227" s="550" t="str">
        <f t="shared" si="103"/>
        <v/>
      </c>
      <c r="U227" s="50">
        <f t="shared" si="104"/>
        <v>4</v>
      </c>
    </row>
    <row r="228" spans="1:21">
      <c r="B228" s="127" t="s">
        <v>3114</v>
      </c>
      <c r="C228" s="353" t="s">
        <v>523</v>
      </c>
      <c r="D228" s="155">
        <v>66000</v>
      </c>
      <c r="E228" s="110">
        <v>66000</v>
      </c>
      <c r="F228" s="33">
        <f>((E228*M228)/35)/4</f>
        <v>13.746857142857143</v>
      </c>
      <c r="G228" s="111">
        <v>544</v>
      </c>
      <c r="H228" s="110">
        <v>16</v>
      </c>
      <c r="I228" s="3">
        <f>E228/G228+H228</f>
        <v>137.3235294117647</v>
      </c>
      <c r="J228" s="3">
        <f>ROUND(I228/7.5,0)</f>
        <v>18</v>
      </c>
      <c r="K228" s="110" t="s">
        <v>221</v>
      </c>
      <c r="L228" s="113">
        <v>7.8899999999999998E-2</v>
      </c>
      <c r="M228" s="168">
        <v>2.9159999999999998E-2</v>
      </c>
      <c r="N228" s="33">
        <f t="shared" si="109"/>
        <v>5207.3999999999996</v>
      </c>
      <c r="O228" s="364">
        <f t="shared" si="107"/>
        <v>9</v>
      </c>
      <c r="P228" s="558">
        <v>43347</v>
      </c>
      <c r="Q228" s="148">
        <f t="shared" si="108"/>
        <v>43371</v>
      </c>
      <c r="R228" s="558">
        <v>43367</v>
      </c>
      <c r="S228" s="1310"/>
      <c r="T228" s="550" t="str">
        <f t="shared" si="103"/>
        <v/>
      </c>
      <c r="U228" s="50">
        <f t="shared" si="104"/>
        <v>18</v>
      </c>
    </row>
    <row r="229" spans="1:21">
      <c r="A229" s="655"/>
      <c r="B229" s="127" t="s">
        <v>1579</v>
      </c>
      <c r="C229" s="353" t="s">
        <v>735</v>
      </c>
      <c r="D229" s="155">
        <v>95000</v>
      </c>
      <c r="E229" s="110">
        <v>95000</v>
      </c>
      <c r="F229" s="33">
        <f t="shared" ref="F229:F231" si="116">((E229*M229)/35)/4</f>
        <v>17.982142857142858</v>
      </c>
      <c r="G229" s="111">
        <v>823</v>
      </c>
      <c r="H229" s="110">
        <v>16</v>
      </c>
      <c r="I229" s="3">
        <f t="shared" ref="I229:I231" si="117">E229/G229+H229</f>
        <v>131.43134872417983</v>
      </c>
      <c r="J229" s="3">
        <f t="shared" ref="J229:J231" si="118">ROUND(I229/7.5,0)</f>
        <v>18</v>
      </c>
      <c r="K229" s="110" t="s">
        <v>1114</v>
      </c>
      <c r="L229" s="113">
        <v>2.8400000000000002E-2</v>
      </c>
      <c r="M229" s="168">
        <v>2.6499999999999999E-2</v>
      </c>
      <c r="N229" s="33">
        <f t="shared" si="109"/>
        <v>2698</v>
      </c>
      <c r="O229" s="364">
        <f t="shared" si="107"/>
        <v>9</v>
      </c>
      <c r="P229" s="801">
        <v>43378</v>
      </c>
      <c r="Q229" s="148">
        <f t="shared" si="108"/>
        <v>43384</v>
      </c>
      <c r="R229" s="801">
        <v>43409</v>
      </c>
      <c r="T229" s="550" t="str">
        <f t="shared" si="103"/>
        <v/>
      </c>
      <c r="U229" s="50" t="str">
        <f t="shared" si="104"/>
        <v/>
      </c>
    </row>
    <row r="230" spans="1:21">
      <c r="A230" s="655"/>
      <c r="B230" s="127" t="s">
        <v>1607</v>
      </c>
      <c r="C230" s="353" t="s">
        <v>523</v>
      </c>
      <c r="D230" s="155">
        <v>5000</v>
      </c>
      <c r="E230" s="110">
        <v>5000</v>
      </c>
      <c r="F230" s="33">
        <f t="shared" si="116"/>
        <v>1.6482142857142854</v>
      </c>
      <c r="G230" s="110">
        <v>336</v>
      </c>
      <c r="H230" s="110">
        <v>16</v>
      </c>
      <c r="I230" s="3">
        <f t="shared" si="117"/>
        <v>30.88095238095238</v>
      </c>
      <c r="J230" s="3">
        <f t="shared" si="118"/>
        <v>4</v>
      </c>
      <c r="K230" s="1080" t="s">
        <v>1608</v>
      </c>
      <c r="L230" s="168">
        <v>0.153</v>
      </c>
      <c r="M230" s="168">
        <v>4.6149999999999997E-2</v>
      </c>
      <c r="N230" s="33">
        <f t="shared" si="109"/>
        <v>765</v>
      </c>
      <c r="O230" s="364">
        <f t="shared" si="107"/>
        <v>2</v>
      </c>
      <c r="P230" s="558">
        <v>43347</v>
      </c>
      <c r="Q230" s="148">
        <f t="shared" si="108"/>
        <v>43397</v>
      </c>
      <c r="R230" s="558">
        <v>43367</v>
      </c>
      <c r="T230" s="550" t="str">
        <f t="shared" si="103"/>
        <v/>
      </c>
      <c r="U230" s="50">
        <f t="shared" si="104"/>
        <v>4</v>
      </c>
    </row>
    <row r="231" spans="1:21">
      <c r="A231" s="655"/>
      <c r="B231" s="127" t="s">
        <v>3212</v>
      </c>
      <c r="C231" s="353" t="s">
        <v>523</v>
      </c>
      <c r="D231" s="155">
        <v>27000</v>
      </c>
      <c r="E231" s="110">
        <v>27000</v>
      </c>
      <c r="F231" s="33">
        <f t="shared" si="116"/>
        <v>0.62485714285714278</v>
      </c>
      <c r="G231" s="111">
        <v>1199</v>
      </c>
      <c r="H231" s="110">
        <v>16</v>
      </c>
      <c r="I231" s="3">
        <f t="shared" si="117"/>
        <v>38.518765638031695</v>
      </c>
      <c r="J231" s="3">
        <f t="shared" si="118"/>
        <v>5</v>
      </c>
      <c r="K231" s="110" t="s">
        <v>54</v>
      </c>
      <c r="L231" s="113">
        <v>1.84E-2</v>
      </c>
      <c r="M231" s="168">
        <v>3.2399999999999998E-3</v>
      </c>
      <c r="N231" s="33">
        <f t="shared" si="109"/>
        <v>496.8</v>
      </c>
      <c r="O231" s="364">
        <f t="shared" si="107"/>
        <v>2.5</v>
      </c>
      <c r="P231" s="801">
        <v>43378</v>
      </c>
      <c r="Q231" s="148">
        <f t="shared" si="108"/>
        <v>43399</v>
      </c>
      <c r="R231" s="801">
        <v>43409</v>
      </c>
      <c r="S231" s="1409"/>
      <c r="T231" s="550" t="str">
        <f t="shared" ref="T231:T249" si="119">IF(R231="", "",IF(R231&lt;$K$2, J231, ""))</f>
        <v/>
      </c>
      <c r="U231" s="50" t="str">
        <f t="shared" ref="U231:U249" si="120">IF(P231="", "",IF(P231&lt;$U$4, J231, ""))</f>
        <v/>
      </c>
    </row>
    <row r="232" spans="1:21" s="2" customFormat="1">
      <c r="A232" s="655"/>
      <c r="B232" s="127"/>
      <c r="C232" s="353"/>
      <c r="D232" s="7"/>
      <c r="E232" s="7"/>
      <c r="F232" s="33"/>
      <c r="G232" s="7"/>
      <c r="H232" s="7"/>
      <c r="I232" s="3"/>
      <c r="J232" s="3"/>
      <c r="K232" s="7"/>
      <c r="L232" s="7"/>
      <c r="M232" s="7"/>
      <c r="N232" s="33"/>
      <c r="O232" s="364"/>
      <c r="P232" s="801"/>
      <c r="Q232" s="148">
        <f t="shared" si="108"/>
        <v>43403</v>
      </c>
      <c r="R232" s="801"/>
      <c r="S232" s="1310"/>
      <c r="T232" s="550" t="str">
        <f t="shared" si="119"/>
        <v/>
      </c>
      <c r="U232" s="50" t="str">
        <f t="shared" si="120"/>
        <v/>
      </c>
    </row>
    <row r="233" spans="1:21">
      <c r="A233" s="655"/>
      <c r="B233" s="780"/>
      <c r="C233" s="709"/>
      <c r="D233" s="709"/>
      <c r="E233" s="336"/>
      <c r="F233" s="336"/>
      <c r="G233" s="89"/>
      <c r="H233" s="89"/>
      <c r="I233" s="6"/>
      <c r="J233" s="703">
        <f>SUM(J221:J232)</f>
        <v>79</v>
      </c>
      <c r="K233" s="89"/>
      <c r="L233" s="89"/>
      <c r="M233" s="177"/>
      <c r="N233" s="401"/>
      <c r="O233" s="364"/>
      <c r="P233" s="781"/>
      <c r="Q233" s="642"/>
      <c r="R233" s="558"/>
      <c r="S233" s="1389"/>
      <c r="T233" s="550" t="str">
        <f t="shared" si="119"/>
        <v/>
      </c>
      <c r="U233" s="50" t="str">
        <f t="shared" si="120"/>
        <v/>
      </c>
    </row>
    <row r="234" spans="1:21">
      <c r="A234" s="669"/>
      <c r="P234" s="1418"/>
      <c r="R234" s="1419"/>
      <c r="T234" s="550" t="str">
        <f t="shared" si="119"/>
        <v/>
      </c>
      <c r="U234" s="50" t="str">
        <f t="shared" si="120"/>
        <v/>
      </c>
    </row>
    <row r="235" spans="1:21">
      <c r="A235" s="669"/>
      <c r="B235" s="780"/>
      <c r="C235" s="709"/>
      <c r="D235" s="709"/>
      <c r="E235" s="336"/>
      <c r="F235" s="336"/>
      <c r="G235" s="89"/>
      <c r="H235" s="89"/>
      <c r="I235" s="6"/>
      <c r="J235" s="703"/>
      <c r="K235" s="89"/>
      <c r="L235" s="89"/>
      <c r="M235" s="177"/>
      <c r="N235" s="401"/>
      <c r="O235" s="364"/>
      <c r="P235" s="781"/>
      <c r="Q235" s="642"/>
      <c r="R235" s="558"/>
      <c r="S235" s="1389"/>
      <c r="T235" s="550" t="str">
        <f t="shared" si="119"/>
        <v/>
      </c>
      <c r="U235" s="50" t="str">
        <f t="shared" si="120"/>
        <v/>
      </c>
    </row>
    <row r="236" spans="1:21">
      <c r="A236" s="695"/>
      <c r="B236" s="696"/>
      <c r="C236" s="707"/>
      <c r="D236" s="707"/>
      <c r="E236" s="594"/>
      <c r="F236" s="594"/>
      <c r="G236" s="594"/>
      <c r="H236" s="594"/>
      <c r="I236" s="697"/>
      <c r="J236" s="697"/>
      <c r="K236" s="594"/>
      <c r="L236" s="594"/>
      <c r="M236" s="609"/>
      <c r="N236" s="698"/>
      <c r="O236" s="599"/>
      <c r="P236" s="699"/>
      <c r="Q236" s="640">
        <f>K2</f>
        <v>43349</v>
      </c>
      <c r="R236" s="699"/>
      <c r="S236" s="1389"/>
      <c r="T236" s="550" t="str">
        <f t="shared" si="119"/>
        <v/>
      </c>
      <c r="U236" s="50" t="str">
        <f t="shared" si="120"/>
        <v/>
      </c>
    </row>
    <row r="237" spans="1:21">
      <c r="A237" s="750" t="s">
        <v>2851</v>
      </c>
      <c r="B237" s="1311" t="s">
        <v>2852</v>
      </c>
      <c r="C237" s="1304">
        <v>617430</v>
      </c>
      <c r="D237" s="16">
        <v>30000</v>
      </c>
      <c r="E237" s="16">
        <v>0</v>
      </c>
      <c r="F237" s="619">
        <f>((E237*M237)/35)</f>
        <v>0</v>
      </c>
      <c r="G237" s="782">
        <v>397</v>
      </c>
      <c r="H237" s="110">
        <v>0</v>
      </c>
      <c r="I237" s="617">
        <f>E237/G237+H237</f>
        <v>0</v>
      </c>
      <c r="J237" s="617">
        <f>ROUND(I237/7.5,0)</f>
        <v>0</v>
      </c>
      <c r="K237" s="609" t="s">
        <v>59</v>
      </c>
      <c r="L237" s="1086">
        <v>4.9599999999999998E-2</v>
      </c>
      <c r="M237" s="638">
        <v>1.4224000000000001E-2</v>
      </c>
      <c r="N237" s="619">
        <f>E237*L237</f>
        <v>0</v>
      </c>
      <c r="O237" s="1356">
        <f>J237/A$239</f>
        <v>0</v>
      </c>
      <c r="P237" s="558">
        <v>43313</v>
      </c>
      <c r="Q237" s="148">
        <f t="shared" ref="Q237:Q239" si="121">WORKDAY(Q236,O236)</f>
        <v>43349</v>
      </c>
      <c r="R237" s="558">
        <v>43327</v>
      </c>
      <c r="S237" s="1389" t="s">
        <v>4039</v>
      </c>
      <c r="T237" s="550">
        <f t="shared" si="119"/>
        <v>0</v>
      </c>
      <c r="U237" s="50">
        <f t="shared" si="120"/>
        <v>0</v>
      </c>
    </row>
    <row r="238" spans="1:21">
      <c r="A238" s="285" t="s">
        <v>2730</v>
      </c>
      <c r="B238" s="1311" t="s">
        <v>2852</v>
      </c>
      <c r="C238" s="1304" t="s">
        <v>4380</v>
      </c>
      <c r="D238" s="16">
        <v>30000</v>
      </c>
      <c r="E238" s="16">
        <v>24540</v>
      </c>
      <c r="F238" s="619">
        <f>((E238*M238)/35)</f>
        <v>9.9730559999999997</v>
      </c>
      <c r="G238" s="782">
        <v>397</v>
      </c>
      <c r="H238" s="110">
        <v>0</v>
      </c>
      <c r="I238" s="617">
        <f>E238/G238+H238</f>
        <v>61.813602015113354</v>
      </c>
      <c r="J238" s="617">
        <f>ROUND(I238/7.5,0)</f>
        <v>8</v>
      </c>
      <c r="K238" s="609" t="s">
        <v>59</v>
      </c>
      <c r="L238" s="1086">
        <v>4.9599999999999998E-2</v>
      </c>
      <c r="M238" s="638">
        <v>1.4224000000000001E-2</v>
      </c>
      <c r="N238" s="619">
        <f>E238*L238</f>
        <v>1217.184</v>
      </c>
      <c r="O238" s="1356">
        <f>J238/A$239</f>
        <v>8</v>
      </c>
      <c r="P238" s="558">
        <v>43327</v>
      </c>
      <c r="Q238" s="148">
        <f t="shared" si="121"/>
        <v>43349</v>
      </c>
      <c r="R238" s="558">
        <v>43342</v>
      </c>
      <c r="T238" s="550">
        <f t="shared" si="119"/>
        <v>8</v>
      </c>
      <c r="U238" s="50">
        <f t="shared" si="120"/>
        <v>8</v>
      </c>
    </row>
    <row r="239" spans="1:21" s="4" customFormat="1">
      <c r="A239" s="705" t="s">
        <v>1820</v>
      </c>
      <c r="E239" s="4" t="s">
        <v>4492</v>
      </c>
      <c r="P239" s="869"/>
      <c r="Q239" s="148">
        <f t="shared" si="121"/>
        <v>43361</v>
      </c>
      <c r="R239" s="869"/>
      <c r="S239" s="1394"/>
      <c r="T239" s="550" t="str">
        <f t="shared" si="119"/>
        <v/>
      </c>
      <c r="U239" s="50" t="str">
        <f t="shared" si="120"/>
        <v/>
      </c>
    </row>
    <row r="240" spans="1:21">
      <c r="A240" s="695"/>
      <c r="B240" s="127"/>
      <c r="C240" s="353"/>
      <c r="D240" s="353"/>
      <c r="E240" s="110"/>
      <c r="F240" s="33"/>
      <c r="G240" s="110"/>
      <c r="H240" s="110"/>
      <c r="I240" s="3"/>
      <c r="J240" s="3"/>
      <c r="K240" s="110"/>
      <c r="L240" s="168"/>
      <c r="M240" s="168"/>
      <c r="N240" s="33"/>
      <c r="O240" s="653"/>
      <c r="P240" s="558"/>
      <c r="Q240" s="654"/>
      <c r="R240" s="558"/>
      <c r="S240" s="1389"/>
      <c r="T240" s="550" t="str">
        <f t="shared" si="119"/>
        <v/>
      </c>
      <c r="U240" s="50" t="str">
        <f t="shared" si="120"/>
        <v/>
      </c>
    </row>
    <row r="241" spans="1:21">
      <c r="A241" s="695"/>
      <c r="B241" s="616"/>
      <c r="C241" s="707"/>
      <c r="D241" s="707"/>
      <c r="E241" s="609"/>
      <c r="F241" s="609"/>
      <c r="G241" s="609"/>
      <c r="H241" s="609"/>
      <c r="I241" s="617"/>
      <c r="J241" s="607">
        <f>SUM(J237:J240)</f>
        <v>8</v>
      </c>
      <c r="K241" s="609"/>
      <c r="L241" s="609"/>
      <c r="M241" s="609"/>
      <c r="N241" s="619"/>
      <c r="O241" s="620"/>
      <c r="P241" s="699"/>
      <c r="Q241" s="642"/>
      <c r="R241" s="699"/>
      <c r="S241" s="1389"/>
      <c r="T241" s="550" t="str">
        <f t="shared" si="119"/>
        <v/>
      </c>
      <c r="U241" s="50" t="str">
        <f t="shared" si="120"/>
        <v/>
      </c>
    </row>
    <row r="242" spans="1:21">
      <c r="A242" s="669"/>
      <c r="B242" s="648"/>
      <c r="C242" s="17"/>
      <c r="D242" s="17"/>
      <c r="E242" s="649"/>
      <c r="F242" s="649"/>
      <c r="G242" s="618"/>
      <c r="H242" s="618"/>
      <c r="I242" s="650"/>
      <c r="J242" s="650"/>
      <c r="K242" s="618"/>
      <c r="L242" s="618"/>
      <c r="M242" s="651"/>
      <c r="N242" s="652"/>
      <c r="O242" s="611"/>
      <c r="P242" s="682"/>
      <c r="Q242" s="640">
        <f>K2</f>
        <v>43349</v>
      </c>
      <c r="R242" s="682"/>
      <c r="S242" s="1389"/>
      <c r="T242" s="550" t="str">
        <f t="shared" si="119"/>
        <v/>
      </c>
      <c r="U242" s="50" t="str">
        <f t="shared" si="120"/>
        <v/>
      </c>
    </row>
    <row r="243" spans="1:21">
      <c r="A243" s="662" t="s">
        <v>2854</v>
      </c>
      <c r="B243" s="527" t="s">
        <v>3101</v>
      </c>
      <c r="C243" s="663" t="s">
        <v>4065</v>
      </c>
      <c r="D243" s="155">
        <v>10000</v>
      </c>
      <c r="E243" s="110">
        <v>10000</v>
      </c>
      <c r="F243" s="33">
        <f t="shared" ref="F243" si="122">((E243*M243)/35)/4</f>
        <v>0.35714285714285715</v>
      </c>
      <c r="G243" s="1080">
        <v>216</v>
      </c>
      <c r="H243" s="110">
        <v>16</v>
      </c>
      <c r="I243" s="3">
        <f t="shared" ref="I243" si="123">E243/G243+H243</f>
        <v>62.296296296296298</v>
      </c>
      <c r="J243" s="3">
        <f t="shared" ref="J243" si="124">ROUND(I243/7.5,0)</f>
        <v>8</v>
      </c>
      <c r="K243" s="112" t="s">
        <v>107</v>
      </c>
      <c r="L243" s="168">
        <v>1.54E-2</v>
      </c>
      <c r="M243" s="168">
        <v>5.0000000000000001E-3</v>
      </c>
      <c r="N243" s="33">
        <f t="shared" ref="N243" si="125">E243*L243</f>
        <v>154</v>
      </c>
      <c r="O243" s="364">
        <f>J243/A$245</f>
        <v>4</v>
      </c>
      <c r="P243" s="558">
        <v>43332</v>
      </c>
      <c r="Q243" s="148">
        <f t="shared" ref="Q243" si="126">WORKDAY(Q242,O242)</f>
        <v>43349</v>
      </c>
      <c r="R243" s="558">
        <v>43353</v>
      </c>
      <c r="S243" s="4" t="s">
        <v>4398</v>
      </c>
      <c r="T243" s="550" t="str">
        <f t="shared" si="119"/>
        <v/>
      </c>
      <c r="U243" s="50">
        <f t="shared" si="120"/>
        <v>8</v>
      </c>
    </row>
    <row r="244" spans="1:21" s="4" customFormat="1">
      <c r="A244" s="747" t="s">
        <v>2730</v>
      </c>
      <c r="B244" s="127" t="s">
        <v>2835</v>
      </c>
      <c r="C244" s="1387" t="s">
        <v>4371</v>
      </c>
      <c r="D244" s="110">
        <v>18000</v>
      </c>
      <c r="E244" s="110">
        <v>18000</v>
      </c>
      <c r="F244" s="33">
        <f t="shared" ref="F244" si="127">((E244*M244)/35)/4</f>
        <v>3.3171428571428572</v>
      </c>
      <c r="G244" s="111">
        <v>667</v>
      </c>
      <c r="H244" s="110">
        <v>16</v>
      </c>
      <c r="I244" s="3">
        <f t="shared" ref="I244" si="128">E244/G244+H244</f>
        <v>42.986506746626688</v>
      </c>
      <c r="J244" s="3">
        <f t="shared" ref="J244" si="129">ROUND(I244/7.5,0)</f>
        <v>6</v>
      </c>
      <c r="K244" s="110" t="s">
        <v>999</v>
      </c>
      <c r="L244" s="113">
        <v>8.7800000000000003E-2</v>
      </c>
      <c r="M244" s="168">
        <v>2.58E-2</v>
      </c>
      <c r="N244" s="33">
        <f t="shared" ref="N244" si="130">E244*L244</f>
        <v>1580.4</v>
      </c>
      <c r="O244" s="364">
        <f>J244/A$245</f>
        <v>3</v>
      </c>
      <c r="P244" s="558">
        <v>43315</v>
      </c>
      <c r="Q244" s="148">
        <f>WORKDAY(Q243,O243)</f>
        <v>43355</v>
      </c>
      <c r="R244" s="558">
        <v>43346</v>
      </c>
      <c r="T244" s="550">
        <f t="shared" si="119"/>
        <v>6</v>
      </c>
      <c r="U244" s="50">
        <f t="shared" si="120"/>
        <v>6</v>
      </c>
    </row>
    <row r="245" spans="1:21" s="4" customFormat="1">
      <c r="A245" s="705" t="s">
        <v>1862</v>
      </c>
      <c r="B245" s="127" t="s">
        <v>2855</v>
      </c>
      <c r="C245" s="454">
        <v>619342</v>
      </c>
      <c r="D245" s="110">
        <v>80000</v>
      </c>
      <c r="E245" s="110">
        <v>80000</v>
      </c>
      <c r="F245" s="33">
        <f t="shared" ref="F245" si="131">((E245*M245)/35)/4</f>
        <v>2.5371428571428574</v>
      </c>
      <c r="G245" s="111">
        <v>922</v>
      </c>
      <c r="H245" s="110">
        <v>16</v>
      </c>
      <c r="I245" s="3">
        <f t="shared" ref="I245" si="132">E245/G245+H245</f>
        <v>102.76789587852494</v>
      </c>
      <c r="J245" s="3">
        <f t="shared" ref="J245" si="133">ROUND(I245/7.5,0)</f>
        <v>14</v>
      </c>
      <c r="K245" s="110" t="s">
        <v>1089</v>
      </c>
      <c r="L245" s="113">
        <v>2.12E-2</v>
      </c>
      <c r="M245" s="168">
        <v>4.4400000000000004E-3</v>
      </c>
      <c r="N245" s="33">
        <f t="shared" ref="N245" si="134">E245*L245</f>
        <v>1696</v>
      </c>
      <c r="O245" s="364">
        <f>J245/A$245</f>
        <v>7</v>
      </c>
      <c r="P245" s="558">
        <v>43332</v>
      </c>
      <c r="Q245" s="148">
        <f>WORKDAY(Q244,O244)</f>
        <v>43360</v>
      </c>
      <c r="R245" s="558">
        <v>43353</v>
      </c>
      <c r="S245" s="1389"/>
      <c r="T245" s="550" t="str">
        <f t="shared" si="119"/>
        <v/>
      </c>
      <c r="U245" s="50">
        <f t="shared" si="120"/>
        <v>14</v>
      </c>
    </row>
    <row r="246" spans="1:21">
      <c r="B246" s="1499" t="s">
        <v>3259</v>
      </c>
      <c r="C246" s="1304" t="s">
        <v>4038</v>
      </c>
      <c r="D246" s="1341">
        <v>40000</v>
      </c>
      <c r="E246" s="1341">
        <v>40000</v>
      </c>
      <c r="F246" s="1330">
        <f>((E246*M246)/35)/4</f>
        <v>2</v>
      </c>
      <c r="G246" s="1346">
        <v>554</v>
      </c>
      <c r="H246" s="1341">
        <v>16</v>
      </c>
      <c r="I246" s="1331">
        <f>E246/G246+H246</f>
        <v>88.202166064981952</v>
      </c>
      <c r="J246" s="1331">
        <f>ROUND(I246/7.5,0)</f>
        <v>12</v>
      </c>
      <c r="K246" s="1354" t="s">
        <v>192</v>
      </c>
      <c r="L246" s="1347">
        <v>1.9400000000000001E-2</v>
      </c>
      <c r="M246" s="1341">
        <v>7.0000000000000001E-3</v>
      </c>
      <c r="N246" s="1330">
        <f>E246*L246</f>
        <v>776</v>
      </c>
      <c r="O246" s="364">
        <f>J246/A$245</f>
        <v>6</v>
      </c>
      <c r="P246" s="1368">
        <v>43322</v>
      </c>
      <c r="Q246" s="148">
        <f>WORKDAY(Q245,O245)</f>
        <v>43369</v>
      </c>
      <c r="R246" s="1368">
        <v>43342</v>
      </c>
      <c r="S246" s="1187" t="s">
        <v>4055</v>
      </c>
      <c r="T246" s="550">
        <f t="shared" si="119"/>
        <v>12</v>
      </c>
      <c r="U246" s="50">
        <f t="shared" si="120"/>
        <v>12</v>
      </c>
    </row>
    <row r="247" spans="1:21">
      <c r="B247" s="648"/>
      <c r="C247" s="17"/>
      <c r="D247" s="17"/>
      <c r="E247" s="649"/>
      <c r="F247" s="649"/>
      <c r="G247" s="618"/>
      <c r="H247" s="618"/>
      <c r="I247" s="650"/>
      <c r="J247" s="650"/>
      <c r="K247" s="618"/>
      <c r="L247" s="618"/>
      <c r="M247" s="651"/>
      <c r="N247" s="652"/>
      <c r="O247" s="653"/>
      <c r="P247" s="558"/>
      <c r="Q247" s="1500">
        <f>WORKDAY(Q246,O246)</f>
        <v>43377</v>
      </c>
      <c r="R247" s="558"/>
      <c r="S247" s="1389"/>
      <c r="T247" s="550" t="str">
        <f t="shared" si="119"/>
        <v/>
      </c>
      <c r="U247" s="50" t="str">
        <f t="shared" si="120"/>
        <v/>
      </c>
    </row>
    <row r="248" spans="1:21">
      <c r="A248" s="705"/>
      <c r="B248" s="783"/>
      <c r="C248" s="784"/>
      <c r="D248" s="784"/>
      <c r="E248" s="785" t="s">
        <v>650</v>
      </c>
      <c r="F248" s="785"/>
      <c r="G248" s="586"/>
      <c r="H248" s="586"/>
      <c r="I248" s="356"/>
      <c r="J248" s="658" t="e">
        <f>SUM(#REF!)</f>
        <v>#REF!</v>
      </c>
      <c r="K248" s="586"/>
      <c r="L248" s="786"/>
      <c r="M248" s="787"/>
      <c r="N248" s="356"/>
      <c r="O248" s="653"/>
      <c r="P248" s="558"/>
      <c r="Q248" s="642"/>
      <c r="R248" s="558"/>
      <c r="S248" s="1389"/>
      <c r="T248" s="550" t="str">
        <f t="shared" si="119"/>
        <v/>
      </c>
      <c r="U248" s="50" t="str">
        <f t="shared" si="120"/>
        <v/>
      </c>
    </row>
    <row r="249" spans="1:21">
      <c r="A249" s="669"/>
      <c r="B249" s="706"/>
      <c r="C249" s="48"/>
      <c r="D249" s="48"/>
      <c r="E249" s="647"/>
      <c r="F249" s="647"/>
      <c r="G249" s="647"/>
      <c r="H249" s="647"/>
      <c r="I249" s="647"/>
      <c r="J249" s="647"/>
      <c r="K249" s="647"/>
      <c r="L249" s="647"/>
      <c r="M249" s="655"/>
      <c r="N249" s="647"/>
      <c r="O249" s="647"/>
      <c r="P249" s="788"/>
      <c r="Q249" s="117"/>
      <c r="R249" s="788"/>
      <c r="S249" s="1389"/>
      <c r="T249" s="550" t="str">
        <f t="shared" si="119"/>
        <v/>
      </c>
      <c r="U249" s="50" t="str">
        <f t="shared" si="120"/>
        <v/>
      </c>
    </row>
    <row r="250" spans="1:21">
      <c r="A250" s="647"/>
      <c r="P250" s="869"/>
      <c r="Q250" s="869"/>
      <c r="R250" s="869"/>
    </row>
    <row r="251" spans="1:21" ht="15" thickBot="1">
      <c r="A251" s="879"/>
      <c r="B251" s="880"/>
      <c r="C251" s="463"/>
      <c r="D251" s="463"/>
      <c r="E251" s="879"/>
      <c r="F251" s="879"/>
      <c r="G251" s="879"/>
      <c r="H251" s="879"/>
      <c r="I251" s="879"/>
      <c r="J251" s="879"/>
      <c r="K251" s="879"/>
      <c r="L251" s="879"/>
      <c r="M251" s="879"/>
      <c r="N251" s="879"/>
      <c r="O251" s="879"/>
      <c r="P251" s="728"/>
      <c r="Q251" s="170"/>
      <c r="R251" s="728"/>
      <c r="S251" s="1410"/>
      <c r="T251" s="881"/>
      <c r="U251" s="882"/>
    </row>
    <row r="252" spans="1:21">
      <c r="A252" s="647"/>
      <c r="B252" s="706"/>
      <c r="C252" s="48"/>
      <c r="D252" s="48"/>
      <c r="E252" s="647"/>
      <c r="F252" s="647"/>
      <c r="G252" s="647"/>
      <c r="H252" s="647"/>
      <c r="I252" s="647"/>
      <c r="J252" s="647"/>
      <c r="K252" s="647"/>
      <c r="L252" s="647"/>
      <c r="M252" s="655"/>
      <c r="N252" s="647"/>
      <c r="O252" s="647"/>
      <c r="P252" s="788"/>
      <c r="Q252" s="219"/>
      <c r="R252" s="788"/>
      <c r="S252" s="1389"/>
      <c r="T252" s="586"/>
      <c r="U252" s="50"/>
    </row>
    <row r="253" spans="1:21">
      <c r="A253" s="647"/>
      <c r="B253" s="775"/>
      <c r="C253" s="630"/>
      <c r="D253" s="630"/>
      <c r="E253" s="636"/>
      <c r="F253" s="636"/>
      <c r="G253" s="636"/>
      <c r="H253" s="636"/>
      <c r="I253" s="637"/>
      <c r="J253" s="703"/>
      <c r="K253" s="636"/>
      <c r="L253" s="636"/>
      <c r="M253" s="636"/>
      <c r="N253" s="610"/>
      <c r="O253" s="364"/>
      <c r="P253" s="682"/>
      <c r="Q253" s="642"/>
      <c r="R253" s="682"/>
      <c r="S253" s="1392"/>
      <c r="T253" s="50"/>
      <c r="U253" s="50"/>
    </row>
    <row r="254" spans="1:21">
      <c r="A254" s="616"/>
      <c r="B254" s="616"/>
      <c r="C254" s="707"/>
      <c r="D254" s="707"/>
      <c r="E254" s="609"/>
      <c r="F254" s="609"/>
      <c r="G254" s="609"/>
      <c r="H254" s="609"/>
      <c r="I254" s="617"/>
      <c r="J254" s="607"/>
      <c r="K254" s="609"/>
      <c r="L254" s="609"/>
      <c r="M254" s="609"/>
      <c r="N254" s="619"/>
      <c r="O254" s="620"/>
      <c r="P254" s="699"/>
      <c r="Q254" s="731"/>
      <c r="R254" s="699"/>
      <c r="S254" s="1389"/>
      <c r="T254" s="50"/>
      <c r="U254" s="50"/>
    </row>
    <row r="255" spans="1:21">
      <c r="A255" s="669"/>
      <c r="B255" s="715"/>
      <c r="C255" s="313"/>
      <c r="D255" s="313"/>
      <c r="E255" s="717"/>
      <c r="F255" s="717"/>
      <c r="G255" s="717"/>
      <c r="H255" s="717"/>
      <c r="I255" s="3"/>
      <c r="J255" s="3"/>
      <c r="K255" s="717"/>
      <c r="L255" s="717"/>
      <c r="M255" s="718"/>
      <c r="N255" s="33"/>
      <c r="O255" s="364"/>
      <c r="P255" s="699"/>
      <c r="Q255" s="642"/>
      <c r="R255" s="699"/>
      <c r="S255" s="1389"/>
      <c r="T255" s="50"/>
      <c r="U255" s="50"/>
    </row>
    <row r="256" spans="1:21">
      <c r="A256" s="669"/>
      <c r="B256" s="789" t="s">
        <v>3783</v>
      </c>
      <c r="C256" s="790"/>
      <c r="D256" s="790"/>
      <c r="E256" s="717"/>
      <c r="F256" s="717"/>
      <c r="G256" s="717"/>
      <c r="H256" s="717"/>
      <c r="I256" s="3"/>
      <c r="J256" s="3"/>
      <c r="K256" s="717"/>
      <c r="L256" s="717"/>
      <c r="M256" s="718"/>
      <c r="N256" s="33"/>
      <c r="O256" s="364"/>
      <c r="P256" s="699"/>
      <c r="Q256" s="642"/>
      <c r="R256" s="699"/>
      <c r="S256" s="1389"/>
      <c r="T256" s="50"/>
      <c r="U256" s="50"/>
    </row>
    <row r="257" spans="1:22">
      <c r="A257" s="1175" t="s">
        <v>2856</v>
      </c>
      <c r="B257" s="1176"/>
      <c r="C257" s="1177"/>
      <c r="D257" s="313"/>
      <c r="E257" s="717"/>
      <c r="F257" s="717"/>
      <c r="G257" s="717"/>
      <c r="H257" s="717"/>
      <c r="I257" s="3"/>
      <c r="J257" s="3"/>
      <c r="K257" s="717"/>
      <c r="L257" s="717"/>
      <c r="M257" s="718"/>
      <c r="N257" s="33"/>
      <c r="O257" s="364"/>
      <c r="P257" s="699"/>
      <c r="Q257" s="642"/>
      <c r="R257" s="699"/>
      <c r="S257" s="1389"/>
      <c r="T257" s="50"/>
      <c r="U257" s="50"/>
    </row>
    <row r="258" spans="1:22">
      <c r="A258" s="1110" t="s">
        <v>3784</v>
      </c>
      <c r="B258" s="1104"/>
      <c r="C258" s="1117"/>
      <c r="D258" s="313"/>
      <c r="E258" s="717"/>
      <c r="F258" s="717"/>
      <c r="G258" s="717"/>
      <c r="H258" s="717"/>
      <c r="I258" s="3"/>
      <c r="J258" s="3"/>
      <c r="K258" s="717"/>
      <c r="L258" s="717"/>
      <c r="M258" s="718"/>
      <c r="N258" s="33"/>
      <c r="O258" s="364"/>
      <c r="P258" s="699"/>
      <c r="Q258" s="642"/>
      <c r="R258" s="699"/>
      <c r="S258" s="1389"/>
      <c r="T258" s="50"/>
      <c r="U258" s="50"/>
    </row>
    <row r="259" spans="1:22">
      <c r="A259" s="1111" t="s">
        <v>3785</v>
      </c>
      <c r="B259" s="1105"/>
      <c r="C259" s="1118"/>
      <c r="D259" s="17"/>
      <c r="E259" s="649"/>
      <c r="F259" s="649"/>
      <c r="G259" s="618"/>
      <c r="H259" s="618"/>
      <c r="I259" s="650"/>
      <c r="J259" s="650"/>
      <c r="K259" s="618"/>
      <c r="L259" s="618"/>
      <c r="M259" s="651"/>
      <c r="N259" s="652"/>
      <c r="O259" s="730"/>
      <c r="P259" s="558"/>
      <c r="Q259" s="654"/>
      <c r="R259" s="558"/>
      <c r="S259" s="1389"/>
      <c r="T259" s="50"/>
      <c r="U259" s="50"/>
    </row>
    <row r="260" spans="1:22" s="4" customFormat="1">
      <c r="A260" s="1201" t="s">
        <v>3827</v>
      </c>
      <c r="B260" s="1201"/>
      <c r="C260" s="1202"/>
      <c r="D260" s="17"/>
      <c r="E260" s="649"/>
      <c r="F260" s="649"/>
      <c r="G260" s="618"/>
      <c r="H260" s="618"/>
      <c r="I260" s="650"/>
      <c r="J260" s="650"/>
      <c r="K260" s="618"/>
      <c r="L260" s="618"/>
      <c r="M260" s="651"/>
      <c r="N260" s="652"/>
      <c r="O260" s="730"/>
      <c r="P260" s="558"/>
      <c r="Q260" s="654"/>
      <c r="R260" s="558"/>
      <c r="S260" s="1389"/>
      <c r="T260" s="50"/>
      <c r="U260" s="50"/>
    </row>
    <row r="261" spans="1:22">
      <c r="A261" s="1112" t="s">
        <v>3786</v>
      </c>
      <c r="B261" s="1106"/>
      <c r="C261" s="1119"/>
      <c r="D261" s="791"/>
      <c r="E261" s="717"/>
      <c r="F261" s="717"/>
      <c r="G261" s="717"/>
      <c r="H261" s="717"/>
      <c r="I261" s="3"/>
      <c r="J261" s="3"/>
      <c r="K261" s="717"/>
      <c r="L261" s="717"/>
      <c r="M261" s="718"/>
      <c r="N261" s="33"/>
      <c r="O261" s="364"/>
      <c r="P261" s="719"/>
      <c r="Q261" s="642"/>
      <c r="R261" s="699"/>
      <c r="S261" s="1389"/>
      <c r="T261" s="50"/>
      <c r="U261" s="50"/>
    </row>
    <row r="262" spans="1:22">
      <c r="A262" s="1113" t="s">
        <v>2857</v>
      </c>
      <c r="B262" s="1107"/>
      <c r="C262" s="1120"/>
      <c r="D262" s="791"/>
      <c r="E262" s="717"/>
      <c r="F262" s="717"/>
      <c r="G262" s="717"/>
      <c r="H262" s="717"/>
      <c r="I262" s="3"/>
      <c r="J262" s="3"/>
      <c r="K262" s="717"/>
      <c r="L262" s="717"/>
      <c r="M262" s="718"/>
      <c r="N262" s="33"/>
      <c r="O262" s="364"/>
      <c r="P262" s="719"/>
      <c r="Q262" s="642"/>
      <c r="R262" s="699"/>
      <c r="S262" s="1389"/>
      <c r="T262" s="50"/>
      <c r="U262" s="50"/>
    </row>
    <row r="263" spans="1:22">
      <c r="A263" s="1114" t="s">
        <v>3798</v>
      </c>
      <c r="B263" s="1108"/>
      <c r="C263" s="1121"/>
      <c r="D263" s="791"/>
      <c r="E263" s="717"/>
      <c r="F263" s="717"/>
      <c r="G263" s="616" t="s">
        <v>2858</v>
      </c>
      <c r="H263" s="616"/>
      <c r="I263" s="616"/>
      <c r="J263" s="597"/>
      <c r="K263" s="607" t="e">
        <f>SUM($J248+$J241+$J233+$J219+$J208+$J188+$J202+$J167+$J150+$J137+$J131+$J120+$J112+$J96+$J71+$J60+$J50+$J40+$J30+$J17)</f>
        <v>#REF!</v>
      </c>
      <c r="L263" s="717"/>
      <c r="M263" s="718"/>
      <c r="N263" s="33"/>
      <c r="O263" s="364"/>
      <c r="P263" s="719"/>
      <c r="Q263" s="642"/>
      <c r="R263" s="699"/>
      <c r="S263" s="1389"/>
      <c r="T263" s="50"/>
      <c r="U263" s="50"/>
    </row>
    <row r="264" spans="1:22">
      <c r="A264" s="1115" t="s">
        <v>2859</v>
      </c>
      <c r="B264" s="1109"/>
      <c r="C264" s="1122"/>
      <c r="D264" s="635"/>
      <c r="E264" s="649"/>
      <c r="F264" s="649"/>
      <c r="G264" s="618"/>
      <c r="H264" s="618"/>
      <c r="I264" s="650"/>
      <c r="J264" s="650"/>
      <c r="K264" s="609"/>
      <c r="L264" s="638"/>
      <c r="M264" s="638"/>
      <c r="N264" s="619"/>
      <c r="O264" s="620"/>
      <c r="P264" s="699"/>
      <c r="Q264" s="701"/>
      <c r="R264" s="699"/>
      <c r="S264" s="1389"/>
      <c r="T264" s="50"/>
      <c r="U264" s="50"/>
    </row>
    <row r="265" spans="1:22">
      <c r="A265" s="1116" t="s">
        <v>3777</v>
      </c>
      <c r="B265" s="1361"/>
      <c r="C265" s="1362"/>
      <c r="D265" s="604"/>
      <c r="E265" s="609"/>
      <c r="F265" s="609"/>
      <c r="G265" s="609"/>
      <c r="H265" s="609"/>
      <c r="I265" s="617"/>
      <c r="J265" s="617"/>
      <c r="K265" s="609"/>
      <c r="L265" s="638"/>
      <c r="M265" s="638"/>
      <c r="N265" s="619"/>
      <c r="O265" s="620"/>
      <c r="P265" s="699"/>
      <c r="Q265" s="701"/>
      <c r="R265" s="699"/>
      <c r="S265" s="1389"/>
      <c r="T265" s="50"/>
      <c r="U265" s="50"/>
    </row>
    <row r="266" spans="1:22" s="4" customFormat="1">
      <c r="A266" s="1129" t="s">
        <v>3787</v>
      </c>
      <c r="B266" s="1130"/>
      <c r="C266" s="1131"/>
      <c r="D266" s="1131"/>
      <c r="E266" s="1132"/>
      <c r="F266" s="609"/>
      <c r="G266" s="609"/>
      <c r="H266" s="609"/>
      <c r="I266" s="617"/>
      <c r="J266" s="617"/>
      <c r="K266" s="609"/>
      <c r="L266" s="638"/>
      <c r="M266" s="638"/>
      <c r="N266" s="619"/>
      <c r="O266" s="620"/>
      <c r="P266" s="699"/>
      <c r="Q266" s="701"/>
      <c r="R266" s="699"/>
      <c r="S266" s="1389"/>
      <c r="T266" s="50"/>
      <c r="U266" s="50"/>
    </row>
    <row r="267" spans="1:22">
      <c r="A267" s="792"/>
      <c r="B267" s="793" t="s">
        <v>650</v>
      </c>
      <c r="C267" s="604"/>
      <c r="D267" s="604"/>
      <c r="E267" s="794" t="s">
        <v>650</v>
      </c>
      <c r="F267" s="794"/>
      <c r="G267" s="794" t="s">
        <v>650</v>
      </c>
      <c r="H267" s="794" t="s">
        <v>650</v>
      </c>
      <c r="I267" s="795" t="s">
        <v>650</v>
      </c>
      <c r="J267" s="795" t="s">
        <v>650</v>
      </c>
      <c r="K267" s="794" t="s">
        <v>650</v>
      </c>
      <c r="L267" s="796" t="s">
        <v>650</v>
      </c>
      <c r="M267" s="796"/>
      <c r="N267" s="797" t="s">
        <v>650</v>
      </c>
      <c r="O267" s="620"/>
      <c r="P267" s="699"/>
      <c r="Q267" s="701"/>
      <c r="R267" s="699" t="s">
        <v>650</v>
      </c>
      <c r="S267" s="1411"/>
      <c r="T267" s="870"/>
      <c r="U267" s="870"/>
      <c r="V267" s="871"/>
    </row>
    <row r="268" spans="1:22">
      <c r="A268" s="616"/>
      <c r="B268" s="193" t="s">
        <v>2860</v>
      </c>
      <c r="C268" s="313"/>
      <c r="D268" s="155">
        <v>0</v>
      </c>
      <c r="E268" s="155">
        <v>0</v>
      </c>
      <c r="F268" s="33">
        <f t="shared" ref="F268:F331" si="135">((E268*M268)/35)/4</f>
        <v>0</v>
      </c>
      <c r="G268" s="155">
        <v>24</v>
      </c>
      <c r="H268" s="155">
        <v>16</v>
      </c>
      <c r="I268" s="3">
        <f t="shared" ref="I268:I313" si="136">E268/G268+H268</f>
        <v>16</v>
      </c>
      <c r="J268" s="3">
        <f t="shared" ref="J268:J331" si="137">ROUND(I268/7.5,0)</f>
        <v>2</v>
      </c>
      <c r="K268" s="155" t="s">
        <v>542</v>
      </c>
      <c r="L268" s="155">
        <v>0.15210000000000001</v>
      </c>
      <c r="M268" s="7">
        <v>0.111</v>
      </c>
      <c r="N268" s="33">
        <f>E268*L268</f>
        <v>0</v>
      </c>
      <c r="O268" s="364"/>
      <c r="P268" s="719"/>
      <c r="Q268" s="642"/>
      <c r="R268" s="719" t="s">
        <v>1649</v>
      </c>
      <c r="S268" s="1412"/>
      <c r="T268" s="872"/>
      <c r="U268" s="873"/>
      <c r="V268" s="871"/>
    </row>
    <row r="269" spans="1:22">
      <c r="A269" s="616"/>
      <c r="B269" s="246" t="s">
        <v>2861</v>
      </c>
      <c r="C269" s="313"/>
      <c r="D269" s="155">
        <v>0</v>
      </c>
      <c r="E269" s="7">
        <v>0</v>
      </c>
      <c r="F269" s="33">
        <f t="shared" si="135"/>
        <v>0</v>
      </c>
      <c r="G269" s="7">
        <v>24</v>
      </c>
      <c r="H269" s="7">
        <v>16</v>
      </c>
      <c r="I269" s="3">
        <f t="shared" si="136"/>
        <v>16</v>
      </c>
      <c r="J269" s="3">
        <f t="shared" si="137"/>
        <v>2</v>
      </c>
      <c r="K269" s="7" t="s">
        <v>2862</v>
      </c>
      <c r="L269" s="7">
        <v>3.1600000000000003E-2</v>
      </c>
      <c r="M269" s="7">
        <v>2.5000000000000001E-2</v>
      </c>
      <c r="N269" s="33">
        <f>E269*L269</f>
        <v>0</v>
      </c>
      <c r="O269" s="364"/>
      <c r="P269" s="719"/>
      <c r="Q269" s="642"/>
      <c r="R269" s="719" t="s">
        <v>2863</v>
      </c>
      <c r="S269" s="1412"/>
      <c r="T269" s="872"/>
      <c r="U269" s="873"/>
      <c r="V269" s="871"/>
    </row>
    <row r="270" spans="1:22">
      <c r="A270" s="616"/>
      <c r="B270" s="193" t="s">
        <v>2864</v>
      </c>
      <c r="C270" s="313"/>
      <c r="D270" s="155">
        <v>0</v>
      </c>
      <c r="E270" s="155">
        <v>0</v>
      </c>
      <c r="F270" s="33">
        <f t="shared" si="135"/>
        <v>0</v>
      </c>
      <c r="G270" s="8">
        <v>381</v>
      </c>
      <c r="H270" s="155">
        <v>16</v>
      </c>
      <c r="I270" s="3">
        <f t="shared" si="136"/>
        <v>16</v>
      </c>
      <c r="J270" s="3">
        <f t="shared" si="137"/>
        <v>2</v>
      </c>
      <c r="K270" s="155" t="s">
        <v>122</v>
      </c>
      <c r="L270" s="195">
        <v>0.16070000000000001</v>
      </c>
      <c r="M270" s="7">
        <v>4.9180000000000001E-2</v>
      </c>
      <c r="N270" s="33">
        <f>E270*L270</f>
        <v>0</v>
      </c>
      <c r="O270" s="364"/>
      <c r="P270" s="719"/>
      <c r="Q270" s="642"/>
      <c r="R270" s="719" t="s">
        <v>1399</v>
      </c>
      <c r="S270" s="1412"/>
      <c r="T270" s="872"/>
      <c r="U270" s="873"/>
      <c r="V270" s="871"/>
    </row>
    <row r="271" spans="1:22">
      <c r="A271" s="616"/>
      <c r="B271" s="193" t="s">
        <v>2111</v>
      </c>
      <c r="C271" s="313"/>
      <c r="D271" s="155">
        <v>0</v>
      </c>
      <c r="E271" s="155">
        <v>0</v>
      </c>
      <c r="F271" s="33">
        <f t="shared" si="135"/>
        <v>0</v>
      </c>
      <c r="G271" s="8">
        <v>277</v>
      </c>
      <c r="H271" s="155">
        <v>16</v>
      </c>
      <c r="I271" s="3">
        <f t="shared" si="136"/>
        <v>16</v>
      </c>
      <c r="J271" s="3">
        <f t="shared" si="137"/>
        <v>2</v>
      </c>
      <c r="K271" s="155" t="s">
        <v>2865</v>
      </c>
      <c r="L271" s="195">
        <v>0.16070000000000001</v>
      </c>
      <c r="M271" s="7">
        <v>6.2549999999999994E-2</v>
      </c>
      <c r="N271" s="33">
        <v>0</v>
      </c>
      <c r="O271" s="364"/>
      <c r="P271" s="719"/>
      <c r="Q271" s="642"/>
      <c r="R271" s="719" t="s">
        <v>1399</v>
      </c>
      <c r="S271" s="1412"/>
      <c r="T271" s="872"/>
      <c r="U271" s="873"/>
      <c r="V271" s="871"/>
    </row>
    <row r="272" spans="1:22">
      <c r="A272" s="616"/>
      <c r="B272" s="193" t="s">
        <v>2866</v>
      </c>
      <c r="C272" s="313"/>
      <c r="D272" s="155">
        <v>0</v>
      </c>
      <c r="E272" s="155">
        <v>0</v>
      </c>
      <c r="F272" s="33">
        <f t="shared" si="135"/>
        <v>0</v>
      </c>
      <c r="G272" s="155">
        <v>24</v>
      </c>
      <c r="H272" s="155">
        <v>16</v>
      </c>
      <c r="I272" s="3">
        <f t="shared" si="136"/>
        <v>16</v>
      </c>
      <c r="J272" s="3">
        <f t="shared" si="137"/>
        <v>2</v>
      </c>
      <c r="K272" s="155" t="s">
        <v>122</v>
      </c>
      <c r="L272" s="195">
        <v>0.20180000000000001</v>
      </c>
      <c r="M272" s="7">
        <v>6.1420000000000002E-2</v>
      </c>
      <c r="N272" s="33">
        <f t="shared" ref="N272:N333" si="138">E272*L272</f>
        <v>0</v>
      </c>
      <c r="O272" s="364"/>
      <c r="P272" s="719"/>
      <c r="Q272" s="642"/>
      <c r="R272" s="719" t="s">
        <v>1399</v>
      </c>
      <c r="S272" s="1412"/>
      <c r="T272" s="872"/>
      <c r="U272" s="873"/>
      <c r="V272" s="871"/>
    </row>
    <row r="273" spans="1:22">
      <c r="A273" s="616"/>
      <c r="B273" s="193" t="s">
        <v>2867</v>
      </c>
      <c r="C273" s="313"/>
      <c r="D273" s="155">
        <v>0</v>
      </c>
      <c r="E273" s="155">
        <v>0</v>
      </c>
      <c r="F273" s="33">
        <f t="shared" si="135"/>
        <v>0</v>
      </c>
      <c r="G273" s="8">
        <v>277</v>
      </c>
      <c r="H273" s="155">
        <v>16</v>
      </c>
      <c r="I273" s="3">
        <f t="shared" si="136"/>
        <v>16</v>
      </c>
      <c r="J273" s="3">
        <f t="shared" si="137"/>
        <v>2</v>
      </c>
      <c r="K273" s="155" t="s">
        <v>1796</v>
      </c>
      <c r="L273" s="195">
        <v>0.16070000000000001</v>
      </c>
      <c r="M273" s="7">
        <v>4.9180000000000001E-2</v>
      </c>
      <c r="N273" s="33">
        <f t="shared" si="138"/>
        <v>0</v>
      </c>
      <c r="O273" s="364"/>
      <c r="P273" s="719"/>
      <c r="Q273" s="642"/>
      <c r="R273" s="719" t="s">
        <v>1399</v>
      </c>
      <c r="S273" s="1412"/>
      <c r="T273" s="872"/>
      <c r="U273" s="873"/>
      <c r="V273" s="871"/>
    </row>
    <row r="274" spans="1:22">
      <c r="A274" s="616"/>
      <c r="B274" s="193" t="s">
        <v>2868</v>
      </c>
      <c r="C274" s="313"/>
      <c r="D274" s="155">
        <v>0</v>
      </c>
      <c r="E274" s="155">
        <v>0</v>
      </c>
      <c r="F274" s="33">
        <f t="shared" si="135"/>
        <v>0</v>
      </c>
      <c r="G274" s="8">
        <v>369</v>
      </c>
      <c r="H274" s="155">
        <v>16</v>
      </c>
      <c r="I274" s="3">
        <f t="shared" si="136"/>
        <v>16</v>
      </c>
      <c r="J274" s="3">
        <f t="shared" si="137"/>
        <v>2</v>
      </c>
      <c r="K274" s="155" t="s">
        <v>122</v>
      </c>
      <c r="L274" s="195">
        <v>0.1764</v>
      </c>
      <c r="M274" s="7">
        <v>7.3599999999999999E-2</v>
      </c>
      <c r="N274" s="33">
        <f t="shared" si="138"/>
        <v>0</v>
      </c>
      <c r="O274" s="364"/>
      <c r="P274" s="719"/>
      <c r="Q274" s="642"/>
      <c r="R274" s="719" t="s">
        <v>2869</v>
      </c>
      <c r="S274" s="1412"/>
      <c r="T274" s="872"/>
      <c r="U274" s="873"/>
      <c r="V274" s="871"/>
    </row>
    <row r="275" spans="1:22">
      <c r="A275" s="616"/>
      <c r="B275" s="193" t="s">
        <v>2870</v>
      </c>
      <c r="C275" s="313"/>
      <c r="D275" s="155">
        <v>0</v>
      </c>
      <c r="E275" s="155">
        <v>0</v>
      </c>
      <c r="F275" s="33">
        <f t="shared" si="135"/>
        <v>0</v>
      </c>
      <c r="G275" s="8">
        <v>300</v>
      </c>
      <c r="H275" s="155">
        <v>16</v>
      </c>
      <c r="I275" s="3">
        <f t="shared" si="136"/>
        <v>16</v>
      </c>
      <c r="J275" s="3">
        <f t="shared" si="137"/>
        <v>2</v>
      </c>
      <c r="K275" s="155" t="s">
        <v>213</v>
      </c>
      <c r="L275" s="195">
        <v>0.4083</v>
      </c>
      <c r="M275" s="7">
        <v>0.1517</v>
      </c>
      <c r="N275" s="33">
        <f t="shared" si="138"/>
        <v>0</v>
      </c>
      <c r="O275" s="364"/>
      <c r="P275" s="719"/>
      <c r="Q275" s="642"/>
      <c r="R275" s="719" t="s">
        <v>1399</v>
      </c>
      <c r="S275" s="1412"/>
      <c r="T275" s="872"/>
      <c r="U275" s="873"/>
      <c r="V275" s="871"/>
    </row>
    <row r="276" spans="1:22">
      <c r="A276" s="616"/>
      <c r="B276" s="193" t="s">
        <v>2871</v>
      </c>
      <c r="C276" s="313"/>
      <c r="D276" s="155">
        <v>0</v>
      </c>
      <c r="E276" s="155">
        <v>0</v>
      </c>
      <c r="F276" s="33">
        <f t="shared" si="135"/>
        <v>0</v>
      </c>
      <c r="G276" s="8">
        <v>241</v>
      </c>
      <c r="H276" s="155">
        <v>16</v>
      </c>
      <c r="I276" s="3">
        <f t="shared" si="136"/>
        <v>16</v>
      </c>
      <c r="J276" s="3">
        <f t="shared" si="137"/>
        <v>2</v>
      </c>
      <c r="K276" s="155" t="s">
        <v>2872</v>
      </c>
      <c r="L276" s="195">
        <v>0.4083</v>
      </c>
      <c r="M276" s="7">
        <v>0.1517</v>
      </c>
      <c r="N276" s="33">
        <f t="shared" si="138"/>
        <v>0</v>
      </c>
      <c r="O276" s="364"/>
      <c r="P276" s="719"/>
      <c r="Q276" s="642"/>
      <c r="R276" s="719" t="s">
        <v>1399</v>
      </c>
      <c r="S276" s="1412"/>
      <c r="T276" s="872"/>
      <c r="U276" s="873"/>
      <c r="V276" s="871"/>
    </row>
    <row r="277" spans="1:22">
      <c r="A277" s="616"/>
      <c r="B277" s="193" t="s">
        <v>2873</v>
      </c>
      <c r="C277" s="313"/>
      <c r="D277" s="155">
        <v>0</v>
      </c>
      <c r="E277" s="155">
        <v>0</v>
      </c>
      <c r="F277" s="33">
        <f t="shared" si="135"/>
        <v>0</v>
      </c>
      <c r="G277" s="155">
        <v>180</v>
      </c>
      <c r="H277" s="155">
        <v>16</v>
      </c>
      <c r="I277" s="3">
        <f t="shared" si="136"/>
        <v>16</v>
      </c>
      <c r="J277" s="3">
        <f t="shared" si="137"/>
        <v>2</v>
      </c>
      <c r="K277" s="155" t="s">
        <v>213</v>
      </c>
      <c r="L277" s="155">
        <v>0.38019999999999998</v>
      </c>
      <c r="M277" s="7">
        <v>0.1517</v>
      </c>
      <c r="N277" s="33">
        <f t="shared" si="138"/>
        <v>0</v>
      </c>
      <c r="O277" s="364"/>
      <c r="P277" s="719"/>
      <c r="Q277" s="642"/>
      <c r="R277" s="719" t="s">
        <v>1399</v>
      </c>
      <c r="S277" s="1412"/>
      <c r="T277" s="872"/>
      <c r="U277" s="873"/>
      <c r="V277" s="871"/>
    </row>
    <row r="278" spans="1:22">
      <c r="A278" s="616"/>
      <c r="B278" s="193" t="s">
        <v>2874</v>
      </c>
      <c r="C278" s="313"/>
      <c r="D278" s="155">
        <v>0</v>
      </c>
      <c r="E278" s="155">
        <v>0</v>
      </c>
      <c r="F278" s="33">
        <f t="shared" si="135"/>
        <v>0</v>
      </c>
      <c r="G278" s="155">
        <v>326</v>
      </c>
      <c r="H278" s="155">
        <v>16</v>
      </c>
      <c r="I278" s="3">
        <f t="shared" si="136"/>
        <v>16</v>
      </c>
      <c r="J278" s="3">
        <f t="shared" si="137"/>
        <v>2</v>
      </c>
      <c r="K278" s="155" t="s">
        <v>213</v>
      </c>
      <c r="L278" s="195">
        <v>0.47989999999999999</v>
      </c>
      <c r="M278" s="7">
        <v>0.1699</v>
      </c>
      <c r="N278" s="33">
        <f t="shared" si="138"/>
        <v>0</v>
      </c>
      <c r="O278" s="364"/>
      <c r="P278" s="719"/>
      <c r="Q278" s="642"/>
      <c r="R278" s="719" t="s">
        <v>1399</v>
      </c>
      <c r="S278" s="1412"/>
      <c r="T278" s="872"/>
      <c r="U278" s="873"/>
      <c r="V278" s="871"/>
    </row>
    <row r="279" spans="1:22">
      <c r="A279" s="616"/>
      <c r="B279" s="193" t="s">
        <v>2875</v>
      </c>
      <c r="C279" s="313" t="s">
        <v>2876</v>
      </c>
      <c r="D279" s="155">
        <v>0</v>
      </c>
      <c r="E279" s="155">
        <v>0</v>
      </c>
      <c r="F279" s="33">
        <f t="shared" si="135"/>
        <v>0</v>
      </c>
      <c r="G279" s="155">
        <v>360</v>
      </c>
      <c r="H279" s="155">
        <v>16</v>
      </c>
      <c r="I279" s="3">
        <f t="shared" si="136"/>
        <v>16</v>
      </c>
      <c r="J279" s="3">
        <f t="shared" si="137"/>
        <v>2</v>
      </c>
      <c r="K279" s="155" t="s">
        <v>122</v>
      </c>
      <c r="L279" s="155">
        <v>0.1734</v>
      </c>
      <c r="M279" s="7">
        <v>6.5000000000000002E-2</v>
      </c>
      <c r="N279" s="33">
        <f t="shared" si="138"/>
        <v>0</v>
      </c>
      <c r="O279" s="364"/>
      <c r="P279" s="719"/>
      <c r="Q279" s="642"/>
      <c r="R279" s="719" t="s">
        <v>1399</v>
      </c>
      <c r="S279" s="1412"/>
      <c r="T279" s="872"/>
      <c r="U279" s="873"/>
      <c r="V279" s="871"/>
    </row>
    <row r="280" spans="1:22">
      <c r="A280" s="616"/>
      <c r="B280" s="193" t="s">
        <v>229</v>
      </c>
      <c r="C280" s="313" t="s">
        <v>735</v>
      </c>
      <c r="D280" s="155">
        <v>0</v>
      </c>
      <c r="E280" s="155">
        <v>0</v>
      </c>
      <c r="F280" s="33">
        <f t="shared" si="135"/>
        <v>0</v>
      </c>
      <c r="G280" s="8">
        <v>595</v>
      </c>
      <c r="H280" s="155">
        <v>16</v>
      </c>
      <c r="I280" s="3">
        <f t="shared" si="136"/>
        <v>16</v>
      </c>
      <c r="J280" s="3">
        <f t="shared" si="137"/>
        <v>2</v>
      </c>
      <c r="K280" s="155" t="s">
        <v>55</v>
      </c>
      <c r="L280" s="195">
        <v>2.8299999999999999E-2</v>
      </c>
      <c r="M280" s="7">
        <v>4.6600000000000001E-3</v>
      </c>
      <c r="N280" s="33">
        <f t="shared" si="138"/>
        <v>0</v>
      </c>
      <c r="O280" s="364"/>
      <c r="P280" s="719"/>
      <c r="Q280" s="642"/>
      <c r="R280" s="719" t="s">
        <v>2756</v>
      </c>
      <c r="S280" s="1412" t="s">
        <v>2877</v>
      </c>
      <c r="T280" s="872"/>
      <c r="U280" s="873"/>
      <c r="V280" s="871"/>
    </row>
    <row r="281" spans="1:22">
      <c r="A281" s="616"/>
      <c r="B281" s="193" t="s">
        <v>2878</v>
      </c>
      <c r="C281" s="313"/>
      <c r="D281" s="155">
        <v>0</v>
      </c>
      <c r="E281" s="155">
        <v>0</v>
      </c>
      <c r="F281" s="33">
        <f t="shared" si="135"/>
        <v>0</v>
      </c>
      <c r="G281" s="8">
        <v>505</v>
      </c>
      <c r="H281" s="155">
        <v>16</v>
      </c>
      <c r="I281" s="3">
        <f t="shared" si="136"/>
        <v>16</v>
      </c>
      <c r="J281" s="3">
        <f t="shared" si="137"/>
        <v>2</v>
      </c>
      <c r="K281" s="155" t="s">
        <v>188</v>
      </c>
      <c r="L281" s="195">
        <v>2.8299999999999999E-2</v>
      </c>
      <c r="M281" s="7">
        <v>4.81E-3</v>
      </c>
      <c r="N281" s="33">
        <f t="shared" si="138"/>
        <v>0</v>
      </c>
      <c r="O281" s="364"/>
      <c r="P281" s="719"/>
      <c r="Q281" s="642"/>
      <c r="R281" s="719" t="s">
        <v>2756</v>
      </c>
      <c r="S281" s="1412"/>
      <c r="T281" s="872"/>
      <c r="U281" s="873"/>
      <c r="V281" s="871"/>
    </row>
    <row r="282" spans="1:22">
      <c r="A282" s="616"/>
      <c r="B282" s="193" t="s">
        <v>2879</v>
      </c>
      <c r="C282" s="313"/>
      <c r="D282" s="155">
        <v>0</v>
      </c>
      <c r="E282" s="155">
        <v>0</v>
      </c>
      <c r="F282" s="33">
        <f t="shared" si="135"/>
        <v>0</v>
      </c>
      <c r="G282" s="155">
        <v>163</v>
      </c>
      <c r="H282" s="155">
        <v>16</v>
      </c>
      <c r="I282" s="3">
        <f t="shared" si="136"/>
        <v>16</v>
      </c>
      <c r="J282" s="3">
        <f t="shared" si="137"/>
        <v>2</v>
      </c>
      <c r="K282" s="155" t="s">
        <v>1749</v>
      </c>
      <c r="L282" s="195">
        <v>1.37E-2</v>
      </c>
      <c r="M282" s="7">
        <v>3.2680000000000001E-3</v>
      </c>
      <c r="N282" s="33">
        <f t="shared" si="138"/>
        <v>0</v>
      </c>
      <c r="O282" s="364"/>
      <c r="P282" s="719"/>
      <c r="Q282" s="642"/>
      <c r="R282" s="719" t="s">
        <v>2851</v>
      </c>
      <c r="S282" s="1412"/>
      <c r="T282" s="872"/>
      <c r="U282" s="873"/>
      <c r="V282" s="871"/>
    </row>
    <row r="283" spans="1:22">
      <c r="A283" s="616"/>
      <c r="B283" s="193" t="s">
        <v>2880</v>
      </c>
      <c r="C283" s="313"/>
      <c r="D283" s="1317">
        <v>0</v>
      </c>
      <c r="E283" s="1317">
        <v>0</v>
      </c>
      <c r="F283" s="33">
        <f t="shared" si="135"/>
        <v>0</v>
      </c>
      <c r="G283" s="8">
        <v>175</v>
      </c>
      <c r="H283" s="155">
        <v>16</v>
      </c>
      <c r="I283" s="3">
        <f t="shared" si="136"/>
        <v>16</v>
      </c>
      <c r="J283" s="3">
        <f t="shared" si="137"/>
        <v>2</v>
      </c>
      <c r="K283" s="155" t="s">
        <v>1750</v>
      </c>
      <c r="L283" s="195">
        <v>1.41E-2</v>
      </c>
      <c r="M283" s="7">
        <v>2.9840000000000001E-3</v>
      </c>
      <c r="N283" s="33">
        <f t="shared" si="138"/>
        <v>0</v>
      </c>
      <c r="O283" s="364"/>
      <c r="P283" s="719"/>
      <c r="Q283" s="642"/>
      <c r="R283" s="719" t="s">
        <v>2881</v>
      </c>
      <c r="S283" s="1412"/>
      <c r="T283" s="872"/>
      <c r="U283" s="873"/>
      <c r="V283" s="871"/>
    </row>
    <row r="284" spans="1:22">
      <c r="A284" s="798" t="s">
        <v>2882</v>
      </c>
      <c r="B284" s="193" t="s">
        <v>2883</v>
      </c>
      <c r="C284" s="313"/>
      <c r="D284" s="1317">
        <v>0</v>
      </c>
      <c r="E284" s="1317">
        <v>0</v>
      </c>
      <c r="F284" s="33">
        <f t="shared" si="135"/>
        <v>0</v>
      </c>
      <c r="G284" s="328">
        <v>933</v>
      </c>
      <c r="H284" s="155">
        <v>16</v>
      </c>
      <c r="I284" s="3">
        <f t="shared" si="136"/>
        <v>16</v>
      </c>
      <c r="J284" s="3">
        <f t="shared" si="137"/>
        <v>2</v>
      </c>
      <c r="K284" s="155" t="s">
        <v>221</v>
      </c>
      <c r="L284" s="195">
        <v>1.61E-2</v>
      </c>
      <c r="M284" s="7">
        <v>3.65E-3</v>
      </c>
      <c r="N284" s="33">
        <f t="shared" si="138"/>
        <v>0</v>
      </c>
      <c r="O284" s="364" t="s">
        <v>2884</v>
      </c>
      <c r="P284" s="719"/>
      <c r="Q284" s="642"/>
      <c r="R284" s="719" t="s">
        <v>2786</v>
      </c>
      <c r="S284" s="1412"/>
      <c r="T284" s="872"/>
      <c r="U284" s="873"/>
      <c r="V284" s="871"/>
    </row>
    <row r="285" spans="1:22">
      <c r="A285" s="798"/>
      <c r="B285" s="193" t="s">
        <v>2885</v>
      </c>
      <c r="C285" s="313"/>
      <c r="D285" s="155">
        <v>0</v>
      </c>
      <c r="E285" s="155">
        <v>0</v>
      </c>
      <c r="F285" s="33">
        <f t="shared" si="135"/>
        <v>0</v>
      </c>
      <c r="G285" s="328">
        <v>279</v>
      </c>
      <c r="H285" s="155">
        <v>16</v>
      </c>
      <c r="I285" s="3">
        <f t="shared" si="136"/>
        <v>16</v>
      </c>
      <c r="J285" s="3">
        <f t="shared" si="137"/>
        <v>2</v>
      </c>
      <c r="K285" s="155" t="s">
        <v>2886</v>
      </c>
      <c r="L285" s="1087">
        <v>1.6E-2</v>
      </c>
      <c r="M285" s="7">
        <v>3.65E-3</v>
      </c>
      <c r="N285" s="33">
        <f t="shared" si="138"/>
        <v>0</v>
      </c>
      <c r="O285" s="364" t="s">
        <v>2884</v>
      </c>
      <c r="P285" s="719"/>
      <c r="Q285" s="642"/>
      <c r="R285" s="719" t="s">
        <v>2786</v>
      </c>
      <c r="S285" s="1412"/>
      <c r="T285" s="872"/>
      <c r="U285" s="873"/>
      <c r="V285" s="871"/>
    </row>
    <row r="286" spans="1:22">
      <c r="A286" s="616"/>
      <c r="B286" s="193" t="s">
        <v>2887</v>
      </c>
      <c r="C286" s="313" t="s">
        <v>494</v>
      </c>
      <c r="D286" s="155">
        <v>0</v>
      </c>
      <c r="E286" s="155">
        <v>0</v>
      </c>
      <c r="F286" s="33">
        <f t="shared" si="135"/>
        <v>0</v>
      </c>
      <c r="G286" s="155">
        <v>257</v>
      </c>
      <c r="H286" s="155">
        <v>16</v>
      </c>
      <c r="I286" s="3">
        <f t="shared" si="136"/>
        <v>16</v>
      </c>
      <c r="J286" s="3">
        <f t="shared" si="137"/>
        <v>2</v>
      </c>
      <c r="K286" s="155" t="s">
        <v>55</v>
      </c>
      <c r="L286" s="155">
        <v>0.20050000000000001</v>
      </c>
      <c r="M286" s="7">
        <v>6.8440000000000001E-2</v>
      </c>
      <c r="N286" s="33">
        <f t="shared" si="138"/>
        <v>0</v>
      </c>
      <c r="O286" s="364"/>
      <c r="P286" s="719" t="s">
        <v>2888</v>
      </c>
      <c r="Q286" s="642"/>
      <c r="R286" s="719"/>
      <c r="S286" s="1412"/>
      <c r="T286" s="872"/>
      <c r="U286" s="873"/>
      <c r="V286" s="871"/>
    </row>
    <row r="287" spans="1:22">
      <c r="A287" s="616"/>
      <c r="B287" s="193" t="s">
        <v>2889</v>
      </c>
      <c r="C287" s="313" t="s">
        <v>494</v>
      </c>
      <c r="D287" s="155">
        <v>0</v>
      </c>
      <c r="E287" s="155">
        <v>0</v>
      </c>
      <c r="F287" s="33">
        <f t="shared" si="135"/>
        <v>0</v>
      </c>
      <c r="G287" s="155">
        <v>257</v>
      </c>
      <c r="H287" s="155">
        <v>16</v>
      </c>
      <c r="I287" s="3">
        <f t="shared" si="136"/>
        <v>16</v>
      </c>
      <c r="J287" s="3">
        <f t="shared" si="137"/>
        <v>2</v>
      </c>
      <c r="K287" s="155" t="s">
        <v>55</v>
      </c>
      <c r="L287" s="155">
        <v>0.1741</v>
      </c>
      <c r="M287" s="7">
        <v>5.6189999999999997E-2</v>
      </c>
      <c r="N287" s="33">
        <f t="shared" si="138"/>
        <v>0</v>
      </c>
      <c r="O287" s="364"/>
      <c r="P287" s="719" t="s">
        <v>2888</v>
      </c>
      <c r="Q287" s="642"/>
      <c r="R287" s="719"/>
      <c r="S287" s="1412"/>
      <c r="T287" s="872"/>
      <c r="U287" s="873"/>
      <c r="V287" s="871"/>
    </row>
    <row r="288" spans="1:22">
      <c r="A288" s="792"/>
      <c r="B288" s="193" t="s">
        <v>2890</v>
      </c>
      <c r="C288" s="313"/>
      <c r="D288" s="155">
        <v>0</v>
      </c>
      <c r="E288" s="155">
        <v>0</v>
      </c>
      <c r="F288" s="33">
        <f t="shared" si="135"/>
        <v>0</v>
      </c>
      <c r="G288" s="155">
        <v>180</v>
      </c>
      <c r="H288" s="155">
        <v>16</v>
      </c>
      <c r="I288" s="3">
        <f t="shared" si="136"/>
        <v>16</v>
      </c>
      <c r="J288" s="3">
        <f t="shared" si="137"/>
        <v>2</v>
      </c>
      <c r="K288" s="155" t="s">
        <v>2891</v>
      </c>
      <c r="L288" s="155">
        <v>1.01E-2</v>
      </c>
      <c r="M288" s="7">
        <v>5.3E-3</v>
      </c>
      <c r="N288" s="33">
        <f t="shared" si="138"/>
        <v>0</v>
      </c>
      <c r="O288" s="364"/>
      <c r="P288" s="719"/>
      <c r="Q288" s="642"/>
      <c r="R288" s="719" t="s">
        <v>2881</v>
      </c>
      <c r="S288" s="1412"/>
      <c r="T288" s="872"/>
      <c r="U288" s="873"/>
      <c r="V288" s="871"/>
    </row>
    <row r="289" spans="1:22">
      <c r="A289" s="792"/>
      <c r="B289" s="193" t="s">
        <v>2892</v>
      </c>
      <c r="C289" s="313"/>
      <c r="D289" s="155">
        <v>0</v>
      </c>
      <c r="E289" s="155">
        <v>0</v>
      </c>
      <c r="F289" s="33">
        <f t="shared" si="135"/>
        <v>0</v>
      </c>
      <c r="G289" s="155">
        <v>180</v>
      </c>
      <c r="H289" s="155">
        <v>16</v>
      </c>
      <c r="I289" s="3">
        <f t="shared" si="136"/>
        <v>16</v>
      </c>
      <c r="J289" s="3">
        <f t="shared" si="137"/>
        <v>2</v>
      </c>
      <c r="K289" s="155" t="s">
        <v>2891</v>
      </c>
      <c r="L289" s="155">
        <v>1.01E-2</v>
      </c>
      <c r="M289" s="7">
        <v>5.3E-3</v>
      </c>
      <c r="N289" s="33">
        <f t="shared" si="138"/>
        <v>0</v>
      </c>
      <c r="O289" s="364"/>
      <c r="P289" s="719"/>
      <c r="Q289" s="642"/>
      <c r="R289" s="719" t="s">
        <v>2881</v>
      </c>
      <c r="S289" s="1412"/>
      <c r="T289" s="872"/>
      <c r="U289" s="873"/>
      <c r="V289" s="871"/>
    </row>
    <row r="290" spans="1:22">
      <c r="A290" s="792"/>
      <c r="B290" s="193" t="s">
        <v>2785</v>
      </c>
      <c r="C290" s="313"/>
      <c r="D290" s="1317">
        <v>0</v>
      </c>
      <c r="E290" s="1317">
        <v>0</v>
      </c>
      <c r="F290" s="33">
        <f t="shared" si="135"/>
        <v>0</v>
      </c>
      <c r="G290" s="8">
        <v>378</v>
      </c>
      <c r="H290" s="155">
        <v>16</v>
      </c>
      <c r="I290" s="3">
        <f t="shared" si="136"/>
        <v>16</v>
      </c>
      <c r="J290" s="3">
        <f t="shared" si="137"/>
        <v>2</v>
      </c>
      <c r="K290" s="155" t="s">
        <v>59</v>
      </c>
      <c r="L290" s="195">
        <v>0.2286</v>
      </c>
      <c r="M290" s="7">
        <v>0.108</v>
      </c>
      <c r="N290" s="33">
        <f t="shared" si="138"/>
        <v>0</v>
      </c>
      <c r="O290" s="364"/>
      <c r="P290" s="719"/>
      <c r="Q290" s="642"/>
      <c r="R290" s="719" t="s">
        <v>1649</v>
      </c>
      <c r="S290" s="1412"/>
      <c r="T290" s="872"/>
      <c r="U290" s="873"/>
      <c r="V290" s="871"/>
    </row>
    <row r="291" spans="1:22">
      <c r="A291" s="792"/>
      <c r="B291" s="193" t="s">
        <v>2893</v>
      </c>
      <c r="C291" s="313"/>
      <c r="D291" s="155">
        <v>0</v>
      </c>
      <c r="E291" s="155">
        <v>0</v>
      </c>
      <c r="F291" s="33">
        <f t="shared" si="135"/>
        <v>0</v>
      </c>
      <c r="G291" s="8">
        <v>378</v>
      </c>
      <c r="H291" s="155">
        <v>16</v>
      </c>
      <c r="I291" s="3">
        <f t="shared" si="136"/>
        <v>16</v>
      </c>
      <c r="J291" s="3">
        <f t="shared" si="137"/>
        <v>2</v>
      </c>
      <c r="K291" s="155" t="s">
        <v>128</v>
      </c>
      <c r="L291" s="195">
        <v>0.2286</v>
      </c>
      <c r="M291" s="7">
        <v>0.108</v>
      </c>
      <c r="N291" s="33">
        <f t="shared" si="138"/>
        <v>0</v>
      </c>
      <c r="O291" s="364"/>
      <c r="P291" s="719"/>
      <c r="Q291" s="642"/>
      <c r="R291" s="719" t="s">
        <v>1649</v>
      </c>
      <c r="S291" s="1412"/>
      <c r="T291" s="872"/>
      <c r="U291" s="873"/>
      <c r="V291" s="871"/>
    </row>
    <row r="292" spans="1:22">
      <c r="A292" s="793"/>
      <c r="B292" s="193" t="s">
        <v>2894</v>
      </c>
      <c r="C292" s="313"/>
      <c r="D292" s="155">
        <v>0</v>
      </c>
      <c r="E292" s="155">
        <v>0</v>
      </c>
      <c r="F292" s="33">
        <f t="shared" si="135"/>
        <v>0</v>
      </c>
      <c r="G292" s="155">
        <v>360</v>
      </c>
      <c r="H292" s="155">
        <v>16</v>
      </c>
      <c r="I292" s="3">
        <f t="shared" si="136"/>
        <v>16</v>
      </c>
      <c r="J292" s="3">
        <f t="shared" si="137"/>
        <v>2</v>
      </c>
      <c r="K292" s="155" t="s">
        <v>181</v>
      </c>
      <c r="L292" s="155">
        <v>0.38700000000000001</v>
      </c>
      <c r="M292" s="7">
        <v>0.1074</v>
      </c>
      <c r="N292" s="33">
        <f t="shared" si="138"/>
        <v>0</v>
      </c>
      <c r="O292" s="364"/>
      <c r="P292" s="719"/>
      <c r="Q292" s="642"/>
      <c r="R292" s="719"/>
      <c r="S292" s="1412"/>
      <c r="T292" s="872"/>
      <c r="U292" s="873"/>
      <c r="V292" s="871"/>
    </row>
    <row r="293" spans="1:22">
      <c r="A293" s="792"/>
      <c r="B293" s="193" t="s">
        <v>2895</v>
      </c>
      <c r="C293" s="313"/>
      <c r="D293" s="155">
        <v>0</v>
      </c>
      <c r="E293" s="155">
        <v>0</v>
      </c>
      <c r="F293" s="33">
        <f t="shared" si="135"/>
        <v>0</v>
      </c>
      <c r="G293" s="8">
        <v>704</v>
      </c>
      <c r="H293" s="155">
        <v>16</v>
      </c>
      <c r="I293" s="3">
        <f t="shared" si="136"/>
        <v>16</v>
      </c>
      <c r="J293" s="3">
        <f t="shared" si="137"/>
        <v>2</v>
      </c>
      <c r="K293" s="155" t="s">
        <v>107</v>
      </c>
      <c r="L293" s="195">
        <v>3.2399999999999998E-2</v>
      </c>
      <c r="M293" s="7">
        <v>1.6279999999999999E-2</v>
      </c>
      <c r="N293" s="33">
        <f t="shared" si="138"/>
        <v>0</v>
      </c>
      <c r="O293" s="364"/>
      <c r="P293" s="719"/>
      <c r="Q293" s="642"/>
      <c r="R293" s="719" t="s">
        <v>2896</v>
      </c>
      <c r="S293" s="1412"/>
      <c r="T293" s="872"/>
      <c r="U293" s="873"/>
      <c r="V293" s="871"/>
    </row>
    <row r="294" spans="1:22">
      <c r="A294" s="792"/>
      <c r="B294" s="193" t="s">
        <v>2897</v>
      </c>
      <c r="C294" s="313"/>
      <c r="D294" s="155">
        <v>0</v>
      </c>
      <c r="E294" s="155">
        <v>0</v>
      </c>
      <c r="F294" s="33">
        <f t="shared" si="135"/>
        <v>0</v>
      </c>
      <c r="G294" s="8">
        <v>437</v>
      </c>
      <c r="H294" s="155">
        <v>16</v>
      </c>
      <c r="I294" s="3">
        <f t="shared" si="136"/>
        <v>16</v>
      </c>
      <c r="J294" s="3">
        <f t="shared" si="137"/>
        <v>2</v>
      </c>
      <c r="K294" s="155" t="s">
        <v>1710</v>
      </c>
      <c r="L294" s="195">
        <v>3.2399999999999998E-2</v>
      </c>
      <c r="M294" s="7">
        <v>0.13139999999999999</v>
      </c>
      <c r="N294" s="33">
        <f t="shared" si="138"/>
        <v>0</v>
      </c>
      <c r="O294" s="364"/>
      <c r="P294" s="719"/>
      <c r="Q294" s="642"/>
      <c r="R294" s="719" t="s">
        <v>2896</v>
      </c>
      <c r="S294" s="1412"/>
      <c r="T294" s="872"/>
      <c r="U294" s="873"/>
      <c r="V294" s="871"/>
    </row>
    <row r="295" spans="1:22">
      <c r="A295" s="792"/>
      <c r="B295" s="193" t="s">
        <v>488</v>
      </c>
      <c r="C295" s="313"/>
      <c r="D295" s="155">
        <v>0</v>
      </c>
      <c r="E295" s="155">
        <v>0</v>
      </c>
      <c r="F295" s="33">
        <f t="shared" si="135"/>
        <v>0</v>
      </c>
      <c r="G295" s="155">
        <v>600</v>
      </c>
      <c r="H295" s="155">
        <v>16</v>
      </c>
      <c r="I295" s="3">
        <f t="shared" si="136"/>
        <v>16</v>
      </c>
      <c r="J295" s="3">
        <f t="shared" si="137"/>
        <v>2</v>
      </c>
      <c r="K295" s="155" t="s">
        <v>107</v>
      </c>
      <c r="L295" s="155">
        <v>3.0800000000000001E-2</v>
      </c>
      <c r="M295" s="7">
        <v>0.13139999999999999</v>
      </c>
      <c r="N295" s="33">
        <f t="shared" si="138"/>
        <v>0</v>
      </c>
      <c r="O295" s="364"/>
      <c r="P295" s="719"/>
      <c r="Q295" s="642"/>
      <c r="R295" s="719" t="s">
        <v>2896</v>
      </c>
      <c r="S295" s="1412"/>
      <c r="T295" s="872"/>
      <c r="U295" s="873"/>
      <c r="V295" s="871"/>
    </row>
    <row r="296" spans="1:22">
      <c r="A296" s="792"/>
      <c r="B296" s="193" t="s">
        <v>2898</v>
      </c>
      <c r="C296" s="313"/>
      <c r="D296" s="155">
        <v>0</v>
      </c>
      <c r="E296" s="155">
        <v>0</v>
      </c>
      <c r="F296" s="33">
        <f t="shared" si="135"/>
        <v>0</v>
      </c>
      <c r="G296" s="155">
        <v>2</v>
      </c>
      <c r="H296" s="155">
        <v>16</v>
      </c>
      <c r="I296" s="3">
        <f t="shared" si="136"/>
        <v>16</v>
      </c>
      <c r="J296" s="3">
        <f t="shared" si="137"/>
        <v>2</v>
      </c>
      <c r="K296" s="155" t="s">
        <v>2899</v>
      </c>
      <c r="L296" s="155">
        <v>1</v>
      </c>
      <c r="M296" s="7">
        <v>6.2199999999999998E-2</v>
      </c>
      <c r="N296" s="33">
        <f t="shared" si="138"/>
        <v>0</v>
      </c>
      <c r="O296" s="364"/>
      <c r="P296" s="719"/>
      <c r="Q296" s="642"/>
      <c r="R296" s="719" t="s">
        <v>2863</v>
      </c>
      <c r="S296" s="1412"/>
      <c r="T296" s="872"/>
      <c r="U296" s="873"/>
      <c r="V296" s="871"/>
    </row>
    <row r="297" spans="1:22">
      <c r="A297" s="799"/>
      <c r="B297" s="193" t="s">
        <v>2900</v>
      </c>
      <c r="C297" s="313"/>
      <c r="D297" s="155">
        <v>0</v>
      </c>
      <c r="E297" s="155">
        <v>0</v>
      </c>
      <c r="F297" s="33">
        <f t="shared" si="135"/>
        <v>0</v>
      </c>
      <c r="G297" s="155">
        <v>450</v>
      </c>
      <c r="H297" s="155">
        <v>16</v>
      </c>
      <c r="I297" s="3">
        <f t="shared" si="136"/>
        <v>16</v>
      </c>
      <c r="J297" s="3">
        <f t="shared" si="137"/>
        <v>2</v>
      </c>
      <c r="K297" s="155" t="s">
        <v>122</v>
      </c>
      <c r="L297" s="155">
        <v>0.23180000000000001</v>
      </c>
      <c r="M297" s="7">
        <v>8.4000000000000005E-2</v>
      </c>
      <c r="N297" s="33">
        <f t="shared" si="138"/>
        <v>0</v>
      </c>
      <c r="O297" s="364"/>
      <c r="P297" s="719"/>
      <c r="Q297" s="642"/>
      <c r="R297" s="719" t="s">
        <v>2863</v>
      </c>
      <c r="S297" s="1412"/>
      <c r="T297" s="872"/>
      <c r="U297" s="873"/>
      <c r="V297" s="871"/>
    </row>
    <row r="298" spans="1:22">
      <c r="A298" s="799"/>
      <c r="B298" s="193" t="s">
        <v>2901</v>
      </c>
      <c r="C298" s="313"/>
      <c r="D298" s="155">
        <v>0</v>
      </c>
      <c r="E298" s="155">
        <v>0</v>
      </c>
      <c r="F298" s="33">
        <f t="shared" si="135"/>
        <v>0</v>
      </c>
      <c r="G298" s="155">
        <v>450</v>
      </c>
      <c r="H298" s="155">
        <v>16</v>
      </c>
      <c r="I298" s="3">
        <f t="shared" si="136"/>
        <v>16</v>
      </c>
      <c r="J298" s="3">
        <f t="shared" si="137"/>
        <v>2</v>
      </c>
      <c r="K298" s="155" t="s">
        <v>122</v>
      </c>
      <c r="L298" s="155">
        <v>0.31559999999999999</v>
      </c>
      <c r="M298" s="7">
        <v>6.2199999999999998E-2</v>
      </c>
      <c r="N298" s="33">
        <f t="shared" si="138"/>
        <v>0</v>
      </c>
      <c r="O298" s="364"/>
      <c r="P298" s="719"/>
      <c r="Q298" s="642"/>
      <c r="R298" s="719" t="s">
        <v>2863</v>
      </c>
      <c r="S298" s="1412"/>
      <c r="T298" s="872"/>
      <c r="U298" s="873"/>
      <c r="V298" s="871"/>
    </row>
    <row r="299" spans="1:22">
      <c r="A299" s="799"/>
      <c r="B299" s="720" t="s">
        <v>2902</v>
      </c>
      <c r="C299" s="800"/>
      <c r="D299" s="155">
        <v>0</v>
      </c>
      <c r="E299" s="756">
        <v>0</v>
      </c>
      <c r="F299" s="33">
        <f t="shared" si="135"/>
        <v>0</v>
      </c>
      <c r="G299" s="328">
        <v>149</v>
      </c>
      <c r="H299" s="293">
        <v>4</v>
      </c>
      <c r="I299" s="3">
        <f t="shared" si="136"/>
        <v>4</v>
      </c>
      <c r="J299" s="3">
        <f t="shared" si="137"/>
        <v>1</v>
      </c>
      <c r="K299" s="293" t="s">
        <v>1830</v>
      </c>
      <c r="L299" s="113">
        <v>0.29549999999999998</v>
      </c>
      <c r="M299" s="168">
        <v>8.4000000000000005E-2</v>
      </c>
      <c r="N299" s="33">
        <f t="shared" si="138"/>
        <v>0</v>
      </c>
      <c r="O299" s="364"/>
      <c r="P299" s="801"/>
      <c r="Q299" s="642"/>
      <c r="R299" s="801" t="s">
        <v>4033</v>
      </c>
      <c r="S299" s="1412"/>
      <c r="T299" s="872"/>
      <c r="U299" s="873"/>
      <c r="V299" s="871"/>
    </row>
    <row r="300" spans="1:22">
      <c r="A300" s="799"/>
      <c r="B300" s="127" t="s">
        <v>2903</v>
      </c>
      <c r="C300" s="800"/>
      <c r="D300" s="155">
        <v>0</v>
      </c>
      <c r="E300" s="110">
        <v>0</v>
      </c>
      <c r="F300" s="33">
        <f t="shared" si="135"/>
        <v>0</v>
      </c>
      <c r="G300" s="111">
        <v>149</v>
      </c>
      <c r="H300" s="110">
        <v>4</v>
      </c>
      <c r="I300" s="3">
        <f t="shared" si="136"/>
        <v>4</v>
      </c>
      <c r="J300" s="3">
        <f t="shared" si="137"/>
        <v>1</v>
      </c>
      <c r="K300" s="110" t="s">
        <v>1830</v>
      </c>
      <c r="L300" s="113">
        <v>0.29549999999999998</v>
      </c>
      <c r="M300" s="168">
        <v>8.4000000000000005E-2</v>
      </c>
      <c r="N300" s="33">
        <f t="shared" si="138"/>
        <v>0</v>
      </c>
      <c r="O300" s="364"/>
      <c r="P300" s="801"/>
      <c r="Q300" s="642"/>
      <c r="R300" s="801" t="s">
        <v>4033</v>
      </c>
      <c r="S300" s="1412"/>
      <c r="T300" s="872"/>
      <c r="U300" s="873"/>
      <c r="V300" s="871"/>
    </row>
    <row r="301" spans="1:22">
      <c r="A301" s="799"/>
      <c r="B301" s="193" t="s">
        <v>2904</v>
      </c>
      <c r="C301" s="313" t="s">
        <v>494</v>
      </c>
      <c r="D301" s="155">
        <v>0</v>
      </c>
      <c r="E301" s="155">
        <v>0</v>
      </c>
      <c r="F301" s="33">
        <f t="shared" si="135"/>
        <v>0</v>
      </c>
      <c r="G301" s="155">
        <v>450</v>
      </c>
      <c r="H301" s="155">
        <v>16</v>
      </c>
      <c r="I301" s="3">
        <f t="shared" si="136"/>
        <v>16</v>
      </c>
      <c r="J301" s="3">
        <f t="shared" si="137"/>
        <v>2</v>
      </c>
      <c r="K301" s="155" t="s">
        <v>55</v>
      </c>
      <c r="L301" s="155">
        <v>0.1741</v>
      </c>
      <c r="M301" s="7">
        <v>5.2359999999999997E-2</v>
      </c>
      <c r="N301" s="33">
        <f t="shared" si="138"/>
        <v>0</v>
      </c>
      <c r="O301" s="364"/>
      <c r="P301" s="719" t="s">
        <v>1415</v>
      </c>
      <c r="Q301" s="642"/>
      <c r="R301" s="719" t="s">
        <v>2863</v>
      </c>
      <c r="S301" s="1412"/>
      <c r="T301" s="872"/>
      <c r="U301" s="873"/>
      <c r="V301" s="871"/>
    </row>
    <row r="302" spans="1:22">
      <c r="A302" s="799"/>
      <c r="B302" s="193" t="s">
        <v>2905</v>
      </c>
      <c r="C302" s="313" t="s">
        <v>494</v>
      </c>
      <c r="D302" s="155">
        <v>0</v>
      </c>
      <c r="E302" s="155">
        <v>0</v>
      </c>
      <c r="F302" s="33">
        <f t="shared" si="135"/>
        <v>0</v>
      </c>
      <c r="G302" s="155">
        <v>40</v>
      </c>
      <c r="H302" s="155">
        <v>16</v>
      </c>
      <c r="I302" s="3">
        <f t="shared" si="136"/>
        <v>16</v>
      </c>
      <c r="J302" s="3">
        <f t="shared" si="137"/>
        <v>2</v>
      </c>
      <c r="K302" s="155" t="s">
        <v>1800</v>
      </c>
      <c r="L302" s="155">
        <v>0.16350000000000001</v>
      </c>
      <c r="M302" s="7">
        <v>6.0249999999999998E-2</v>
      </c>
      <c r="N302" s="33">
        <f t="shared" si="138"/>
        <v>0</v>
      </c>
      <c r="O302" s="364"/>
      <c r="P302" s="719" t="s">
        <v>1481</v>
      </c>
      <c r="Q302" s="642"/>
      <c r="R302" s="719" t="s">
        <v>1399</v>
      </c>
      <c r="S302" s="1412"/>
      <c r="T302" s="872"/>
      <c r="U302" s="873"/>
      <c r="V302" s="871"/>
    </row>
    <row r="303" spans="1:22">
      <c r="A303" s="799"/>
      <c r="B303" s="193" t="s">
        <v>2906</v>
      </c>
      <c r="C303" s="313"/>
      <c r="D303" s="155">
        <v>0</v>
      </c>
      <c r="E303" s="155">
        <v>0</v>
      </c>
      <c r="F303" s="33">
        <f t="shared" si="135"/>
        <v>0</v>
      </c>
      <c r="G303" s="8">
        <v>281</v>
      </c>
      <c r="H303" s="155">
        <v>16</v>
      </c>
      <c r="I303" s="3">
        <f t="shared" si="136"/>
        <v>16</v>
      </c>
      <c r="J303" s="3">
        <f t="shared" si="137"/>
        <v>2</v>
      </c>
      <c r="K303" s="155" t="s">
        <v>55</v>
      </c>
      <c r="L303" s="195">
        <v>0.32769999999999999</v>
      </c>
      <c r="M303" s="7">
        <v>0.13192000000000001</v>
      </c>
      <c r="N303" s="33">
        <f t="shared" si="138"/>
        <v>0</v>
      </c>
      <c r="O303" s="364"/>
      <c r="P303" s="719"/>
      <c r="Q303" s="642"/>
      <c r="R303" s="719" t="s">
        <v>1399</v>
      </c>
      <c r="S303" s="1412"/>
      <c r="T303" s="872"/>
      <c r="U303" s="873"/>
      <c r="V303" s="871"/>
    </row>
    <row r="304" spans="1:22">
      <c r="A304" s="799" t="s">
        <v>2882</v>
      </c>
      <c r="B304" s="193" t="s">
        <v>2758</v>
      </c>
      <c r="C304" s="313"/>
      <c r="D304" s="155">
        <v>0</v>
      </c>
      <c r="E304" s="155">
        <v>0</v>
      </c>
      <c r="F304" s="33">
        <f t="shared" si="135"/>
        <v>0</v>
      </c>
      <c r="G304" s="8">
        <v>202</v>
      </c>
      <c r="H304" s="155">
        <v>16</v>
      </c>
      <c r="I304" s="3">
        <f t="shared" si="136"/>
        <v>16</v>
      </c>
      <c r="J304" s="3">
        <f t="shared" si="137"/>
        <v>2</v>
      </c>
      <c r="K304" s="155" t="s">
        <v>161</v>
      </c>
      <c r="L304" s="195">
        <v>0.35849999999999999</v>
      </c>
      <c r="M304" s="7">
        <v>0.14099999999999999</v>
      </c>
      <c r="N304" s="33">
        <f t="shared" si="138"/>
        <v>0</v>
      </c>
      <c r="O304" s="364"/>
      <c r="P304" s="719" t="s">
        <v>1481</v>
      </c>
      <c r="Q304" s="642"/>
      <c r="R304" s="719" t="s">
        <v>1399</v>
      </c>
      <c r="S304" s="1412"/>
      <c r="T304" s="872"/>
      <c r="U304" s="873"/>
      <c r="V304" s="871"/>
    </row>
    <row r="305" spans="1:22">
      <c r="A305" s="799"/>
      <c r="B305" s="193" t="s">
        <v>2760</v>
      </c>
      <c r="C305" s="313"/>
      <c r="D305" s="155">
        <v>0</v>
      </c>
      <c r="E305" s="155">
        <v>0</v>
      </c>
      <c r="F305" s="33">
        <f t="shared" si="135"/>
        <v>0</v>
      </c>
      <c r="G305" s="8">
        <v>343</v>
      </c>
      <c r="H305" s="155">
        <v>16</v>
      </c>
      <c r="I305" s="3">
        <f t="shared" si="136"/>
        <v>16</v>
      </c>
      <c r="J305" s="3">
        <f t="shared" si="137"/>
        <v>2</v>
      </c>
      <c r="K305" s="155" t="s">
        <v>169</v>
      </c>
      <c r="L305" s="195">
        <v>0.35849999999999999</v>
      </c>
      <c r="M305" s="7">
        <v>0.14099999999999999</v>
      </c>
      <c r="N305" s="33">
        <f t="shared" si="138"/>
        <v>0</v>
      </c>
      <c r="O305" s="364"/>
      <c r="P305" s="719" t="s">
        <v>1481</v>
      </c>
      <c r="Q305" s="642"/>
      <c r="R305" s="719" t="s">
        <v>1399</v>
      </c>
      <c r="S305" s="1412"/>
      <c r="T305" s="872"/>
      <c r="U305" s="873"/>
      <c r="V305" s="871"/>
    </row>
    <row r="306" spans="1:22">
      <c r="A306" s="799"/>
      <c r="B306" s="193" t="s">
        <v>119</v>
      </c>
      <c r="C306" s="313"/>
      <c r="D306" s="155">
        <v>0</v>
      </c>
      <c r="E306" s="155">
        <v>0</v>
      </c>
      <c r="F306" s="33">
        <f t="shared" si="135"/>
        <v>0</v>
      </c>
      <c r="G306" s="155">
        <v>90</v>
      </c>
      <c r="H306" s="155">
        <v>16</v>
      </c>
      <c r="I306" s="3">
        <f t="shared" si="136"/>
        <v>16</v>
      </c>
      <c r="J306" s="3">
        <f t="shared" si="137"/>
        <v>2</v>
      </c>
      <c r="K306" s="155" t="s">
        <v>2185</v>
      </c>
      <c r="L306" s="155">
        <v>0.12759999999999999</v>
      </c>
      <c r="M306" s="7">
        <v>8.8999999999999996E-2</v>
      </c>
      <c r="N306" s="33">
        <f t="shared" si="138"/>
        <v>0</v>
      </c>
      <c r="O306" s="364"/>
      <c r="P306" s="719" t="s">
        <v>2907</v>
      </c>
      <c r="Q306" s="642"/>
      <c r="R306" s="719" t="s">
        <v>2863</v>
      </c>
      <c r="S306" s="1412"/>
      <c r="T306" s="872"/>
      <c r="U306" s="873"/>
      <c r="V306" s="871"/>
    </row>
    <row r="307" spans="1:22">
      <c r="A307" s="799"/>
      <c r="B307" s="193" t="s">
        <v>515</v>
      </c>
      <c r="C307" s="313"/>
      <c r="D307" s="155">
        <v>0</v>
      </c>
      <c r="E307" s="155">
        <v>0</v>
      </c>
      <c r="F307" s="33">
        <f t="shared" si="135"/>
        <v>0</v>
      </c>
      <c r="G307" s="155">
        <v>60</v>
      </c>
      <c r="H307" s="155">
        <v>16</v>
      </c>
      <c r="I307" s="3">
        <f t="shared" si="136"/>
        <v>16</v>
      </c>
      <c r="J307" s="3">
        <f t="shared" si="137"/>
        <v>2</v>
      </c>
      <c r="K307" s="155" t="s">
        <v>1811</v>
      </c>
      <c r="L307" s="195">
        <v>0.24340000000000001</v>
      </c>
      <c r="M307" s="7">
        <v>0.152</v>
      </c>
      <c r="N307" s="33">
        <f t="shared" si="138"/>
        <v>0</v>
      </c>
      <c r="O307" s="364"/>
      <c r="P307" s="719" t="s">
        <v>2907</v>
      </c>
      <c r="Q307" s="642"/>
      <c r="R307" s="719" t="s">
        <v>2863</v>
      </c>
      <c r="S307" s="1412"/>
      <c r="T307" s="872"/>
      <c r="U307" s="873"/>
      <c r="V307" s="871"/>
    </row>
    <row r="308" spans="1:22">
      <c r="A308" s="799"/>
      <c r="B308" s="193" t="s">
        <v>171</v>
      </c>
      <c r="C308" s="313" t="s">
        <v>2331</v>
      </c>
      <c r="D308" s="155">
        <v>0</v>
      </c>
      <c r="E308" s="155">
        <v>0</v>
      </c>
      <c r="F308" s="33">
        <f t="shared" si="135"/>
        <v>0</v>
      </c>
      <c r="G308" s="8">
        <v>342</v>
      </c>
      <c r="H308" s="155">
        <v>16</v>
      </c>
      <c r="I308" s="3">
        <f t="shared" si="136"/>
        <v>16</v>
      </c>
      <c r="J308" s="3">
        <f t="shared" si="137"/>
        <v>2</v>
      </c>
      <c r="K308" s="155" t="s">
        <v>57</v>
      </c>
      <c r="L308" s="195">
        <v>0.47539999999999999</v>
      </c>
      <c r="M308" s="7">
        <v>0.18</v>
      </c>
      <c r="N308" s="33">
        <f t="shared" si="138"/>
        <v>0</v>
      </c>
      <c r="O308" s="364"/>
      <c r="P308" s="719" t="s">
        <v>1481</v>
      </c>
      <c r="Q308" s="642"/>
      <c r="R308" s="719" t="s">
        <v>1399</v>
      </c>
      <c r="S308" s="1412"/>
      <c r="T308" s="872"/>
      <c r="U308" s="873"/>
      <c r="V308" s="871"/>
    </row>
    <row r="309" spans="1:22">
      <c r="A309" s="799"/>
      <c r="B309" s="193" t="s">
        <v>172</v>
      </c>
      <c r="C309" s="313" t="s">
        <v>2331</v>
      </c>
      <c r="D309" s="155">
        <v>0</v>
      </c>
      <c r="E309" s="155">
        <v>0</v>
      </c>
      <c r="F309" s="33">
        <f t="shared" si="135"/>
        <v>0</v>
      </c>
      <c r="G309" s="8">
        <v>306</v>
      </c>
      <c r="H309" s="155">
        <v>16</v>
      </c>
      <c r="I309" s="3">
        <f t="shared" si="136"/>
        <v>16</v>
      </c>
      <c r="J309" s="3">
        <f t="shared" si="137"/>
        <v>2</v>
      </c>
      <c r="K309" s="155" t="s">
        <v>173</v>
      </c>
      <c r="L309" s="195">
        <v>0.47539999999999999</v>
      </c>
      <c r="M309" s="7">
        <v>0.18</v>
      </c>
      <c r="N309" s="33">
        <f t="shared" si="138"/>
        <v>0</v>
      </c>
      <c r="O309" s="364"/>
      <c r="P309" s="719" t="s">
        <v>1481</v>
      </c>
      <c r="Q309" s="642"/>
      <c r="R309" s="719" t="s">
        <v>1399</v>
      </c>
      <c r="S309" s="1412"/>
      <c r="T309" s="872"/>
      <c r="U309" s="873"/>
      <c r="V309" s="871"/>
    </row>
    <row r="310" spans="1:22">
      <c r="A310" s="799"/>
      <c r="B310" s="193" t="s">
        <v>53</v>
      </c>
      <c r="C310" s="313" t="s">
        <v>2331</v>
      </c>
      <c r="D310" s="155">
        <v>0</v>
      </c>
      <c r="E310" s="155">
        <v>0</v>
      </c>
      <c r="F310" s="33">
        <f t="shared" si="135"/>
        <v>0</v>
      </c>
      <c r="G310" s="8">
        <v>320</v>
      </c>
      <c r="H310" s="155">
        <v>16</v>
      </c>
      <c r="I310" s="3">
        <f t="shared" si="136"/>
        <v>16</v>
      </c>
      <c r="J310" s="3">
        <f t="shared" si="137"/>
        <v>2</v>
      </c>
      <c r="K310" s="155" t="s">
        <v>54</v>
      </c>
      <c r="L310" s="195">
        <v>0.12709999999999999</v>
      </c>
      <c r="M310" s="7">
        <v>5.808E-2</v>
      </c>
      <c r="N310" s="33">
        <f t="shared" si="138"/>
        <v>0</v>
      </c>
      <c r="O310" s="364"/>
      <c r="P310" s="719" t="s">
        <v>2262</v>
      </c>
      <c r="Q310" s="642"/>
      <c r="R310" s="719" t="s">
        <v>1399</v>
      </c>
      <c r="S310" s="1412"/>
      <c r="T310" s="872"/>
      <c r="U310" s="873"/>
      <c r="V310" s="871"/>
    </row>
    <row r="311" spans="1:22">
      <c r="A311" s="799"/>
      <c r="B311" s="193" t="s">
        <v>151</v>
      </c>
      <c r="C311" s="313" t="s">
        <v>2331</v>
      </c>
      <c r="D311" s="155">
        <v>0</v>
      </c>
      <c r="E311" s="155">
        <v>0</v>
      </c>
      <c r="F311" s="33">
        <f t="shared" si="135"/>
        <v>0</v>
      </c>
      <c r="G311" s="8">
        <v>320</v>
      </c>
      <c r="H311" s="155">
        <v>16</v>
      </c>
      <c r="I311" s="3">
        <f t="shared" si="136"/>
        <v>16</v>
      </c>
      <c r="J311" s="3">
        <f t="shared" si="137"/>
        <v>2</v>
      </c>
      <c r="K311" s="155" t="s">
        <v>152</v>
      </c>
      <c r="L311" s="195">
        <v>0.12709999999999999</v>
      </c>
      <c r="M311" s="7">
        <v>5.808E-2</v>
      </c>
      <c r="N311" s="33">
        <f t="shared" si="138"/>
        <v>0</v>
      </c>
      <c r="O311" s="364"/>
      <c r="P311" s="719" t="s">
        <v>2262</v>
      </c>
      <c r="Q311" s="642"/>
      <c r="R311" s="719" t="s">
        <v>1399</v>
      </c>
      <c r="S311" s="1412"/>
      <c r="T311" s="872"/>
      <c r="U311" s="873"/>
      <c r="V311" s="871"/>
    </row>
    <row r="312" spans="1:22">
      <c r="A312" s="792"/>
      <c r="B312" s="127" t="s">
        <v>76</v>
      </c>
      <c r="C312" s="353"/>
      <c r="D312" s="155">
        <v>0</v>
      </c>
      <c r="E312" s="110">
        <v>0</v>
      </c>
      <c r="F312" s="33">
        <f t="shared" si="135"/>
        <v>0</v>
      </c>
      <c r="G312" s="111">
        <v>262</v>
      </c>
      <c r="H312" s="110">
        <v>16</v>
      </c>
      <c r="I312" s="3">
        <f t="shared" si="136"/>
        <v>16</v>
      </c>
      <c r="J312" s="3">
        <f t="shared" si="137"/>
        <v>2</v>
      </c>
      <c r="K312" s="110" t="s">
        <v>410</v>
      </c>
      <c r="L312" s="113">
        <v>0.85860000000000003</v>
      </c>
      <c r="M312" s="168">
        <v>0.621</v>
      </c>
      <c r="N312" s="33">
        <f t="shared" si="138"/>
        <v>0</v>
      </c>
      <c r="O312" s="364"/>
      <c r="P312" s="801"/>
      <c r="Q312" s="642"/>
      <c r="R312" s="801" t="s">
        <v>2761</v>
      </c>
      <c r="S312" s="1412"/>
      <c r="T312" s="872"/>
      <c r="U312" s="873"/>
      <c r="V312" s="871"/>
    </row>
    <row r="313" spans="1:22">
      <c r="A313" s="792"/>
      <c r="B313" s="127" t="s">
        <v>2908</v>
      </c>
      <c r="C313" s="353" t="s">
        <v>494</v>
      </c>
      <c r="D313" s="155">
        <v>0</v>
      </c>
      <c r="E313" s="110">
        <v>0</v>
      </c>
      <c r="F313" s="33">
        <f t="shared" si="135"/>
        <v>0</v>
      </c>
      <c r="G313" s="110">
        <v>88</v>
      </c>
      <c r="H313" s="110">
        <v>16</v>
      </c>
      <c r="I313" s="3">
        <f t="shared" si="136"/>
        <v>16</v>
      </c>
      <c r="J313" s="3">
        <f t="shared" si="137"/>
        <v>2</v>
      </c>
      <c r="K313" s="110" t="s">
        <v>1850</v>
      </c>
      <c r="L313" s="113">
        <v>2.3347000000000002</v>
      </c>
      <c r="M313" s="168">
        <v>1.008</v>
      </c>
      <c r="N313" s="33">
        <f t="shared" si="138"/>
        <v>0</v>
      </c>
      <c r="O313" s="364"/>
      <c r="P313" s="801"/>
      <c r="Q313" s="642"/>
      <c r="R313" s="801" t="s">
        <v>1403</v>
      </c>
      <c r="S313" s="1412"/>
      <c r="T313" s="872"/>
      <c r="U313" s="873"/>
      <c r="V313" s="871"/>
    </row>
    <row r="314" spans="1:22">
      <c r="A314" s="792"/>
      <c r="B314" s="35" t="s">
        <v>2748</v>
      </c>
      <c r="C314" s="17"/>
      <c r="D314" s="155">
        <v>0</v>
      </c>
      <c r="E314" s="649">
        <v>0</v>
      </c>
      <c r="F314" s="33">
        <f t="shared" si="135"/>
        <v>0</v>
      </c>
      <c r="G314" s="664">
        <v>452</v>
      </c>
      <c r="H314" s="18">
        <v>16</v>
      </c>
      <c r="I314" s="19">
        <v>16</v>
      </c>
      <c r="J314" s="6">
        <f t="shared" si="137"/>
        <v>2</v>
      </c>
      <c r="K314" s="177" t="s">
        <v>1802</v>
      </c>
      <c r="L314" s="1084">
        <v>6.0600000000000001E-2</v>
      </c>
      <c r="M314" s="217">
        <v>2.3E-2</v>
      </c>
      <c r="N314" s="401">
        <f t="shared" si="138"/>
        <v>0</v>
      </c>
      <c r="O314" s="364"/>
      <c r="P314" s="801"/>
      <c r="Q314" s="642"/>
      <c r="R314" s="801" t="s">
        <v>2909</v>
      </c>
      <c r="S314" s="1412"/>
      <c r="T314" s="872"/>
      <c r="U314" s="873"/>
      <c r="V314" s="871"/>
    </row>
    <row r="315" spans="1:22">
      <c r="A315" s="792"/>
      <c r="B315" s="127" t="s">
        <v>2910</v>
      </c>
      <c r="C315" s="353"/>
      <c r="D315" s="155">
        <v>0</v>
      </c>
      <c r="E315" s="110">
        <v>0</v>
      </c>
      <c r="F315" s="33">
        <f t="shared" si="135"/>
        <v>0</v>
      </c>
      <c r="G315" s="111">
        <v>296</v>
      </c>
      <c r="H315" s="110">
        <v>16</v>
      </c>
      <c r="I315" s="3">
        <f t="shared" ref="I315:I351" si="139">E315/G315+H315</f>
        <v>16</v>
      </c>
      <c r="J315" s="3">
        <f t="shared" si="137"/>
        <v>2</v>
      </c>
      <c r="K315" s="110" t="s">
        <v>1826</v>
      </c>
      <c r="L315" s="113">
        <v>0.1244</v>
      </c>
      <c r="M315" s="168">
        <v>4.1000000000000002E-2</v>
      </c>
      <c r="N315" s="33">
        <f t="shared" si="138"/>
        <v>0</v>
      </c>
      <c r="O315" s="364"/>
      <c r="P315" s="801"/>
      <c r="Q315" s="642"/>
      <c r="R315" s="801" t="s">
        <v>2765</v>
      </c>
      <c r="S315" s="1412"/>
      <c r="T315" s="872"/>
      <c r="U315" s="873"/>
      <c r="V315" s="871"/>
    </row>
    <row r="316" spans="1:22">
      <c r="A316" s="792"/>
      <c r="B316" s="127" t="s">
        <v>2911</v>
      </c>
      <c r="C316" s="802"/>
      <c r="D316" s="155">
        <v>0</v>
      </c>
      <c r="E316" s="110">
        <v>0</v>
      </c>
      <c r="F316" s="33">
        <f t="shared" si="135"/>
        <v>0</v>
      </c>
      <c r="G316" s="111">
        <v>203</v>
      </c>
      <c r="H316" s="110">
        <v>16</v>
      </c>
      <c r="I316" s="3">
        <f t="shared" si="139"/>
        <v>16</v>
      </c>
      <c r="J316" s="3">
        <f t="shared" si="137"/>
        <v>2</v>
      </c>
      <c r="K316" s="110" t="s">
        <v>1843</v>
      </c>
      <c r="L316" s="113">
        <v>0.22259999999999999</v>
      </c>
      <c r="M316" s="168">
        <v>7.5999999999999998E-2</v>
      </c>
      <c r="N316" s="33">
        <f t="shared" si="138"/>
        <v>0</v>
      </c>
      <c r="O316" s="364"/>
      <c r="P316" s="801"/>
      <c r="Q316" s="642"/>
      <c r="R316" s="801" t="s">
        <v>2765</v>
      </c>
      <c r="S316" s="1412"/>
      <c r="T316" s="872"/>
      <c r="U316" s="873"/>
      <c r="V316" s="871"/>
    </row>
    <row r="317" spans="1:22">
      <c r="A317" s="792"/>
      <c r="B317" s="127" t="s">
        <v>2912</v>
      </c>
      <c r="C317" s="353"/>
      <c r="D317" s="155">
        <v>0</v>
      </c>
      <c r="E317" s="110">
        <v>0</v>
      </c>
      <c r="F317" s="33">
        <f t="shared" si="135"/>
        <v>0</v>
      </c>
      <c r="G317" s="110">
        <v>152</v>
      </c>
      <c r="H317" s="110">
        <v>16</v>
      </c>
      <c r="I317" s="3">
        <f t="shared" si="139"/>
        <v>16</v>
      </c>
      <c r="J317" s="3">
        <f t="shared" si="137"/>
        <v>2</v>
      </c>
      <c r="K317" s="110" t="s">
        <v>1827</v>
      </c>
      <c r="L317" s="113">
        <v>0.23569999999999999</v>
      </c>
      <c r="M317" s="168">
        <v>6.8199999999999997E-2</v>
      </c>
      <c r="N317" s="33">
        <f t="shared" si="138"/>
        <v>0</v>
      </c>
      <c r="O317" s="364"/>
      <c r="P317" s="801"/>
      <c r="Q317" s="642"/>
      <c r="R317" s="801" t="s">
        <v>2765</v>
      </c>
      <c r="S317" s="1412"/>
      <c r="T317" s="872"/>
      <c r="U317" s="873"/>
      <c r="V317" s="871"/>
    </row>
    <row r="318" spans="1:22">
      <c r="A318" s="792"/>
      <c r="B318" s="127" t="s">
        <v>2913</v>
      </c>
      <c r="C318" s="353" t="s">
        <v>494</v>
      </c>
      <c r="D318" s="155">
        <v>0</v>
      </c>
      <c r="E318" s="110">
        <v>0</v>
      </c>
      <c r="F318" s="33">
        <f t="shared" si="135"/>
        <v>0</v>
      </c>
      <c r="G318" s="110">
        <v>88</v>
      </c>
      <c r="H318" s="110">
        <v>16</v>
      </c>
      <c r="I318" s="3">
        <f t="shared" si="139"/>
        <v>16</v>
      </c>
      <c r="J318" s="3">
        <f t="shared" si="137"/>
        <v>2</v>
      </c>
      <c r="K318" s="110" t="s">
        <v>1850</v>
      </c>
      <c r="L318" s="113">
        <v>1.8933</v>
      </c>
      <c r="M318" s="168">
        <v>0.90500000000000003</v>
      </c>
      <c r="N318" s="33">
        <f t="shared" si="138"/>
        <v>0</v>
      </c>
      <c r="O318" s="364"/>
      <c r="P318" s="801"/>
      <c r="Q318" s="642"/>
      <c r="R318" s="801" t="s">
        <v>2765</v>
      </c>
      <c r="S318" s="1412"/>
      <c r="T318" s="872"/>
      <c r="U318" s="873"/>
      <c r="V318" s="871"/>
    </row>
    <row r="319" spans="1:22">
      <c r="A319" s="616" t="s">
        <v>2914</v>
      </c>
      <c r="B319" s="127" t="s">
        <v>2915</v>
      </c>
      <c r="C319" s="353"/>
      <c r="D319" s="155">
        <v>0</v>
      </c>
      <c r="E319" s="110">
        <v>0</v>
      </c>
      <c r="F319" s="33">
        <f t="shared" si="135"/>
        <v>0</v>
      </c>
      <c r="G319" s="111">
        <v>300</v>
      </c>
      <c r="H319" s="110">
        <v>16</v>
      </c>
      <c r="I319" s="3">
        <f t="shared" si="139"/>
        <v>16</v>
      </c>
      <c r="J319" s="3">
        <f t="shared" si="137"/>
        <v>2</v>
      </c>
      <c r="K319" s="110" t="s">
        <v>1816</v>
      </c>
      <c r="L319" s="113">
        <v>0.18579999999999999</v>
      </c>
      <c r="M319" s="168">
        <v>0.09</v>
      </c>
      <c r="N319" s="33">
        <f t="shared" si="138"/>
        <v>0</v>
      </c>
      <c r="O319" s="364"/>
      <c r="P319" s="801"/>
      <c r="Q319" s="642"/>
      <c r="R319" s="801" t="s">
        <v>2909</v>
      </c>
      <c r="S319" s="1412"/>
      <c r="T319" s="872"/>
      <c r="U319" s="873"/>
      <c r="V319" s="871"/>
    </row>
    <row r="320" spans="1:22">
      <c r="A320" s="792" t="s">
        <v>2914</v>
      </c>
      <c r="B320" s="127" t="s">
        <v>2916</v>
      </c>
      <c r="C320" s="802"/>
      <c r="D320" s="155">
        <v>0</v>
      </c>
      <c r="E320" s="110">
        <v>0</v>
      </c>
      <c r="F320" s="33">
        <f t="shared" si="135"/>
        <v>0</v>
      </c>
      <c r="G320" s="111">
        <v>300</v>
      </c>
      <c r="H320" s="110">
        <v>16</v>
      </c>
      <c r="I320" s="3">
        <f t="shared" si="139"/>
        <v>16</v>
      </c>
      <c r="J320" s="3">
        <f t="shared" si="137"/>
        <v>2</v>
      </c>
      <c r="K320" s="110" t="s">
        <v>1816</v>
      </c>
      <c r="L320" s="113">
        <v>0.18290000000000001</v>
      </c>
      <c r="M320" s="168">
        <v>7.2080000000000005E-2</v>
      </c>
      <c r="N320" s="33">
        <f t="shared" si="138"/>
        <v>0</v>
      </c>
      <c r="O320" s="364"/>
      <c r="P320" s="801"/>
      <c r="Q320" s="642"/>
      <c r="R320" s="801" t="s">
        <v>2909</v>
      </c>
      <c r="S320" s="1412"/>
      <c r="T320" s="872"/>
      <c r="U320" s="873"/>
      <c r="V320" s="871"/>
    </row>
    <row r="321" spans="1:22">
      <c r="A321" s="792"/>
      <c r="B321" s="127" t="s">
        <v>2766</v>
      </c>
      <c r="C321" s="353"/>
      <c r="D321" s="155">
        <v>0</v>
      </c>
      <c r="E321" s="110">
        <v>0</v>
      </c>
      <c r="F321" s="33">
        <f t="shared" si="135"/>
        <v>0</v>
      </c>
      <c r="G321" s="111">
        <v>181</v>
      </c>
      <c r="H321" s="110">
        <v>16</v>
      </c>
      <c r="I321" s="3">
        <f t="shared" si="139"/>
        <v>16</v>
      </c>
      <c r="J321" s="3">
        <f t="shared" si="137"/>
        <v>2</v>
      </c>
      <c r="K321" s="110" t="s">
        <v>1827</v>
      </c>
      <c r="L321" s="113">
        <v>0.26179999999999998</v>
      </c>
      <c r="M321" s="168">
        <v>8.0449999999999994E-2</v>
      </c>
      <c r="N321" s="33">
        <f t="shared" si="138"/>
        <v>0</v>
      </c>
      <c r="O321" s="364"/>
      <c r="P321" s="801"/>
      <c r="Q321" s="642"/>
      <c r="R321" s="801" t="s">
        <v>2765</v>
      </c>
      <c r="S321" s="1412"/>
      <c r="T321" s="872"/>
      <c r="U321" s="873"/>
      <c r="V321" s="871"/>
    </row>
    <row r="322" spans="1:22">
      <c r="A322" s="792"/>
      <c r="B322" s="127" t="s">
        <v>2767</v>
      </c>
      <c r="C322" s="353"/>
      <c r="D322" s="155">
        <v>0</v>
      </c>
      <c r="E322" s="110">
        <v>0</v>
      </c>
      <c r="F322" s="33">
        <f t="shared" si="135"/>
        <v>0</v>
      </c>
      <c r="G322" s="111">
        <v>163</v>
      </c>
      <c r="H322" s="110">
        <v>16</v>
      </c>
      <c r="I322" s="3">
        <f t="shared" si="139"/>
        <v>16</v>
      </c>
      <c r="J322" s="3">
        <f t="shared" si="137"/>
        <v>2</v>
      </c>
      <c r="K322" s="110" t="s">
        <v>1844</v>
      </c>
      <c r="L322" s="113">
        <v>0.51839999999999997</v>
      </c>
      <c r="M322" s="168">
        <v>0.18090000000000001</v>
      </c>
      <c r="N322" s="33">
        <f t="shared" si="138"/>
        <v>0</v>
      </c>
      <c r="O322" s="364"/>
      <c r="P322" s="801"/>
      <c r="Q322" s="642"/>
      <c r="R322" s="801" t="s">
        <v>2765</v>
      </c>
      <c r="S322" s="1412"/>
      <c r="T322" s="872"/>
      <c r="U322" s="873"/>
      <c r="V322" s="871"/>
    </row>
    <row r="323" spans="1:22">
      <c r="A323" s="799"/>
      <c r="B323" s="127" t="s">
        <v>2917</v>
      </c>
      <c r="C323" s="127"/>
      <c r="D323" s="155">
        <v>0</v>
      </c>
      <c r="E323" s="110">
        <v>5000</v>
      </c>
      <c r="F323" s="33">
        <f t="shared" si="135"/>
        <v>57.214285714285715</v>
      </c>
      <c r="G323" s="111">
        <v>76</v>
      </c>
      <c r="H323" s="110">
        <v>16</v>
      </c>
      <c r="I323" s="3">
        <f t="shared" si="139"/>
        <v>81.78947368421052</v>
      </c>
      <c r="J323" s="3">
        <f t="shared" si="137"/>
        <v>11</v>
      </c>
      <c r="K323" s="110" t="s">
        <v>1861</v>
      </c>
      <c r="L323" s="113">
        <v>3.4588999999999999</v>
      </c>
      <c r="M323" s="168">
        <v>1.6020000000000001</v>
      </c>
      <c r="N323" s="33">
        <f t="shared" si="138"/>
        <v>17294.5</v>
      </c>
      <c r="O323" s="364"/>
      <c r="P323" s="801"/>
      <c r="Q323" s="642"/>
      <c r="R323" s="801" t="s">
        <v>1403</v>
      </c>
      <c r="S323" s="1412"/>
      <c r="T323" s="872"/>
      <c r="U323" s="873"/>
      <c r="V323" s="871"/>
    </row>
    <row r="324" spans="1:22">
      <c r="A324" s="799"/>
      <c r="B324" s="127" t="s">
        <v>2769</v>
      </c>
      <c r="C324" s="353"/>
      <c r="D324" s="155">
        <v>0</v>
      </c>
      <c r="E324" s="110">
        <v>0</v>
      </c>
      <c r="F324" s="33">
        <f t="shared" si="135"/>
        <v>0</v>
      </c>
      <c r="G324" s="111">
        <v>131</v>
      </c>
      <c r="H324" s="110">
        <v>16</v>
      </c>
      <c r="I324" s="3">
        <f t="shared" si="139"/>
        <v>16</v>
      </c>
      <c r="J324" s="3">
        <f t="shared" si="137"/>
        <v>2</v>
      </c>
      <c r="K324" s="110" t="s">
        <v>1853</v>
      </c>
      <c r="L324" s="113">
        <v>0.92079999999999995</v>
      </c>
      <c r="M324" s="168">
        <v>0.28199999999999997</v>
      </c>
      <c r="N324" s="33">
        <f t="shared" si="138"/>
        <v>0</v>
      </c>
      <c r="O324" s="364"/>
      <c r="P324" s="801"/>
      <c r="Q324" s="642"/>
      <c r="R324" s="801" t="s">
        <v>2765</v>
      </c>
      <c r="S324" s="1412"/>
      <c r="T324" s="872"/>
      <c r="U324" s="873"/>
      <c r="V324" s="871"/>
    </row>
    <row r="325" spans="1:22">
      <c r="A325" s="799"/>
      <c r="B325" s="127" t="s">
        <v>2918</v>
      </c>
      <c r="C325" s="353"/>
      <c r="D325" s="155">
        <v>0</v>
      </c>
      <c r="E325" s="110">
        <v>0</v>
      </c>
      <c r="F325" s="33">
        <f t="shared" si="135"/>
        <v>0</v>
      </c>
      <c r="G325" s="110">
        <v>80</v>
      </c>
      <c r="H325" s="110">
        <v>16</v>
      </c>
      <c r="I325" s="3">
        <f t="shared" si="139"/>
        <v>16</v>
      </c>
      <c r="J325" s="3">
        <f t="shared" si="137"/>
        <v>2</v>
      </c>
      <c r="K325" s="110" t="s">
        <v>1861</v>
      </c>
      <c r="L325" s="168">
        <v>3.4075000000000002</v>
      </c>
      <c r="M325" s="168">
        <v>1.575</v>
      </c>
      <c r="N325" s="33">
        <f t="shared" si="138"/>
        <v>0</v>
      </c>
      <c r="O325" s="364"/>
      <c r="P325" s="801"/>
      <c r="Q325" s="642"/>
      <c r="R325" s="801" t="s">
        <v>1403</v>
      </c>
      <c r="S325" s="1412"/>
      <c r="T325" s="872"/>
      <c r="U325" s="873"/>
      <c r="V325" s="871"/>
    </row>
    <row r="326" spans="1:22">
      <c r="A326" s="799"/>
      <c r="B326" s="127" t="s">
        <v>2919</v>
      </c>
      <c r="C326" s="353"/>
      <c r="D326" s="155">
        <v>0</v>
      </c>
      <c r="E326" s="110">
        <v>0</v>
      </c>
      <c r="F326" s="33">
        <f t="shared" si="135"/>
        <v>0</v>
      </c>
      <c r="G326" s="110">
        <v>80</v>
      </c>
      <c r="H326" s="110">
        <v>16</v>
      </c>
      <c r="I326" s="3">
        <f t="shared" si="139"/>
        <v>16</v>
      </c>
      <c r="J326" s="3">
        <f t="shared" si="137"/>
        <v>2</v>
      </c>
      <c r="K326" s="110" t="s">
        <v>1853</v>
      </c>
      <c r="L326" s="168">
        <v>0.99380000000000002</v>
      </c>
      <c r="M326" s="168">
        <v>0.3422</v>
      </c>
      <c r="N326" s="33">
        <f t="shared" si="138"/>
        <v>0</v>
      </c>
      <c r="O326" s="364"/>
      <c r="P326" s="801"/>
      <c r="Q326" s="642"/>
      <c r="R326" s="801" t="s">
        <v>2765</v>
      </c>
      <c r="S326" s="1412"/>
      <c r="T326" s="872"/>
      <c r="U326" s="873"/>
      <c r="V326" s="871"/>
    </row>
    <row r="327" spans="1:22">
      <c r="A327" s="799" t="s">
        <v>2914</v>
      </c>
      <c r="B327" s="127" t="s">
        <v>2920</v>
      </c>
      <c r="C327" s="353"/>
      <c r="D327" s="155">
        <v>0</v>
      </c>
      <c r="E327" s="110">
        <v>0</v>
      </c>
      <c r="F327" s="33">
        <f t="shared" si="135"/>
        <v>0</v>
      </c>
      <c r="G327" s="110">
        <v>182</v>
      </c>
      <c r="H327" s="110">
        <v>16</v>
      </c>
      <c r="I327" s="3">
        <f t="shared" si="139"/>
        <v>16</v>
      </c>
      <c r="J327" s="3">
        <f t="shared" si="137"/>
        <v>2</v>
      </c>
      <c r="K327" s="110" t="s">
        <v>1816</v>
      </c>
      <c r="L327" s="168">
        <v>0.18579999999999999</v>
      </c>
      <c r="M327" s="168">
        <v>9.2999999999999999E-2</v>
      </c>
      <c r="N327" s="33">
        <f t="shared" si="138"/>
        <v>0</v>
      </c>
      <c r="O327" s="364"/>
      <c r="P327" s="801"/>
      <c r="Q327" s="642"/>
      <c r="R327" s="801" t="s">
        <v>2909</v>
      </c>
      <c r="S327" s="1412"/>
      <c r="T327" s="872"/>
      <c r="U327" s="873"/>
      <c r="V327" s="871"/>
    </row>
    <row r="328" spans="1:22">
      <c r="A328" s="799" t="s">
        <v>2914</v>
      </c>
      <c r="B328" s="127" t="s">
        <v>2921</v>
      </c>
      <c r="C328" s="353"/>
      <c r="D328" s="155">
        <v>0</v>
      </c>
      <c r="E328" s="110">
        <v>0</v>
      </c>
      <c r="F328" s="33">
        <f t="shared" si="135"/>
        <v>0</v>
      </c>
      <c r="G328" s="110">
        <v>152</v>
      </c>
      <c r="H328" s="110">
        <v>16</v>
      </c>
      <c r="I328" s="3">
        <f t="shared" si="139"/>
        <v>16</v>
      </c>
      <c r="J328" s="3">
        <f t="shared" si="137"/>
        <v>2</v>
      </c>
      <c r="K328" s="110" t="s">
        <v>1816</v>
      </c>
      <c r="L328" s="168">
        <v>2.4299999999999999E-2</v>
      </c>
      <c r="M328" s="168">
        <v>9.2999999999999999E-2</v>
      </c>
      <c r="N328" s="33">
        <f t="shared" si="138"/>
        <v>0</v>
      </c>
      <c r="O328" s="364"/>
      <c r="P328" s="801"/>
      <c r="Q328" s="642"/>
      <c r="R328" s="801" t="s">
        <v>2765</v>
      </c>
      <c r="S328" s="1412"/>
      <c r="T328" s="872"/>
      <c r="U328" s="873"/>
      <c r="V328" s="871"/>
    </row>
    <row r="329" spans="1:22">
      <c r="A329" s="799"/>
      <c r="B329" s="127" t="s">
        <v>2922</v>
      </c>
      <c r="C329" s="353"/>
      <c r="D329" s="155">
        <v>0</v>
      </c>
      <c r="E329" s="110">
        <v>0</v>
      </c>
      <c r="F329" s="33">
        <f t="shared" si="135"/>
        <v>0</v>
      </c>
      <c r="G329" s="803">
        <v>160</v>
      </c>
      <c r="H329" s="110">
        <v>16</v>
      </c>
      <c r="I329" s="3">
        <f t="shared" si="139"/>
        <v>16</v>
      </c>
      <c r="J329" s="3">
        <f t="shared" si="137"/>
        <v>2</v>
      </c>
      <c r="K329" s="110" t="s">
        <v>1827</v>
      </c>
      <c r="L329" s="113">
        <v>0.30059999999999998</v>
      </c>
      <c r="M329" s="168">
        <v>9.1600000000000001E-2</v>
      </c>
      <c r="N329" s="33">
        <f t="shared" si="138"/>
        <v>0</v>
      </c>
      <c r="O329" s="364"/>
      <c r="P329" s="801"/>
      <c r="Q329" s="642"/>
      <c r="R329" s="801" t="s">
        <v>2765</v>
      </c>
      <c r="S329" s="1412"/>
      <c r="T329" s="872"/>
      <c r="U329" s="873"/>
      <c r="V329" s="871"/>
    </row>
    <row r="330" spans="1:22">
      <c r="A330" s="799"/>
      <c r="B330" s="127" t="s">
        <v>2923</v>
      </c>
      <c r="C330" s="353"/>
      <c r="D330" s="155">
        <v>0</v>
      </c>
      <c r="E330" s="110">
        <v>0</v>
      </c>
      <c r="F330" s="33">
        <f t="shared" si="135"/>
        <v>0</v>
      </c>
      <c r="G330" s="111">
        <v>81</v>
      </c>
      <c r="H330" s="110">
        <v>16</v>
      </c>
      <c r="I330" s="3">
        <f t="shared" si="139"/>
        <v>16</v>
      </c>
      <c r="J330" s="3">
        <f t="shared" si="137"/>
        <v>2</v>
      </c>
      <c r="K330" s="110" t="s">
        <v>1859</v>
      </c>
      <c r="L330" s="113">
        <v>3.1044999999999998</v>
      </c>
      <c r="M330" s="168">
        <v>1.546</v>
      </c>
      <c r="N330" s="33">
        <f t="shared" si="138"/>
        <v>0</v>
      </c>
      <c r="O330" s="364"/>
      <c r="P330" s="801"/>
      <c r="Q330" s="642"/>
      <c r="R330" s="801" t="s">
        <v>2765</v>
      </c>
      <c r="S330" s="1412"/>
      <c r="T330" s="872"/>
      <c r="U330" s="873"/>
      <c r="V330" s="871"/>
    </row>
    <row r="331" spans="1:22">
      <c r="A331" s="799"/>
      <c r="B331" s="127" t="s">
        <v>2924</v>
      </c>
      <c r="C331" s="353"/>
      <c r="D331" s="155">
        <v>0</v>
      </c>
      <c r="E331" s="110">
        <v>0</v>
      </c>
      <c r="F331" s="33">
        <f t="shared" si="135"/>
        <v>0</v>
      </c>
      <c r="G331" s="110">
        <v>98</v>
      </c>
      <c r="H331" s="110">
        <v>16</v>
      </c>
      <c r="I331" s="3">
        <f t="shared" si="139"/>
        <v>16</v>
      </c>
      <c r="J331" s="3">
        <f t="shared" si="137"/>
        <v>2</v>
      </c>
      <c r="K331" s="110" t="s">
        <v>496</v>
      </c>
      <c r="L331" s="168">
        <v>0.49049999999999999</v>
      </c>
      <c r="M331" s="168">
        <v>0.4269</v>
      </c>
      <c r="N331" s="33">
        <f t="shared" si="138"/>
        <v>0</v>
      </c>
      <c r="O331" s="364"/>
      <c r="P331" s="801"/>
      <c r="Q331" s="642"/>
      <c r="R331" s="801" t="s">
        <v>2765</v>
      </c>
      <c r="S331" s="1412"/>
      <c r="T331" s="872"/>
      <c r="U331" s="873"/>
      <c r="V331" s="871"/>
    </row>
    <row r="332" spans="1:22">
      <c r="A332" s="799"/>
      <c r="B332" s="127" t="s">
        <v>2925</v>
      </c>
      <c r="C332" s="353"/>
      <c r="D332" s="155">
        <v>0</v>
      </c>
      <c r="E332" s="110">
        <v>0</v>
      </c>
      <c r="F332" s="33">
        <f t="shared" ref="F332:F390" si="140">((E332*M332)/35)/4</f>
        <v>0</v>
      </c>
      <c r="G332" s="111">
        <v>131</v>
      </c>
      <c r="H332" s="110">
        <v>16</v>
      </c>
      <c r="I332" s="3">
        <f t="shared" si="139"/>
        <v>16</v>
      </c>
      <c r="J332" s="3">
        <f t="shared" ref="J332:J351" si="141">ROUND(I332/7.5,0)</f>
        <v>2</v>
      </c>
      <c r="K332" s="110" t="s">
        <v>1850</v>
      </c>
      <c r="L332" s="113">
        <v>1.085</v>
      </c>
      <c r="M332" s="168">
        <v>0.46100000000000002</v>
      </c>
      <c r="N332" s="33">
        <f t="shared" si="138"/>
        <v>0</v>
      </c>
      <c r="O332" s="364"/>
      <c r="P332" s="801"/>
      <c r="Q332" s="642"/>
      <c r="R332" s="801" t="s">
        <v>2765</v>
      </c>
      <c r="S332" s="1412"/>
      <c r="T332" s="872"/>
      <c r="U332" s="873"/>
      <c r="V332" s="871"/>
    </row>
    <row r="333" spans="1:22">
      <c r="A333" s="799"/>
      <c r="B333" s="127" t="s">
        <v>2926</v>
      </c>
      <c r="C333" s="353"/>
      <c r="D333" s="155">
        <v>0</v>
      </c>
      <c r="E333" s="110">
        <v>0</v>
      </c>
      <c r="F333" s="33">
        <f t="shared" si="140"/>
        <v>0</v>
      </c>
      <c r="G333" s="803">
        <v>60</v>
      </c>
      <c r="H333" s="110">
        <v>16</v>
      </c>
      <c r="I333" s="3">
        <f t="shared" si="139"/>
        <v>16</v>
      </c>
      <c r="J333" s="3">
        <f t="shared" si="141"/>
        <v>2</v>
      </c>
      <c r="K333" s="110" t="s">
        <v>2927</v>
      </c>
      <c r="L333" s="168">
        <v>2.7143000000000002</v>
      </c>
      <c r="M333" s="168">
        <v>0.85619999999999996</v>
      </c>
      <c r="N333" s="33">
        <f t="shared" si="138"/>
        <v>0</v>
      </c>
      <c r="O333" s="364"/>
      <c r="P333" s="801"/>
      <c r="Q333" s="642"/>
      <c r="R333" s="801" t="s">
        <v>2765</v>
      </c>
      <c r="S333" s="1412"/>
      <c r="T333" s="872"/>
      <c r="U333" s="873"/>
      <c r="V333" s="871"/>
    </row>
    <row r="334" spans="1:22">
      <c r="A334" s="799"/>
      <c r="B334" s="127" t="s">
        <v>2796</v>
      </c>
      <c r="C334" s="353"/>
      <c r="D334" s="155">
        <v>0</v>
      </c>
      <c r="E334" s="110">
        <v>0</v>
      </c>
      <c r="F334" s="33">
        <f t="shared" si="140"/>
        <v>0</v>
      </c>
      <c r="G334" s="111">
        <v>81</v>
      </c>
      <c r="H334" s="110">
        <v>16</v>
      </c>
      <c r="I334" s="3">
        <f t="shared" si="139"/>
        <v>16</v>
      </c>
      <c r="J334" s="3">
        <f t="shared" si="141"/>
        <v>2</v>
      </c>
      <c r="K334" s="110" t="s">
        <v>1859</v>
      </c>
      <c r="L334" s="113">
        <v>3.1044999999999998</v>
      </c>
      <c r="M334" s="168">
        <v>1.51</v>
      </c>
      <c r="N334" s="33">
        <v>0</v>
      </c>
      <c r="O334" s="364"/>
      <c r="P334" s="801"/>
      <c r="Q334" s="642"/>
      <c r="R334" s="801" t="s">
        <v>2765</v>
      </c>
      <c r="S334" s="1412"/>
      <c r="T334" s="872"/>
      <c r="U334" s="873"/>
      <c r="V334" s="871"/>
    </row>
    <row r="335" spans="1:22">
      <c r="A335" s="799"/>
      <c r="B335" s="127" t="s">
        <v>2928</v>
      </c>
      <c r="C335" s="353"/>
      <c r="D335" s="155">
        <v>0</v>
      </c>
      <c r="E335" s="110">
        <v>0</v>
      </c>
      <c r="F335" s="33">
        <f t="shared" si="140"/>
        <v>0</v>
      </c>
      <c r="G335" s="110">
        <v>182</v>
      </c>
      <c r="H335" s="110">
        <v>16</v>
      </c>
      <c r="I335" s="3">
        <f t="shared" si="139"/>
        <v>16</v>
      </c>
      <c r="J335" s="3">
        <f t="shared" si="141"/>
        <v>2</v>
      </c>
      <c r="K335" s="110" t="s">
        <v>1816</v>
      </c>
      <c r="L335" s="168">
        <v>0.19320000000000001</v>
      </c>
      <c r="M335" s="168">
        <v>9.5899999999999999E-2</v>
      </c>
      <c r="N335" s="33">
        <f t="shared" ref="N335:N351" si="142">E335*L335</f>
        <v>0</v>
      </c>
      <c r="O335" s="364"/>
      <c r="P335" s="801"/>
      <c r="Q335" s="642"/>
      <c r="R335" s="801" t="s">
        <v>2909</v>
      </c>
      <c r="S335" s="1412"/>
      <c r="T335" s="872"/>
      <c r="U335" s="873"/>
      <c r="V335" s="871"/>
    </row>
    <row r="336" spans="1:22">
      <c r="A336" s="799"/>
      <c r="B336" s="127" t="s">
        <v>2929</v>
      </c>
      <c r="C336" s="353"/>
      <c r="D336" s="155">
        <v>0</v>
      </c>
      <c r="E336" s="110">
        <v>0</v>
      </c>
      <c r="F336" s="33">
        <f t="shared" si="140"/>
        <v>0</v>
      </c>
      <c r="G336" s="111">
        <v>300</v>
      </c>
      <c r="H336" s="110">
        <v>16</v>
      </c>
      <c r="I336" s="3">
        <f t="shared" si="139"/>
        <v>16</v>
      </c>
      <c r="J336" s="3">
        <f t="shared" si="141"/>
        <v>2</v>
      </c>
      <c r="K336" s="110" t="s">
        <v>1816</v>
      </c>
      <c r="L336" s="113">
        <v>0.18290000000000001</v>
      </c>
      <c r="M336" s="168">
        <v>0.80720000000000003</v>
      </c>
      <c r="N336" s="33">
        <f t="shared" si="142"/>
        <v>0</v>
      </c>
      <c r="O336" s="364"/>
      <c r="P336" s="801"/>
      <c r="Q336" s="642"/>
      <c r="R336" s="801" t="s">
        <v>2909</v>
      </c>
      <c r="S336" s="1412"/>
      <c r="T336" s="872"/>
      <c r="U336" s="873"/>
      <c r="V336" s="871"/>
    </row>
    <row r="337" spans="1:22">
      <c r="A337" s="799"/>
      <c r="B337" s="127" t="s">
        <v>495</v>
      </c>
      <c r="C337" s="353"/>
      <c r="D337" s="155">
        <v>0</v>
      </c>
      <c r="E337" s="110">
        <v>0</v>
      </c>
      <c r="F337" s="33">
        <f t="shared" si="140"/>
        <v>0</v>
      </c>
      <c r="G337" s="110">
        <v>98</v>
      </c>
      <c r="H337" s="110">
        <v>16</v>
      </c>
      <c r="I337" s="3">
        <f t="shared" si="139"/>
        <v>16</v>
      </c>
      <c r="J337" s="3">
        <f t="shared" si="141"/>
        <v>2</v>
      </c>
      <c r="K337" s="110" t="s">
        <v>496</v>
      </c>
      <c r="L337" s="168">
        <v>0.54020000000000001</v>
      </c>
      <c r="M337" s="168">
        <v>0.29820000000000002</v>
      </c>
      <c r="N337" s="33">
        <f t="shared" si="142"/>
        <v>0</v>
      </c>
      <c r="O337" s="364"/>
      <c r="P337" s="801"/>
      <c r="Q337" s="642"/>
      <c r="R337" s="801" t="s">
        <v>2765</v>
      </c>
      <c r="S337" s="1412"/>
      <c r="T337" s="872"/>
      <c r="U337" s="873"/>
      <c r="V337" s="871"/>
    </row>
    <row r="338" spans="1:22">
      <c r="A338" s="799"/>
      <c r="B338" s="127" t="s">
        <v>2768</v>
      </c>
      <c r="C338" s="802"/>
      <c r="D338" s="155">
        <v>0</v>
      </c>
      <c r="E338" s="110">
        <v>0</v>
      </c>
      <c r="F338" s="33">
        <f t="shared" si="140"/>
        <v>0</v>
      </c>
      <c r="G338" s="111">
        <v>98</v>
      </c>
      <c r="H338" s="110">
        <v>16</v>
      </c>
      <c r="I338" s="3">
        <f t="shared" si="139"/>
        <v>16</v>
      </c>
      <c r="J338" s="3">
        <f t="shared" si="141"/>
        <v>2</v>
      </c>
      <c r="K338" s="110" t="s">
        <v>1850</v>
      </c>
      <c r="L338" s="113">
        <v>1.2401</v>
      </c>
      <c r="M338" s="168">
        <v>0.49964999999999998</v>
      </c>
      <c r="N338" s="33">
        <f t="shared" si="142"/>
        <v>0</v>
      </c>
      <c r="O338" s="364"/>
      <c r="P338" s="801"/>
      <c r="Q338" s="642"/>
      <c r="R338" s="801" t="s">
        <v>2765</v>
      </c>
      <c r="S338" s="1412"/>
      <c r="T338" s="872"/>
      <c r="U338" s="873"/>
      <c r="V338" s="871"/>
    </row>
    <row r="339" spans="1:22">
      <c r="A339" s="799"/>
      <c r="B339" s="127" t="s">
        <v>2930</v>
      </c>
      <c r="C339" s="353" t="s">
        <v>494</v>
      </c>
      <c r="D339" s="155">
        <v>0</v>
      </c>
      <c r="E339" s="110">
        <v>0</v>
      </c>
      <c r="F339" s="33">
        <f t="shared" si="140"/>
        <v>0</v>
      </c>
      <c r="G339" s="110">
        <v>88</v>
      </c>
      <c r="H339" s="110">
        <v>16</v>
      </c>
      <c r="I339" s="3">
        <f t="shared" si="139"/>
        <v>16</v>
      </c>
      <c r="J339" s="3">
        <f t="shared" si="141"/>
        <v>2</v>
      </c>
      <c r="K339" s="110" t="s">
        <v>1850</v>
      </c>
      <c r="L339" s="113">
        <v>1.8678999999999999</v>
      </c>
      <c r="M339" s="168">
        <v>1.0660000000000001</v>
      </c>
      <c r="N339" s="33">
        <f t="shared" si="142"/>
        <v>0</v>
      </c>
      <c r="O339" s="364"/>
      <c r="P339" s="801"/>
      <c r="Q339" s="642"/>
      <c r="R339" s="801" t="s">
        <v>2761</v>
      </c>
      <c r="S339" s="1412"/>
      <c r="T339" s="872"/>
      <c r="U339" s="873"/>
      <c r="V339" s="871"/>
    </row>
    <row r="340" spans="1:22">
      <c r="A340" s="799"/>
      <c r="B340" s="127" t="s">
        <v>2931</v>
      </c>
      <c r="C340" s="353"/>
      <c r="D340" s="155">
        <v>0</v>
      </c>
      <c r="E340" s="110">
        <v>0</v>
      </c>
      <c r="F340" s="33">
        <f t="shared" si="140"/>
        <v>0</v>
      </c>
      <c r="G340" s="111">
        <v>134</v>
      </c>
      <c r="H340" s="110">
        <v>16</v>
      </c>
      <c r="I340" s="3">
        <f t="shared" si="139"/>
        <v>16</v>
      </c>
      <c r="J340" s="3">
        <f t="shared" si="141"/>
        <v>2</v>
      </c>
      <c r="K340" s="110" t="s">
        <v>496</v>
      </c>
      <c r="L340" s="113">
        <v>0.50370000000000004</v>
      </c>
      <c r="M340" s="168">
        <v>0.17199999999999999</v>
      </c>
      <c r="N340" s="33">
        <f t="shared" si="142"/>
        <v>0</v>
      </c>
      <c r="O340" s="364"/>
      <c r="P340" s="801"/>
      <c r="Q340" s="642"/>
      <c r="R340" s="801" t="s">
        <v>2765</v>
      </c>
      <c r="S340" s="1412"/>
      <c r="T340" s="872"/>
      <c r="U340" s="873"/>
      <c r="V340" s="871"/>
    </row>
    <row r="341" spans="1:22">
      <c r="A341" s="799"/>
      <c r="B341" s="127" t="s">
        <v>2932</v>
      </c>
      <c r="C341" s="353" t="s">
        <v>494</v>
      </c>
      <c r="D341" s="155">
        <v>0</v>
      </c>
      <c r="E341" s="110">
        <v>0</v>
      </c>
      <c r="F341" s="33">
        <f t="shared" si="140"/>
        <v>0</v>
      </c>
      <c r="G341" s="111">
        <v>88</v>
      </c>
      <c r="H341" s="110">
        <v>16</v>
      </c>
      <c r="I341" s="3">
        <f t="shared" si="139"/>
        <v>16</v>
      </c>
      <c r="J341" s="3">
        <f t="shared" si="141"/>
        <v>2</v>
      </c>
      <c r="K341" s="110" t="s">
        <v>1850</v>
      </c>
      <c r="L341" s="113">
        <v>1.8404</v>
      </c>
      <c r="M341" s="168">
        <v>1.1916</v>
      </c>
      <c r="N341" s="33">
        <f t="shared" si="142"/>
        <v>0</v>
      </c>
      <c r="O341" s="364"/>
      <c r="P341" s="801"/>
      <c r="Q341" s="642"/>
      <c r="R341" s="801" t="s">
        <v>2765</v>
      </c>
      <c r="S341" s="1412"/>
      <c r="T341" s="872"/>
      <c r="U341" s="873"/>
      <c r="V341" s="871"/>
    </row>
    <row r="342" spans="1:22">
      <c r="A342" s="799"/>
      <c r="B342" s="720" t="s">
        <v>2933</v>
      </c>
      <c r="C342" s="763"/>
      <c r="D342" s="155">
        <v>0</v>
      </c>
      <c r="E342" s="155">
        <v>0</v>
      </c>
      <c r="F342" s="33">
        <f t="shared" si="140"/>
        <v>0</v>
      </c>
      <c r="G342" s="8">
        <v>164</v>
      </c>
      <c r="H342" s="293">
        <v>16</v>
      </c>
      <c r="I342" s="3">
        <f t="shared" si="139"/>
        <v>16</v>
      </c>
      <c r="J342" s="3">
        <f t="shared" si="141"/>
        <v>2</v>
      </c>
      <c r="K342" s="293" t="s">
        <v>496</v>
      </c>
      <c r="L342" s="400">
        <v>0.55269999999999997</v>
      </c>
      <c r="M342" s="110">
        <v>0.23899999999999999</v>
      </c>
      <c r="N342" s="33">
        <f t="shared" si="142"/>
        <v>0</v>
      </c>
      <c r="O342" s="364"/>
      <c r="P342" s="801"/>
      <c r="Q342" s="642"/>
      <c r="R342" s="801" t="s">
        <v>2765</v>
      </c>
      <c r="S342" s="1412"/>
      <c r="T342" s="872"/>
      <c r="U342" s="873"/>
      <c r="V342" s="871"/>
    </row>
    <row r="343" spans="1:22">
      <c r="A343" s="799"/>
      <c r="B343" s="127" t="s">
        <v>2934</v>
      </c>
      <c r="C343" s="353"/>
      <c r="D343" s="155">
        <v>0</v>
      </c>
      <c r="E343" s="110">
        <v>0</v>
      </c>
      <c r="F343" s="33">
        <f t="shared" si="140"/>
        <v>0</v>
      </c>
      <c r="G343" s="111">
        <v>266</v>
      </c>
      <c r="H343" s="110">
        <v>16</v>
      </c>
      <c r="I343" s="3">
        <f t="shared" si="139"/>
        <v>16</v>
      </c>
      <c r="J343" s="3">
        <f t="shared" si="141"/>
        <v>2</v>
      </c>
      <c r="K343" s="110" t="s">
        <v>1775</v>
      </c>
      <c r="L343" s="113">
        <v>2.3300000000000001E-2</v>
      </c>
      <c r="M343" s="168">
        <v>7.0000000000000001E-3</v>
      </c>
      <c r="N343" s="33">
        <f t="shared" si="142"/>
        <v>0</v>
      </c>
      <c r="O343" s="364" t="s">
        <v>2882</v>
      </c>
      <c r="P343" s="801"/>
      <c r="Q343" s="642"/>
      <c r="R343" s="801" t="s">
        <v>2786</v>
      </c>
      <c r="S343" s="1412"/>
      <c r="T343" s="872"/>
      <c r="U343" s="873"/>
      <c r="V343" s="871"/>
    </row>
    <row r="344" spans="1:22">
      <c r="A344" s="799"/>
      <c r="B344" s="127" t="s">
        <v>2935</v>
      </c>
      <c r="C344" s="353"/>
      <c r="D344" s="155">
        <v>0</v>
      </c>
      <c r="E344" s="110">
        <v>0</v>
      </c>
      <c r="F344" s="33">
        <f t="shared" si="140"/>
        <v>0</v>
      </c>
      <c r="G344" s="111">
        <v>249</v>
      </c>
      <c r="H344" s="110">
        <v>16</v>
      </c>
      <c r="I344" s="3">
        <f t="shared" si="139"/>
        <v>16</v>
      </c>
      <c r="J344" s="3">
        <f t="shared" si="141"/>
        <v>2</v>
      </c>
      <c r="K344" s="110" t="s">
        <v>1804</v>
      </c>
      <c r="L344" s="113">
        <v>0.1085</v>
      </c>
      <c r="M344" s="168">
        <v>3.415E-2</v>
      </c>
      <c r="N344" s="33">
        <f t="shared" si="142"/>
        <v>0</v>
      </c>
      <c r="O344" s="364"/>
      <c r="P344" s="801"/>
      <c r="Q344" s="642"/>
      <c r="R344" s="801" t="s">
        <v>2909</v>
      </c>
      <c r="S344" s="1412"/>
      <c r="T344" s="872"/>
      <c r="U344" s="873"/>
      <c r="V344" s="871"/>
    </row>
    <row r="345" spans="1:22">
      <c r="A345" s="799"/>
      <c r="B345" s="127" t="s">
        <v>2936</v>
      </c>
      <c r="C345" s="353"/>
      <c r="D345" s="155">
        <v>0</v>
      </c>
      <c r="E345" s="110">
        <v>0</v>
      </c>
      <c r="F345" s="33">
        <f t="shared" si="140"/>
        <v>0</v>
      </c>
      <c r="G345" s="110">
        <v>180</v>
      </c>
      <c r="H345" s="110">
        <v>16</v>
      </c>
      <c r="I345" s="3">
        <f t="shared" si="139"/>
        <v>16</v>
      </c>
      <c r="J345" s="3">
        <f t="shared" si="141"/>
        <v>2</v>
      </c>
      <c r="K345" s="110" t="s">
        <v>1807</v>
      </c>
      <c r="L345" s="168">
        <v>0.1075</v>
      </c>
      <c r="M345" s="168">
        <v>3.415E-2</v>
      </c>
      <c r="N345" s="33">
        <f t="shared" si="142"/>
        <v>0</v>
      </c>
      <c r="O345" s="364"/>
      <c r="P345" s="801"/>
      <c r="Q345" s="642"/>
      <c r="R345" s="801" t="s">
        <v>2909</v>
      </c>
      <c r="S345" s="1412"/>
      <c r="T345" s="872"/>
      <c r="U345" s="873"/>
      <c r="V345" s="871"/>
    </row>
    <row r="346" spans="1:22">
      <c r="A346" s="804">
        <v>2014</v>
      </c>
      <c r="B346" s="127" t="s">
        <v>2937</v>
      </c>
      <c r="C346" s="353"/>
      <c r="D346" s="155">
        <v>0</v>
      </c>
      <c r="E346" s="110">
        <v>0</v>
      </c>
      <c r="F346" s="33">
        <f t="shared" si="140"/>
        <v>0</v>
      </c>
      <c r="G346" s="111">
        <v>485</v>
      </c>
      <c r="H346" s="110">
        <v>16</v>
      </c>
      <c r="I346" s="3">
        <f t="shared" si="139"/>
        <v>16</v>
      </c>
      <c r="J346" s="3">
        <f t="shared" si="141"/>
        <v>2</v>
      </c>
      <c r="K346" s="110" t="s">
        <v>1767</v>
      </c>
      <c r="L346" s="113">
        <v>0.02</v>
      </c>
      <c r="M346" s="168">
        <v>9.3749999999999997E-3</v>
      </c>
      <c r="N346" s="33">
        <f t="shared" si="142"/>
        <v>0</v>
      </c>
      <c r="O346" s="364"/>
      <c r="P346" s="801"/>
      <c r="Q346" s="642"/>
      <c r="R346" s="801" t="s">
        <v>2845</v>
      </c>
      <c r="S346" s="1412"/>
      <c r="T346" s="872"/>
      <c r="U346" s="873"/>
      <c r="V346" s="871"/>
    </row>
    <row r="347" spans="1:22">
      <c r="A347" s="799"/>
      <c r="B347" s="127" t="s">
        <v>2938</v>
      </c>
      <c r="C347" s="353"/>
      <c r="D347" s="155">
        <v>0</v>
      </c>
      <c r="E347" s="110">
        <v>0</v>
      </c>
      <c r="F347" s="33">
        <f t="shared" si="140"/>
        <v>0</v>
      </c>
      <c r="G347" s="111">
        <v>376</v>
      </c>
      <c r="H347" s="110">
        <v>16</v>
      </c>
      <c r="I347" s="3">
        <f t="shared" si="139"/>
        <v>16</v>
      </c>
      <c r="J347" s="3">
        <f t="shared" si="141"/>
        <v>2</v>
      </c>
      <c r="K347" s="110" t="s">
        <v>232</v>
      </c>
      <c r="L347" s="113">
        <v>0.25469999999999998</v>
      </c>
      <c r="M347" s="168">
        <v>6.166E-2</v>
      </c>
      <c r="N347" s="33">
        <f t="shared" si="142"/>
        <v>0</v>
      </c>
      <c r="O347" s="364"/>
      <c r="P347" s="801"/>
      <c r="Q347" s="642"/>
      <c r="R347" s="801" t="s">
        <v>2739</v>
      </c>
      <c r="S347" s="1412"/>
      <c r="T347" s="872"/>
      <c r="U347" s="873"/>
      <c r="V347" s="871"/>
    </row>
    <row r="348" spans="1:22">
      <c r="A348" s="799"/>
      <c r="B348" s="127" t="s">
        <v>2939</v>
      </c>
      <c r="C348" s="353"/>
      <c r="D348" s="155">
        <v>0</v>
      </c>
      <c r="E348" s="110">
        <v>0</v>
      </c>
      <c r="F348" s="33">
        <f t="shared" si="140"/>
        <v>0</v>
      </c>
      <c r="G348" s="111">
        <v>444</v>
      </c>
      <c r="H348" s="110">
        <v>16</v>
      </c>
      <c r="I348" s="3">
        <f t="shared" si="139"/>
        <v>16</v>
      </c>
      <c r="J348" s="3">
        <f t="shared" si="141"/>
        <v>2</v>
      </c>
      <c r="K348" s="110" t="s">
        <v>232</v>
      </c>
      <c r="L348" s="113">
        <v>0.25469999999999998</v>
      </c>
      <c r="M348" s="168">
        <v>6.1539999999999997E-2</v>
      </c>
      <c r="N348" s="33">
        <f t="shared" si="142"/>
        <v>0</v>
      </c>
      <c r="O348" s="364"/>
      <c r="P348" s="801"/>
      <c r="Q348" s="642"/>
      <c r="R348" s="801" t="s">
        <v>2909</v>
      </c>
      <c r="S348" s="1412"/>
      <c r="T348" s="872"/>
      <c r="U348" s="873"/>
      <c r="V348" s="871"/>
    </row>
    <row r="349" spans="1:22">
      <c r="A349" s="799"/>
      <c r="B349" s="127" t="s">
        <v>2940</v>
      </c>
      <c r="C349" s="353"/>
      <c r="D349" s="155">
        <v>0</v>
      </c>
      <c r="E349" s="110">
        <v>0</v>
      </c>
      <c r="F349" s="33">
        <f t="shared" si="140"/>
        <v>0</v>
      </c>
      <c r="G349" s="110">
        <v>451</v>
      </c>
      <c r="H349" s="110">
        <v>16</v>
      </c>
      <c r="I349" s="3">
        <f t="shared" si="139"/>
        <v>16</v>
      </c>
      <c r="J349" s="3">
        <f t="shared" si="141"/>
        <v>2</v>
      </c>
      <c r="K349" s="110" t="s">
        <v>2941</v>
      </c>
      <c r="L349" s="168">
        <v>1.26E-2</v>
      </c>
      <c r="M349" s="168">
        <v>5.0000000000000001E-3</v>
      </c>
      <c r="N349" s="33">
        <f t="shared" si="142"/>
        <v>0</v>
      </c>
      <c r="O349" s="364"/>
      <c r="P349" s="801"/>
      <c r="Q349" s="642"/>
      <c r="R349" s="801" t="s">
        <v>2845</v>
      </c>
      <c r="S349" s="1412"/>
      <c r="T349" s="872"/>
      <c r="U349" s="873"/>
      <c r="V349" s="871"/>
    </row>
    <row r="350" spans="1:22">
      <c r="A350" s="799"/>
      <c r="B350" s="127" t="s">
        <v>2942</v>
      </c>
      <c r="C350" s="353" t="s">
        <v>494</v>
      </c>
      <c r="D350" s="155">
        <v>0</v>
      </c>
      <c r="E350" s="110">
        <v>0</v>
      </c>
      <c r="F350" s="33">
        <f t="shared" si="140"/>
        <v>0</v>
      </c>
      <c r="G350" s="111">
        <v>87</v>
      </c>
      <c r="H350" s="110">
        <v>16</v>
      </c>
      <c r="I350" s="3">
        <f t="shared" si="139"/>
        <v>16</v>
      </c>
      <c r="J350" s="3">
        <f t="shared" si="141"/>
        <v>2</v>
      </c>
      <c r="K350" s="110" t="s">
        <v>1797</v>
      </c>
      <c r="L350" s="113">
        <v>0.42670000000000002</v>
      </c>
      <c r="M350" s="168">
        <v>0.2</v>
      </c>
      <c r="N350" s="33">
        <f t="shared" si="142"/>
        <v>0</v>
      </c>
      <c r="O350" s="364"/>
      <c r="P350" s="801"/>
      <c r="Q350" s="642" t="s">
        <v>2943</v>
      </c>
      <c r="R350" s="801" t="s">
        <v>2765</v>
      </c>
      <c r="S350" s="1412" t="s">
        <v>3438</v>
      </c>
      <c r="T350" s="872"/>
      <c r="U350" s="873"/>
      <c r="V350" s="871"/>
    </row>
    <row r="351" spans="1:22">
      <c r="A351" s="799" t="s">
        <v>2944</v>
      </c>
      <c r="B351" s="127" t="s">
        <v>2945</v>
      </c>
      <c r="C351" s="353"/>
      <c r="D351" s="155">
        <v>0</v>
      </c>
      <c r="E351" s="110">
        <v>0</v>
      </c>
      <c r="F351" s="33">
        <f t="shared" si="140"/>
        <v>0</v>
      </c>
      <c r="G351" s="111">
        <v>250</v>
      </c>
      <c r="H351" s="110">
        <v>16</v>
      </c>
      <c r="I351" s="3">
        <f t="shared" si="139"/>
        <v>16</v>
      </c>
      <c r="J351" s="3">
        <f t="shared" si="141"/>
        <v>2</v>
      </c>
      <c r="K351" s="110" t="s">
        <v>140</v>
      </c>
      <c r="L351" s="113">
        <v>0.99529999999999996</v>
      </c>
      <c r="M351" s="168">
        <v>0.56399999999999995</v>
      </c>
      <c r="N351" s="33">
        <f t="shared" si="142"/>
        <v>0</v>
      </c>
      <c r="O351" s="364"/>
      <c r="P351" s="801"/>
      <c r="Q351" s="642"/>
      <c r="R351" s="801" t="s">
        <v>2761</v>
      </c>
      <c r="S351" s="1412"/>
      <c r="T351" s="872"/>
      <c r="U351" s="873"/>
      <c r="V351" s="871"/>
    </row>
    <row r="352" spans="1:22">
      <c r="A352" s="799" t="s">
        <v>2944</v>
      </c>
      <c r="B352" s="127" t="s">
        <v>2946</v>
      </c>
      <c r="C352" s="353"/>
      <c r="D352" s="155">
        <v>0</v>
      </c>
      <c r="E352" s="110">
        <v>0</v>
      </c>
      <c r="F352" s="33">
        <f t="shared" si="140"/>
        <v>0</v>
      </c>
      <c r="G352" s="111">
        <v>248</v>
      </c>
      <c r="H352" s="110">
        <v>16</v>
      </c>
      <c r="I352" s="3">
        <f t="shared" ref="I352:I413" si="143">E352/G352+H352</f>
        <v>16</v>
      </c>
      <c r="J352" s="3">
        <f t="shared" ref="J352:J415" si="144">ROUND(I352/7.5,0)</f>
        <v>2</v>
      </c>
      <c r="K352" s="110" t="s">
        <v>140</v>
      </c>
      <c r="L352" s="113">
        <v>1.0693999999999999</v>
      </c>
      <c r="M352" s="168">
        <v>0.57399999999999995</v>
      </c>
      <c r="N352" s="33">
        <f>E352*L352</f>
        <v>0</v>
      </c>
      <c r="O352" s="364"/>
      <c r="P352" s="801"/>
      <c r="Q352" s="642"/>
      <c r="R352" s="801" t="s">
        <v>2761</v>
      </c>
      <c r="S352" s="1412"/>
      <c r="T352" s="872"/>
      <c r="U352" s="873"/>
      <c r="V352" s="871"/>
    </row>
    <row r="353" spans="1:22">
      <c r="A353" s="799" t="s">
        <v>2947</v>
      </c>
      <c r="B353" s="127" t="s">
        <v>2948</v>
      </c>
      <c r="C353" s="353" t="s">
        <v>494</v>
      </c>
      <c r="D353" s="155">
        <v>0</v>
      </c>
      <c r="E353" s="110">
        <v>0</v>
      </c>
      <c r="F353" s="33">
        <f t="shared" si="140"/>
        <v>0</v>
      </c>
      <c r="G353" s="111">
        <v>221</v>
      </c>
      <c r="H353" s="110">
        <v>16</v>
      </c>
      <c r="I353" s="3">
        <f t="shared" si="143"/>
        <v>16</v>
      </c>
      <c r="J353" s="3">
        <f t="shared" si="144"/>
        <v>2</v>
      </c>
      <c r="K353" s="110" t="s">
        <v>1066</v>
      </c>
      <c r="L353" s="113">
        <v>1.0319</v>
      </c>
      <c r="M353" s="168">
        <v>0.49314999999999998</v>
      </c>
      <c r="N353" s="33">
        <f>E353*L353</f>
        <v>0</v>
      </c>
      <c r="O353" s="364"/>
      <c r="P353" s="801"/>
      <c r="Q353" s="642"/>
      <c r="R353" s="801" t="s">
        <v>2761</v>
      </c>
      <c r="S353" s="1412"/>
      <c r="T353" s="872"/>
      <c r="U353" s="873"/>
      <c r="V353" s="871"/>
    </row>
    <row r="354" spans="1:22">
      <c r="A354" s="799" t="s">
        <v>2949</v>
      </c>
      <c r="B354" s="127" t="s">
        <v>2950</v>
      </c>
      <c r="C354" s="353" t="s">
        <v>494</v>
      </c>
      <c r="D354" s="155">
        <v>0</v>
      </c>
      <c r="E354" s="110">
        <v>0</v>
      </c>
      <c r="F354" s="33">
        <f t="shared" si="140"/>
        <v>0</v>
      </c>
      <c r="G354" s="111">
        <v>221</v>
      </c>
      <c r="H354" s="110">
        <v>16</v>
      </c>
      <c r="I354" s="3">
        <f t="shared" si="143"/>
        <v>16</v>
      </c>
      <c r="J354" s="3">
        <f t="shared" si="144"/>
        <v>2</v>
      </c>
      <c r="K354" s="110" t="s">
        <v>1066</v>
      </c>
      <c r="L354" s="113">
        <v>1.0319</v>
      </c>
      <c r="M354" s="168">
        <v>0.4274</v>
      </c>
      <c r="N354" s="33">
        <f>E354*L354</f>
        <v>0</v>
      </c>
      <c r="O354" s="364"/>
      <c r="P354" s="801"/>
      <c r="Q354" s="642"/>
      <c r="R354" s="801" t="s">
        <v>2761</v>
      </c>
      <c r="S354" s="1412"/>
      <c r="T354" s="872"/>
      <c r="U354" s="873"/>
      <c r="V354" s="871"/>
    </row>
    <row r="355" spans="1:22">
      <c r="A355" s="799" t="s">
        <v>2951</v>
      </c>
      <c r="B355" s="127" t="s">
        <v>2952</v>
      </c>
      <c r="C355" s="353"/>
      <c r="D355" s="155">
        <v>0</v>
      </c>
      <c r="E355" s="110">
        <v>0</v>
      </c>
      <c r="F355" s="33">
        <f t="shared" si="140"/>
        <v>0</v>
      </c>
      <c r="G355" s="111">
        <v>462</v>
      </c>
      <c r="H355" s="110">
        <v>16</v>
      </c>
      <c r="I355" s="3">
        <f t="shared" si="143"/>
        <v>16</v>
      </c>
      <c r="J355" s="3">
        <f t="shared" si="144"/>
        <v>2</v>
      </c>
      <c r="K355" s="110" t="s">
        <v>221</v>
      </c>
      <c r="L355" s="113">
        <v>0.11269999999999999</v>
      </c>
      <c r="M355" s="168">
        <v>4.4699999999999997E-2</v>
      </c>
      <c r="N355" s="33">
        <f>E355*L355</f>
        <v>0</v>
      </c>
      <c r="O355" s="364"/>
      <c r="P355" s="801"/>
      <c r="Q355" s="642"/>
      <c r="R355" s="801" t="s">
        <v>2845</v>
      </c>
      <c r="S355" s="1412"/>
      <c r="T355" s="872"/>
      <c r="U355" s="873"/>
      <c r="V355" s="871"/>
    </row>
    <row r="356" spans="1:22">
      <c r="A356" s="799" t="s">
        <v>2869</v>
      </c>
      <c r="B356" s="127" t="s">
        <v>2953</v>
      </c>
      <c r="C356" s="353"/>
      <c r="D356" s="155">
        <v>0</v>
      </c>
      <c r="E356" s="110">
        <v>0</v>
      </c>
      <c r="F356" s="33">
        <f t="shared" si="140"/>
        <v>0</v>
      </c>
      <c r="G356" s="111">
        <v>426</v>
      </c>
      <c r="H356" s="110">
        <v>16</v>
      </c>
      <c r="I356" s="3">
        <f t="shared" si="143"/>
        <v>16</v>
      </c>
      <c r="J356" s="3">
        <f t="shared" si="144"/>
        <v>2</v>
      </c>
      <c r="K356" s="110" t="s">
        <v>181</v>
      </c>
      <c r="L356" s="113">
        <v>0.3498</v>
      </c>
      <c r="M356" s="168">
        <v>0.1321</v>
      </c>
      <c r="N356" s="33">
        <v>0</v>
      </c>
      <c r="O356" s="364"/>
      <c r="P356" s="801"/>
      <c r="Q356" s="642"/>
      <c r="R356" s="801" t="s">
        <v>1399</v>
      </c>
      <c r="S356" s="1412"/>
      <c r="T356" s="872"/>
      <c r="U356" s="873"/>
      <c r="V356" s="871"/>
    </row>
    <row r="357" spans="1:22">
      <c r="A357" s="799" t="s">
        <v>2914</v>
      </c>
      <c r="B357" s="127" t="s">
        <v>2954</v>
      </c>
      <c r="C357" s="353"/>
      <c r="D357" s="155">
        <v>0</v>
      </c>
      <c r="E357" s="110">
        <v>0</v>
      </c>
      <c r="F357" s="33">
        <f t="shared" si="140"/>
        <v>0</v>
      </c>
      <c r="G357" s="111">
        <v>137</v>
      </c>
      <c r="H357" s="110">
        <v>16</v>
      </c>
      <c r="I357" s="3">
        <f t="shared" si="143"/>
        <v>16</v>
      </c>
      <c r="J357" s="3">
        <f t="shared" si="144"/>
        <v>2</v>
      </c>
      <c r="K357" s="110" t="s">
        <v>1816</v>
      </c>
      <c r="L357" s="113">
        <v>0.19420000000000001</v>
      </c>
      <c r="M357" s="168">
        <v>8.9800000000000005E-2</v>
      </c>
      <c r="N357" s="33">
        <f>E357*L357</f>
        <v>0</v>
      </c>
      <c r="O357" s="364"/>
      <c r="P357" s="801"/>
      <c r="Q357" s="642"/>
      <c r="R357" s="801" t="s">
        <v>2909</v>
      </c>
      <c r="S357" s="1412"/>
      <c r="T357" s="872"/>
      <c r="U357" s="873"/>
      <c r="V357" s="871"/>
    </row>
    <row r="358" spans="1:22">
      <c r="A358" s="799">
        <v>2016</v>
      </c>
      <c r="B358" s="427" t="s">
        <v>2955</v>
      </c>
      <c r="C358" s="763"/>
      <c r="D358" s="155">
        <v>0</v>
      </c>
      <c r="E358" s="110">
        <v>0</v>
      </c>
      <c r="F358" s="33">
        <f t="shared" si="140"/>
        <v>0</v>
      </c>
      <c r="G358" s="111">
        <v>290</v>
      </c>
      <c r="H358" s="110">
        <v>16</v>
      </c>
      <c r="I358" s="3">
        <f t="shared" si="143"/>
        <v>16</v>
      </c>
      <c r="J358" s="3">
        <f t="shared" si="144"/>
        <v>2</v>
      </c>
      <c r="K358" s="110" t="s">
        <v>1816</v>
      </c>
      <c r="L358" s="113">
        <v>0.18579999999999999</v>
      </c>
      <c r="M358" s="168">
        <v>7.2300000000000003E-2</v>
      </c>
      <c r="N358" s="33">
        <f>E358*L358</f>
        <v>0</v>
      </c>
      <c r="O358" s="364"/>
      <c r="P358" s="801"/>
      <c r="Q358" s="642"/>
      <c r="R358" s="801" t="s">
        <v>2909</v>
      </c>
      <c r="S358" s="1412"/>
      <c r="T358" s="872"/>
      <c r="U358" s="873"/>
      <c r="V358" s="871"/>
    </row>
    <row r="359" spans="1:22">
      <c r="A359" s="805">
        <v>2015</v>
      </c>
      <c r="B359" s="127" t="s">
        <v>2956</v>
      </c>
      <c r="C359" s="353"/>
      <c r="D359" s="155">
        <v>0</v>
      </c>
      <c r="E359" s="110">
        <v>0</v>
      </c>
      <c r="F359" s="33">
        <f t="shared" si="140"/>
        <v>0</v>
      </c>
      <c r="G359" s="111">
        <v>294</v>
      </c>
      <c r="H359" s="110">
        <v>16</v>
      </c>
      <c r="I359" s="3">
        <f t="shared" si="143"/>
        <v>16</v>
      </c>
      <c r="J359" s="3">
        <f t="shared" si="144"/>
        <v>2</v>
      </c>
      <c r="K359" s="110" t="s">
        <v>92</v>
      </c>
      <c r="L359" s="113">
        <v>0.3831</v>
      </c>
      <c r="M359" s="168">
        <v>0.14144999999999999</v>
      </c>
      <c r="N359" s="33">
        <v>0</v>
      </c>
      <c r="O359" s="364"/>
      <c r="P359" s="801"/>
      <c r="Q359" s="642"/>
      <c r="R359" s="806" t="s">
        <v>2957</v>
      </c>
      <c r="S359" s="1412"/>
      <c r="T359" s="872"/>
      <c r="U359" s="873"/>
      <c r="V359" s="871"/>
    </row>
    <row r="360" spans="1:22">
      <c r="A360" s="799">
        <v>2013</v>
      </c>
      <c r="B360" s="127" t="s">
        <v>500</v>
      </c>
      <c r="C360" s="353"/>
      <c r="D360" s="155">
        <v>0</v>
      </c>
      <c r="E360" s="110">
        <v>0</v>
      </c>
      <c r="F360" s="33">
        <f t="shared" si="140"/>
        <v>0</v>
      </c>
      <c r="G360" s="110">
        <v>260</v>
      </c>
      <c r="H360" s="110">
        <v>16</v>
      </c>
      <c r="I360" s="3">
        <f t="shared" si="143"/>
        <v>16</v>
      </c>
      <c r="J360" s="3">
        <f t="shared" si="144"/>
        <v>2</v>
      </c>
      <c r="K360" s="110" t="s">
        <v>213</v>
      </c>
      <c r="L360" s="168">
        <v>0.3629</v>
      </c>
      <c r="M360" s="168">
        <v>0.159</v>
      </c>
      <c r="N360" s="33">
        <f>E360*L360</f>
        <v>0</v>
      </c>
      <c r="O360" s="364"/>
      <c r="P360" s="801"/>
      <c r="Q360" s="642"/>
      <c r="R360" s="801" t="s">
        <v>2761</v>
      </c>
      <c r="S360" s="1412"/>
      <c r="T360" s="872"/>
      <c r="U360" s="873"/>
      <c r="V360" s="871"/>
    </row>
    <row r="361" spans="1:22">
      <c r="A361" s="804">
        <v>2014</v>
      </c>
      <c r="B361" s="427">
        <v>419969</v>
      </c>
      <c r="C361" s="763"/>
      <c r="D361" s="155">
        <v>0</v>
      </c>
      <c r="E361" s="155">
        <v>0</v>
      </c>
      <c r="F361" s="33">
        <f t="shared" si="140"/>
        <v>0</v>
      </c>
      <c r="G361" s="8">
        <v>973</v>
      </c>
      <c r="H361" s="293">
        <v>16</v>
      </c>
      <c r="I361" s="3">
        <f t="shared" si="143"/>
        <v>16</v>
      </c>
      <c r="J361" s="3">
        <f t="shared" si="144"/>
        <v>2</v>
      </c>
      <c r="K361" s="293" t="s">
        <v>364</v>
      </c>
      <c r="L361" s="400">
        <v>5.5999999999999999E-3</v>
      </c>
      <c r="M361" s="110">
        <v>1.3619999999999999E-3</v>
      </c>
      <c r="N361" s="33">
        <v>0</v>
      </c>
      <c r="O361" s="364"/>
      <c r="P361" s="801"/>
      <c r="Q361" s="642"/>
      <c r="R361" s="801" t="s">
        <v>2845</v>
      </c>
      <c r="S361" s="1412"/>
      <c r="T361" s="872"/>
      <c r="U361" s="873"/>
      <c r="V361" s="871"/>
    </row>
    <row r="362" spans="1:22">
      <c r="A362" s="799"/>
      <c r="B362" s="127" t="s">
        <v>2958</v>
      </c>
      <c r="C362" s="353"/>
      <c r="D362" s="155">
        <v>0</v>
      </c>
      <c r="E362" s="110">
        <v>0</v>
      </c>
      <c r="F362" s="33">
        <f t="shared" si="140"/>
        <v>0</v>
      </c>
      <c r="G362" s="111">
        <v>671</v>
      </c>
      <c r="H362" s="110">
        <v>16</v>
      </c>
      <c r="I362" s="3">
        <f t="shared" si="143"/>
        <v>16</v>
      </c>
      <c r="J362" s="3">
        <f t="shared" si="144"/>
        <v>2</v>
      </c>
      <c r="K362" s="110" t="s">
        <v>54</v>
      </c>
      <c r="L362" s="113">
        <v>2.3800000000000002E-2</v>
      </c>
      <c r="M362" s="168">
        <v>3.7499999999999999E-3</v>
      </c>
      <c r="N362" s="33">
        <f t="shared" ref="N362:N423" si="145">E362*L362</f>
        <v>0</v>
      </c>
      <c r="O362" s="364"/>
      <c r="P362" s="801"/>
      <c r="Q362" s="642"/>
      <c r="R362" s="801" t="s">
        <v>2845</v>
      </c>
      <c r="S362" s="1412"/>
      <c r="T362" s="872"/>
      <c r="U362" s="873"/>
      <c r="V362" s="871"/>
    </row>
    <row r="363" spans="1:22">
      <c r="A363" s="799"/>
      <c r="B363" s="127">
        <v>42396</v>
      </c>
      <c r="C363" s="353"/>
      <c r="D363" s="155">
        <v>0</v>
      </c>
      <c r="E363" s="110">
        <v>0</v>
      </c>
      <c r="F363" s="33">
        <f t="shared" si="140"/>
        <v>0</v>
      </c>
      <c r="G363" s="111">
        <v>324</v>
      </c>
      <c r="H363" s="110">
        <v>16</v>
      </c>
      <c r="I363" s="3">
        <f t="shared" si="143"/>
        <v>16</v>
      </c>
      <c r="J363" s="3">
        <f t="shared" si="144"/>
        <v>2</v>
      </c>
      <c r="K363" s="110" t="s">
        <v>1738</v>
      </c>
      <c r="L363" s="113">
        <v>3.3999999999999998E-3</v>
      </c>
      <c r="M363" s="168">
        <v>1.5920000000000001E-3</v>
      </c>
      <c r="N363" s="33">
        <f t="shared" si="145"/>
        <v>0</v>
      </c>
      <c r="O363" s="364"/>
      <c r="P363" s="801"/>
      <c r="Q363" s="642"/>
      <c r="R363" s="801" t="s">
        <v>2959</v>
      </c>
      <c r="S363" s="1412"/>
      <c r="T363" s="872"/>
      <c r="U363" s="873"/>
      <c r="V363" s="871"/>
    </row>
    <row r="364" spans="1:22">
      <c r="A364" s="799"/>
      <c r="B364" s="127" t="s">
        <v>2160</v>
      </c>
      <c r="C364" s="666"/>
      <c r="D364" s="155">
        <v>0</v>
      </c>
      <c r="E364" s="110">
        <v>0</v>
      </c>
      <c r="F364" s="33">
        <f>((E364*M364)/35)</f>
        <v>0</v>
      </c>
      <c r="G364" s="111">
        <v>287</v>
      </c>
      <c r="H364" s="110">
        <v>16</v>
      </c>
      <c r="I364" s="3">
        <f>E364/G364+H364</f>
        <v>16</v>
      </c>
      <c r="J364" s="3">
        <f>ROUND(I364/7.5,0)</f>
        <v>2</v>
      </c>
      <c r="K364" s="110" t="s">
        <v>1810</v>
      </c>
      <c r="L364" s="113">
        <v>0.1391</v>
      </c>
      <c r="M364" s="168">
        <v>4.3999999999999997E-2</v>
      </c>
      <c r="N364" s="33">
        <f>E364*L364</f>
        <v>0</v>
      </c>
      <c r="O364" s="364"/>
      <c r="P364" s="801"/>
      <c r="Q364" s="642"/>
      <c r="R364" s="801" t="s">
        <v>2761</v>
      </c>
      <c r="S364" s="1412"/>
      <c r="T364" s="872"/>
      <c r="U364" s="873"/>
      <c r="V364" s="871"/>
    </row>
    <row r="365" spans="1:22">
      <c r="A365" s="799"/>
      <c r="B365" s="127">
        <v>426607</v>
      </c>
      <c r="C365" s="800"/>
      <c r="D365" s="155">
        <v>0</v>
      </c>
      <c r="E365" s="110">
        <v>0</v>
      </c>
      <c r="F365" s="33">
        <f t="shared" si="140"/>
        <v>0</v>
      </c>
      <c r="G365" s="111">
        <v>106</v>
      </c>
      <c r="H365" s="110">
        <v>16</v>
      </c>
      <c r="I365" s="3">
        <f t="shared" si="143"/>
        <v>16</v>
      </c>
      <c r="J365" s="3">
        <f t="shared" si="144"/>
        <v>2</v>
      </c>
      <c r="K365" s="110" t="s">
        <v>1806</v>
      </c>
      <c r="L365" s="113">
        <v>0.21940000000000001</v>
      </c>
      <c r="M365" s="168">
        <v>9.1539999999999996E-2</v>
      </c>
      <c r="N365" s="33">
        <f t="shared" si="145"/>
        <v>0</v>
      </c>
      <c r="O365" s="364" t="s">
        <v>2882</v>
      </c>
      <c r="P365" s="801">
        <v>2013</v>
      </c>
      <c r="Q365" s="642"/>
      <c r="R365" s="801" t="s">
        <v>2960</v>
      </c>
      <c r="S365" s="1412"/>
      <c r="T365" s="872"/>
      <c r="U365" s="873"/>
      <c r="V365" s="871"/>
    </row>
    <row r="366" spans="1:22">
      <c r="A366" s="804">
        <v>2014</v>
      </c>
      <c r="B366" s="127" t="s">
        <v>2830</v>
      </c>
      <c r="C366" s="353"/>
      <c r="D366" s="155">
        <v>0</v>
      </c>
      <c r="E366" s="110">
        <v>0</v>
      </c>
      <c r="F366" s="33">
        <f t="shared" si="140"/>
        <v>0</v>
      </c>
      <c r="G366" s="110">
        <v>563</v>
      </c>
      <c r="H366" s="110">
        <v>16</v>
      </c>
      <c r="I366" s="3">
        <f t="shared" si="143"/>
        <v>16</v>
      </c>
      <c r="J366" s="3">
        <f t="shared" si="144"/>
        <v>2</v>
      </c>
      <c r="K366" s="110" t="s">
        <v>91</v>
      </c>
      <c r="L366" s="168">
        <v>6.0699999999999997E-2</v>
      </c>
      <c r="M366" s="168">
        <v>3.1E-2</v>
      </c>
      <c r="N366" s="33">
        <f t="shared" si="145"/>
        <v>0</v>
      </c>
      <c r="O366" s="364"/>
      <c r="P366" s="801"/>
      <c r="Q366" s="642"/>
      <c r="R366" s="801" t="s">
        <v>2845</v>
      </c>
      <c r="S366" s="1412"/>
      <c r="T366" s="872"/>
      <c r="U366" s="873"/>
      <c r="V366" s="871"/>
    </row>
    <row r="367" spans="1:22">
      <c r="A367" s="799"/>
      <c r="B367" s="127" t="s">
        <v>2961</v>
      </c>
      <c r="C367" s="802" t="s">
        <v>2962</v>
      </c>
      <c r="D367" s="155">
        <v>0</v>
      </c>
      <c r="E367" s="110">
        <v>0</v>
      </c>
      <c r="F367" s="33">
        <f t="shared" si="140"/>
        <v>0</v>
      </c>
      <c r="G367" s="111">
        <v>302</v>
      </c>
      <c r="H367" s="110">
        <v>16</v>
      </c>
      <c r="I367" s="3">
        <f t="shared" si="143"/>
        <v>16</v>
      </c>
      <c r="J367" s="3">
        <f t="shared" si="144"/>
        <v>2</v>
      </c>
      <c r="K367" s="110" t="s">
        <v>1824</v>
      </c>
      <c r="L367" s="113">
        <v>0.1769</v>
      </c>
      <c r="M367" s="168">
        <v>4.5199999999999997E-2</v>
      </c>
      <c r="N367" s="33">
        <f t="shared" si="145"/>
        <v>0</v>
      </c>
      <c r="O367" s="807"/>
      <c r="P367" s="801"/>
      <c r="Q367" s="642"/>
      <c r="R367" s="801" t="s">
        <v>2963</v>
      </c>
      <c r="S367" s="1412"/>
      <c r="T367" s="872"/>
      <c r="U367" s="873"/>
      <c r="V367" s="871"/>
    </row>
    <row r="368" spans="1:22">
      <c r="A368" s="799"/>
      <c r="B368" s="193" t="s">
        <v>2964</v>
      </c>
      <c r="C368" s="313"/>
      <c r="D368" s="155">
        <v>0</v>
      </c>
      <c r="E368" s="155">
        <v>0</v>
      </c>
      <c r="F368" s="33">
        <f t="shared" si="140"/>
        <v>0</v>
      </c>
      <c r="G368" s="155">
        <v>100</v>
      </c>
      <c r="H368" s="155">
        <v>16</v>
      </c>
      <c r="I368" s="3">
        <f t="shared" si="143"/>
        <v>16</v>
      </c>
      <c r="J368" s="3">
        <f t="shared" si="144"/>
        <v>2</v>
      </c>
      <c r="K368" s="155" t="s">
        <v>2965</v>
      </c>
      <c r="L368" s="155">
        <v>1</v>
      </c>
      <c r="M368" s="7">
        <v>1.8E-3</v>
      </c>
      <c r="N368" s="33">
        <f t="shared" si="145"/>
        <v>0</v>
      </c>
      <c r="O368" s="364"/>
      <c r="P368" s="719"/>
      <c r="Q368" s="642"/>
      <c r="R368" s="719" t="s">
        <v>2863</v>
      </c>
      <c r="S368" s="1412"/>
      <c r="T368" s="872"/>
      <c r="U368" s="873"/>
      <c r="V368" s="871"/>
    </row>
    <row r="369" spans="1:22">
      <c r="A369" s="799"/>
      <c r="B369" s="193" t="s">
        <v>2965</v>
      </c>
      <c r="C369" s="313"/>
      <c r="D369" s="155">
        <v>0</v>
      </c>
      <c r="E369" s="155">
        <v>0</v>
      </c>
      <c r="F369" s="33">
        <f t="shared" si="140"/>
        <v>0</v>
      </c>
      <c r="G369" s="8">
        <v>994</v>
      </c>
      <c r="H369" s="155">
        <v>16</v>
      </c>
      <c r="I369" s="3">
        <f t="shared" si="143"/>
        <v>16</v>
      </c>
      <c r="J369" s="3">
        <f t="shared" si="144"/>
        <v>2</v>
      </c>
      <c r="K369" s="155" t="s">
        <v>107</v>
      </c>
      <c r="L369" s="1087">
        <v>1.0999999999999999E-2</v>
      </c>
      <c r="M369" s="382">
        <v>1.7799999999999999E-3</v>
      </c>
      <c r="N369" s="33">
        <f t="shared" si="145"/>
        <v>0</v>
      </c>
      <c r="O369" s="364"/>
      <c r="P369" s="719" t="s">
        <v>2881</v>
      </c>
      <c r="Q369" s="642"/>
      <c r="R369" s="719" t="s">
        <v>2863</v>
      </c>
      <c r="S369" s="1412"/>
      <c r="T369" s="872"/>
      <c r="U369" s="873"/>
      <c r="V369" s="871"/>
    </row>
    <row r="370" spans="1:22">
      <c r="A370" s="799"/>
      <c r="B370" s="193" t="s">
        <v>2966</v>
      </c>
      <c r="C370" s="313"/>
      <c r="D370" s="155">
        <v>0</v>
      </c>
      <c r="E370" s="155">
        <v>0</v>
      </c>
      <c r="F370" s="33">
        <f t="shared" si="140"/>
        <v>0</v>
      </c>
      <c r="G370" s="8">
        <v>994</v>
      </c>
      <c r="H370" s="155">
        <v>16</v>
      </c>
      <c r="I370" s="3">
        <f t="shared" si="143"/>
        <v>16</v>
      </c>
      <c r="J370" s="3">
        <f t="shared" si="144"/>
        <v>2</v>
      </c>
      <c r="K370" s="155" t="s">
        <v>1710</v>
      </c>
      <c r="L370" s="1087">
        <v>1.0999999999999999E-2</v>
      </c>
      <c r="M370" s="382">
        <v>1.8E-3</v>
      </c>
      <c r="N370" s="33">
        <f t="shared" si="145"/>
        <v>0</v>
      </c>
      <c r="O370" s="364"/>
      <c r="P370" s="719" t="s">
        <v>2881</v>
      </c>
      <c r="Q370" s="642"/>
      <c r="R370" s="719" t="s">
        <v>2863</v>
      </c>
      <c r="S370" s="1412"/>
      <c r="T370" s="872"/>
      <c r="U370" s="873"/>
      <c r="V370" s="871"/>
    </row>
    <row r="371" spans="1:22">
      <c r="A371" s="799"/>
      <c r="B371" s="193" t="s">
        <v>2967</v>
      </c>
      <c r="C371" s="313"/>
      <c r="D371" s="155">
        <v>0</v>
      </c>
      <c r="E371" s="155">
        <v>0</v>
      </c>
      <c r="F371" s="33">
        <f t="shared" si="140"/>
        <v>0</v>
      </c>
      <c r="G371" s="155">
        <v>900</v>
      </c>
      <c r="H371" s="155">
        <v>16</v>
      </c>
      <c r="I371" s="3">
        <f t="shared" si="143"/>
        <v>16</v>
      </c>
      <c r="J371" s="3">
        <f t="shared" si="144"/>
        <v>2</v>
      </c>
      <c r="K371" s="155" t="s">
        <v>1089</v>
      </c>
      <c r="L371" s="155">
        <v>2.3900000000000001E-2</v>
      </c>
      <c r="M371" s="7">
        <v>0.21920000000000001</v>
      </c>
      <c r="N371" s="33">
        <f t="shared" si="145"/>
        <v>0</v>
      </c>
      <c r="O371" s="364"/>
      <c r="P371" s="719" t="s">
        <v>2881</v>
      </c>
      <c r="Q371" s="642"/>
      <c r="R371" s="719" t="s">
        <v>2863</v>
      </c>
      <c r="S371" s="1412"/>
      <c r="T371" s="872"/>
      <c r="U371" s="873"/>
      <c r="V371" s="871"/>
    </row>
    <row r="372" spans="1:22">
      <c r="A372" s="799"/>
      <c r="B372" s="193" t="s">
        <v>2968</v>
      </c>
      <c r="C372" s="313"/>
      <c r="D372" s="155">
        <v>0</v>
      </c>
      <c r="E372" s="155">
        <v>0</v>
      </c>
      <c r="F372" s="33">
        <f t="shared" si="140"/>
        <v>0</v>
      </c>
      <c r="G372" s="155">
        <v>900</v>
      </c>
      <c r="H372" s="155">
        <v>16</v>
      </c>
      <c r="I372" s="3">
        <f t="shared" si="143"/>
        <v>16</v>
      </c>
      <c r="J372" s="3">
        <f t="shared" si="144"/>
        <v>2</v>
      </c>
      <c r="K372" s="155" t="s">
        <v>2969</v>
      </c>
      <c r="L372" s="155">
        <v>2.3900000000000001E-2</v>
      </c>
      <c r="M372" s="7">
        <v>0.21920000000000001</v>
      </c>
      <c r="N372" s="33">
        <f t="shared" si="145"/>
        <v>0</v>
      </c>
      <c r="O372" s="364"/>
      <c r="P372" s="719" t="s">
        <v>2881</v>
      </c>
      <c r="Q372" s="642"/>
      <c r="R372" s="719" t="s">
        <v>2863</v>
      </c>
      <c r="S372" s="1412"/>
      <c r="T372" s="872"/>
      <c r="U372" s="873"/>
      <c r="V372" s="871"/>
    </row>
    <row r="373" spans="1:22">
      <c r="A373" s="799"/>
      <c r="B373" s="193" t="s">
        <v>2970</v>
      </c>
      <c r="C373" s="808"/>
      <c r="D373" s="155">
        <v>0</v>
      </c>
      <c r="E373" s="155">
        <v>0</v>
      </c>
      <c r="F373" s="33">
        <f t="shared" si="140"/>
        <v>0</v>
      </c>
      <c r="G373" s="8">
        <v>812</v>
      </c>
      <c r="H373" s="155">
        <v>16</v>
      </c>
      <c r="I373" s="3">
        <f t="shared" si="143"/>
        <v>16</v>
      </c>
      <c r="J373" s="3">
        <f t="shared" si="144"/>
        <v>2</v>
      </c>
      <c r="K373" s="155" t="s">
        <v>1771</v>
      </c>
      <c r="L373" s="195">
        <v>3.6200000000000003E-2</v>
      </c>
      <c r="M373" s="7">
        <v>1.268E-2</v>
      </c>
      <c r="N373" s="33">
        <f t="shared" si="145"/>
        <v>0</v>
      </c>
      <c r="O373" s="364" t="s">
        <v>2882</v>
      </c>
      <c r="P373" s="719" t="s">
        <v>2881</v>
      </c>
      <c r="Q373" s="642"/>
      <c r="R373" s="719" t="s">
        <v>2863</v>
      </c>
      <c r="S373" s="1412"/>
      <c r="T373" s="872"/>
      <c r="U373" s="873"/>
      <c r="V373" s="871"/>
    </row>
    <row r="374" spans="1:22">
      <c r="A374" s="799"/>
      <c r="B374" s="193" t="s">
        <v>2971</v>
      </c>
      <c r="C374" s="313"/>
      <c r="D374" s="155">
        <v>0</v>
      </c>
      <c r="E374" s="155">
        <v>0</v>
      </c>
      <c r="F374" s="33">
        <f t="shared" si="140"/>
        <v>0</v>
      </c>
      <c r="G374" s="7">
        <v>100</v>
      </c>
      <c r="H374" s="155">
        <v>16</v>
      </c>
      <c r="I374" s="3">
        <f t="shared" si="143"/>
        <v>16</v>
      </c>
      <c r="J374" s="3">
        <f t="shared" si="144"/>
        <v>2</v>
      </c>
      <c r="K374" s="155" t="s">
        <v>2972</v>
      </c>
      <c r="L374" s="195">
        <v>3.6499999999999998E-2</v>
      </c>
      <c r="M374" s="7">
        <v>2.598E-2</v>
      </c>
      <c r="N374" s="33">
        <f t="shared" si="145"/>
        <v>0</v>
      </c>
      <c r="O374" s="364" t="s">
        <v>2882</v>
      </c>
      <c r="P374" s="719" t="s">
        <v>2881</v>
      </c>
      <c r="Q374" s="642"/>
      <c r="R374" s="719" t="s">
        <v>2863</v>
      </c>
      <c r="S374" s="1412"/>
      <c r="T374" s="872"/>
      <c r="U374" s="873"/>
      <c r="V374" s="871"/>
    </row>
    <row r="375" spans="1:22">
      <c r="A375" s="799"/>
      <c r="B375" s="193" t="s">
        <v>2973</v>
      </c>
      <c r="C375" s="313"/>
      <c r="D375" s="155">
        <v>0</v>
      </c>
      <c r="E375" s="155">
        <v>0</v>
      </c>
      <c r="F375" s="33">
        <f t="shared" si="140"/>
        <v>0</v>
      </c>
      <c r="G375" s="155">
        <v>450</v>
      </c>
      <c r="H375" s="155">
        <v>16</v>
      </c>
      <c r="I375" s="3">
        <f t="shared" si="143"/>
        <v>16</v>
      </c>
      <c r="J375" s="3">
        <f t="shared" si="144"/>
        <v>2</v>
      </c>
      <c r="K375" s="155" t="s">
        <v>322</v>
      </c>
      <c r="L375" s="155">
        <v>6.1800000000000001E-2</v>
      </c>
      <c r="M375" s="7">
        <v>2.46E-2</v>
      </c>
      <c r="N375" s="33">
        <f t="shared" si="145"/>
        <v>0</v>
      </c>
      <c r="O375" s="364"/>
      <c r="P375" s="719" t="s">
        <v>2974</v>
      </c>
      <c r="Q375" s="642"/>
      <c r="R375" s="719" t="s">
        <v>1649</v>
      </c>
      <c r="S375" s="1412"/>
      <c r="T375" s="872"/>
      <c r="U375" s="873"/>
      <c r="V375" s="871"/>
    </row>
    <row r="376" spans="1:22">
      <c r="A376" s="799"/>
      <c r="B376" s="193" t="s">
        <v>2975</v>
      </c>
      <c r="C376" s="313"/>
      <c r="D376" s="155">
        <v>0</v>
      </c>
      <c r="E376" s="155">
        <v>0</v>
      </c>
      <c r="F376" s="33">
        <f t="shared" si="140"/>
        <v>0</v>
      </c>
      <c r="G376" s="155">
        <v>450</v>
      </c>
      <c r="H376" s="155">
        <v>16</v>
      </c>
      <c r="I376" s="3">
        <f t="shared" si="143"/>
        <v>16</v>
      </c>
      <c r="J376" s="3">
        <f t="shared" si="144"/>
        <v>2</v>
      </c>
      <c r="K376" s="155" t="s">
        <v>2976</v>
      </c>
      <c r="L376" s="155">
        <v>6.1800000000000001E-2</v>
      </c>
      <c r="M376" s="7">
        <v>2.46E-2</v>
      </c>
      <c r="N376" s="33">
        <f t="shared" si="145"/>
        <v>0</v>
      </c>
      <c r="O376" s="364"/>
      <c r="P376" s="719" t="s">
        <v>2974</v>
      </c>
      <c r="Q376" s="642"/>
      <c r="R376" s="719" t="s">
        <v>1649</v>
      </c>
      <c r="S376" s="1412"/>
      <c r="T376" s="872"/>
      <c r="U376" s="873"/>
      <c r="V376" s="871"/>
    </row>
    <row r="377" spans="1:22">
      <c r="A377" s="799"/>
      <c r="B377" s="127" t="s">
        <v>2977</v>
      </c>
      <c r="C377" s="353"/>
      <c r="D377" s="155">
        <v>0</v>
      </c>
      <c r="E377" s="110">
        <v>0</v>
      </c>
      <c r="F377" s="33">
        <f t="shared" si="140"/>
        <v>0</v>
      </c>
      <c r="G377" s="111">
        <v>489</v>
      </c>
      <c r="H377" s="110">
        <v>16</v>
      </c>
      <c r="I377" s="3">
        <f t="shared" si="143"/>
        <v>16</v>
      </c>
      <c r="J377" s="3">
        <f t="shared" si="144"/>
        <v>2</v>
      </c>
      <c r="K377" s="110" t="s">
        <v>64</v>
      </c>
      <c r="L377" s="113">
        <v>0.1363</v>
      </c>
      <c r="M377" s="168">
        <v>3.6479999999999999E-2</v>
      </c>
      <c r="N377" s="33">
        <f t="shared" si="145"/>
        <v>0</v>
      </c>
      <c r="O377" s="364"/>
      <c r="P377" s="801"/>
      <c r="Q377" s="642"/>
      <c r="R377" s="801" t="s">
        <v>2909</v>
      </c>
      <c r="S377" s="1412"/>
      <c r="T377" s="872"/>
      <c r="U377" s="873"/>
      <c r="V377" s="871"/>
    </row>
    <row r="378" spans="1:22">
      <c r="A378" s="799"/>
      <c r="B378" s="127" t="s">
        <v>2978</v>
      </c>
      <c r="C378" s="353"/>
      <c r="D378" s="155">
        <v>0</v>
      </c>
      <c r="E378" s="110">
        <v>0</v>
      </c>
      <c r="F378" s="33">
        <f t="shared" si="140"/>
        <v>0</v>
      </c>
      <c r="G378" s="110">
        <v>350</v>
      </c>
      <c r="H378" s="110">
        <v>16</v>
      </c>
      <c r="I378" s="3">
        <f t="shared" si="143"/>
        <v>16</v>
      </c>
      <c r="J378" s="3">
        <f t="shared" si="144"/>
        <v>2</v>
      </c>
      <c r="K378" s="110" t="s">
        <v>1624</v>
      </c>
      <c r="L378" s="168">
        <v>4.1300000000000003E-2</v>
      </c>
      <c r="M378" s="168">
        <v>1.2E-2</v>
      </c>
      <c r="N378" s="33">
        <f t="shared" si="145"/>
        <v>0</v>
      </c>
      <c r="O378" s="364" t="s">
        <v>334</v>
      </c>
      <c r="P378" s="801"/>
      <c r="Q378" s="642"/>
      <c r="R378" s="801" t="s">
        <v>2786</v>
      </c>
      <c r="S378" s="1412"/>
      <c r="T378" s="872"/>
      <c r="U378" s="873"/>
      <c r="V378" s="871"/>
    </row>
    <row r="379" spans="1:22">
      <c r="A379" s="799"/>
      <c r="B379" s="127" t="s">
        <v>2979</v>
      </c>
      <c r="C379" s="353"/>
      <c r="D379" s="155">
        <v>0</v>
      </c>
      <c r="E379" s="110">
        <v>0</v>
      </c>
      <c r="F379" s="33">
        <f t="shared" si="140"/>
        <v>0</v>
      </c>
      <c r="G379" s="110">
        <v>308</v>
      </c>
      <c r="H379" s="110">
        <v>16</v>
      </c>
      <c r="I379" s="3">
        <f t="shared" si="143"/>
        <v>16</v>
      </c>
      <c r="J379" s="3">
        <f t="shared" si="144"/>
        <v>2</v>
      </c>
      <c r="K379" s="110" t="s">
        <v>961</v>
      </c>
      <c r="L379" s="168">
        <v>8.0699999999999994E-2</v>
      </c>
      <c r="M379" s="168">
        <v>2.5700000000000001E-2</v>
      </c>
      <c r="N379" s="33">
        <f t="shared" si="145"/>
        <v>0</v>
      </c>
      <c r="O379" s="364" t="s">
        <v>334</v>
      </c>
      <c r="P379" s="801"/>
      <c r="Q379" s="642"/>
      <c r="R379" s="801" t="s">
        <v>2786</v>
      </c>
      <c r="S379" s="1412"/>
      <c r="T379" s="872"/>
      <c r="U379" s="873"/>
      <c r="V379" s="871"/>
    </row>
    <row r="380" spans="1:22">
      <c r="A380" s="799"/>
      <c r="B380" s="127" t="s">
        <v>2980</v>
      </c>
      <c r="C380" s="353"/>
      <c r="D380" s="155">
        <v>0</v>
      </c>
      <c r="E380" s="110">
        <v>0</v>
      </c>
      <c r="F380" s="33">
        <f t="shared" si="140"/>
        <v>0</v>
      </c>
      <c r="G380" s="111">
        <v>372</v>
      </c>
      <c r="H380" s="110">
        <v>16</v>
      </c>
      <c r="I380" s="3">
        <f t="shared" si="143"/>
        <v>16</v>
      </c>
      <c r="J380" s="3">
        <f t="shared" si="144"/>
        <v>2</v>
      </c>
      <c r="K380" s="110" t="s">
        <v>999</v>
      </c>
      <c r="L380" s="113">
        <v>0.23519999999999999</v>
      </c>
      <c r="M380" s="168">
        <v>4.1099999999999998E-2</v>
      </c>
      <c r="N380" s="33">
        <f t="shared" si="145"/>
        <v>0</v>
      </c>
      <c r="O380" s="364"/>
      <c r="P380" s="801"/>
      <c r="Q380" s="642"/>
      <c r="R380" s="801" t="s">
        <v>2909</v>
      </c>
      <c r="S380" s="1412"/>
      <c r="T380" s="872"/>
      <c r="U380" s="873"/>
      <c r="V380" s="871"/>
    </row>
    <row r="381" spans="1:22">
      <c r="A381" s="799"/>
      <c r="B381" s="193" t="s">
        <v>2981</v>
      </c>
      <c r="C381" s="313"/>
      <c r="D381" s="155">
        <v>0</v>
      </c>
      <c r="E381" s="155">
        <v>0</v>
      </c>
      <c r="F381" s="33">
        <f t="shared" si="140"/>
        <v>0</v>
      </c>
      <c r="G381" s="155">
        <v>300</v>
      </c>
      <c r="H381" s="155">
        <v>16</v>
      </c>
      <c r="I381" s="3">
        <f t="shared" si="143"/>
        <v>16</v>
      </c>
      <c r="J381" s="3">
        <f t="shared" si="144"/>
        <v>2</v>
      </c>
      <c r="K381" s="155" t="s">
        <v>410</v>
      </c>
      <c r="L381" s="155">
        <v>0.38850000000000001</v>
      </c>
      <c r="M381" s="7">
        <v>9.3100000000000002E-2</v>
      </c>
      <c r="N381" s="33">
        <f t="shared" si="145"/>
        <v>0</v>
      </c>
      <c r="O381" s="364"/>
      <c r="P381" s="719"/>
      <c r="Q381" s="642"/>
      <c r="R381" s="719" t="s">
        <v>2863</v>
      </c>
      <c r="S381" s="1412"/>
      <c r="T381" s="872"/>
      <c r="U381" s="873"/>
      <c r="V381" s="871"/>
    </row>
    <row r="382" spans="1:22">
      <c r="A382" s="799"/>
      <c r="B382" s="193" t="s">
        <v>2982</v>
      </c>
      <c r="C382" s="313"/>
      <c r="D382" s="155">
        <v>0</v>
      </c>
      <c r="E382" s="155">
        <v>0</v>
      </c>
      <c r="F382" s="33">
        <f t="shared" si="140"/>
        <v>0</v>
      </c>
      <c r="G382" s="155">
        <v>240</v>
      </c>
      <c r="H382" s="155">
        <v>16</v>
      </c>
      <c r="I382" s="3">
        <f t="shared" si="143"/>
        <v>16</v>
      </c>
      <c r="J382" s="3">
        <f t="shared" si="144"/>
        <v>2</v>
      </c>
      <c r="K382" s="155" t="s">
        <v>54</v>
      </c>
      <c r="L382" s="155">
        <v>3.3799999999999997E-2</v>
      </c>
      <c r="M382" s="7">
        <v>8.8000000000000005E-3</v>
      </c>
      <c r="N382" s="33">
        <f t="shared" si="145"/>
        <v>0</v>
      </c>
      <c r="O382" s="364"/>
      <c r="P382" s="719"/>
      <c r="Q382" s="642"/>
      <c r="R382" s="719" t="s">
        <v>2863</v>
      </c>
      <c r="S382" s="1412"/>
      <c r="T382" s="872"/>
      <c r="U382" s="873"/>
      <c r="V382" s="871"/>
    </row>
    <row r="383" spans="1:22">
      <c r="A383" s="799" t="s">
        <v>2983</v>
      </c>
      <c r="B383" s="193" t="s">
        <v>160</v>
      </c>
      <c r="C383" s="313"/>
      <c r="D383" s="155">
        <v>0</v>
      </c>
      <c r="E383" s="155">
        <v>0</v>
      </c>
      <c r="F383" s="33">
        <f t="shared" si="140"/>
        <v>0</v>
      </c>
      <c r="G383" s="8">
        <v>594</v>
      </c>
      <c r="H383" s="7">
        <v>16</v>
      </c>
      <c r="I383" s="3">
        <f t="shared" si="143"/>
        <v>16</v>
      </c>
      <c r="J383" s="3">
        <f t="shared" si="144"/>
        <v>2</v>
      </c>
      <c r="K383" s="7" t="s">
        <v>161</v>
      </c>
      <c r="L383" s="195">
        <v>8.2900000000000001E-2</v>
      </c>
      <c r="M383" s="7">
        <v>9.3100000000000002E-2</v>
      </c>
      <c r="N383" s="33">
        <f t="shared" si="145"/>
        <v>0</v>
      </c>
      <c r="O383" s="364"/>
      <c r="P383" s="719" t="s">
        <v>2984</v>
      </c>
      <c r="Q383" s="642"/>
      <c r="R383" s="719" t="s">
        <v>2845</v>
      </c>
      <c r="S383" s="1412"/>
      <c r="T383" s="872"/>
      <c r="U383" s="873"/>
      <c r="V383" s="871"/>
    </row>
    <row r="384" spans="1:22">
      <c r="A384" s="799"/>
      <c r="B384" s="193" t="s">
        <v>252</v>
      </c>
      <c r="C384" s="313"/>
      <c r="D384" s="155">
        <v>0</v>
      </c>
      <c r="E384" s="155">
        <v>0</v>
      </c>
      <c r="F384" s="33">
        <f t="shared" si="140"/>
        <v>0</v>
      </c>
      <c r="G384" s="8">
        <v>354</v>
      </c>
      <c r="H384" s="155">
        <v>16</v>
      </c>
      <c r="I384" s="3">
        <f t="shared" si="143"/>
        <v>16</v>
      </c>
      <c r="J384" s="3">
        <f t="shared" si="144"/>
        <v>2</v>
      </c>
      <c r="K384" s="315" t="s">
        <v>64</v>
      </c>
      <c r="L384" s="195">
        <v>0.2303</v>
      </c>
      <c r="M384" s="7">
        <v>6.7180000000000004E-2</v>
      </c>
      <c r="N384" s="33">
        <f t="shared" si="145"/>
        <v>0</v>
      </c>
      <c r="O384" s="364"/>
      <c r="P384" s="719"/>
      <c r="Q384" s="642"/>
      <c r="R384" s="719" t="s">
        <v>2756</v>
      </c>
      <c r="S384" s="1412"/>
      <c r="T384" s="872"/>
      <c r="U384" s="873"/>
      <c r="V384" s="871"/>
    </row>
    <row r="385" spans="1:22">
      <c r="A385" s="799"/>
      <c r="B385" s="193" t="s">
        <v>384</v>
      </c>
      <c r="C385" s="313"/>
      <c r="D385" s="155">
        <v>0</v>
      </c>
      <c r="E385" s="155">
        <v>0</v>
      </c>
      <c r="F385" s="33">
        <f t="shared" si="140"/>
        <v>0</v>
      </c>
      <c r="G385" s="155">
        <v>36</v>
      </c>
      <c r="H385" s="155">
        <v>16</v>
      </c>
      <c r="I385" s="3">
        <f t="shared" si="143"/>
        <v>16</v>
      </c>
      <c r="J385" s="3">
        <f t="shared" si="144"/>
        <v>2</v>
      </c>
      <c r="K385" s="155" t="s">
        <v>385</v>
      </c>
      <c r="L385" s="155">
        <v>0.2147</v>
      </c>
      <c r="M385" s="7">
        <v>0.11899999999999999</v>
      </c>
      <c r="N385" s="33">
        <f t="shared" si="145"/>
        <v>0</v>
      </c>
      <c r="O385" s="364"/>
      <c r="P385" s="719"/>
      <c r="Q385" s="642"/>
      <c r="R385" s="719" t="s">
        <v>2863</v>
      </c>
      <c r="S385" s="1412"/>
      <c r="T385" s="872"/>
      <c r="U385" s="873"/>
      <c r="V385" s="871"/>
    </row>
    <row r="386" spans="1:22">
      <c r="A386" s="799"/>
      <c r="B386" s="193" t="s">
        <v>2985</v>
      </c>
      <c r="C386" s="313"/>
      <c r="D386" s="155">
        <v>0</v>
      </c>
      <c r="E386" s="155">
        <v>0</v>
      </c>
      <c r="F386" s="33">
        <f t="shared" si="140"/>
        <v>0</v>
      </c>
      <c r="G386" s="155">
        <v>360</v>
      </c>
      <c r="H386" s="155">
        <v>16</v>
      </c>
      <c r="I386" s="3">
        <f t="shared" si="143"/>
        <v>16</v>
      </c>
      <c r="J386" s="3">
        <f t="shared" si="144"/>
        <v>2</v>
      </c>
      <c r="K386" s="155" t="s">
        <v>512</v>
      </c>
      <c r="L386" s="155">
        <v>0.1154</v>
      </c>
      <c r="M386" s="7">
        <v>2.8299999999999999E-2</v>
      </c>
      <c r="N386" s="33">
        <f t="shared" si="145"/>
        <v>0</v>
      </c>
      <c r="O386" s="364"/>
      <c r="P386" s="719"/>
      <c r="Q386" s="642"/>
      <c r="R386" s="719" t="s">
        <v>2863</v>
      </c>
      <c r="S386" s="1412"/>
      <c r="T386" s="872"/>
      <c r="U386" s="873"/>
      <c r="V386" s="871"/>
    </row>
    <row r="387" spans="1:22">
      <c r="A387" s="799"/>
      <c r="B387" s="193" t="s">
        <v>2987</v>
      </c>
      <c r="C387" s="313"/>
      <c r="D387" s="155">
        <v>0</v>
      </c>
      <c r="E387" s="155">
        <v>0</v>
      </c>
      <c r="F387" s="33">
        <f t="shared" si="140"/>
        <v>0</v>
      </c>
      <c r="G387" s="155">
        <v>360</v>
      </c>
      <c r="H387" s="155">
        <v>16</v>
      </c>
      <c r="I387" s="3">
        <f t="shared" si="143"/>
        <v>16</v>
      </c>
      <c r="J387" s="3">
        <f t="shared" si="144"/>
        <v>2</v>
      </c>
      <c r="K387" s="155" t="s">
        <v>54</v>
      </c>
      <c r="L387" s="155">
        <v>5.6300000000000003E-2</v>
      </c>
      <c r="M387" s="7">
        <v>3.6700000000000003E-2</v>
      </c>
      <c r="N387" s="33">
        <f t="shared" si="145"/>
        <v>0</v>
      </c>
      <c r="O387" s="364"/>
      <c r="P387" s="719"/>
      <c r="Q387" s="642"/>
      <c r="R387" s="719" t="s">
        <v>2863</v>
      </c>
      <c r="S387" s="1412"/>
      <c r="T387" s="872"/>
      <c r="U387" s="873"/>
      <c r="V387" s="871"/>
    </row>
    <row r="388" spans="1:22">
      <c r="A388" s="799"/>
      <c r="B388" s="193" t="s">
        <v>2988</v>
      </c>
      <c r="C388" s="313"/>
      <c r="D388" s="155">
        <v>0</v>
      </c>
      <c r="E388" s="155">
        <v>0</v>
      </c>
      <c r="F388" s="33">
        <f t="shared" si="140"/>
        <v>0</v>
      </c>
      <c r="G388" s="155">
        <v>200</v>
      </c>
      <c r="H388" s="155">
        <v>16</v>
      </c>
      <c r="I388" s="3">
        <f t="shared" si="143"/>
        <v>16</v>
      </c>
      <c r="J388" s="3">
        <f t="shared" si="144"/>
        <v>2</v>
      </c>
      <c r="K388" s="155" t="s">
        <v>512</v>
      </c>
      <c r="L388" s="155">
        <v>0.1249</v>
      </c>
      <c r="M388" s="7">
        <v>2.7300000000000001E-2</v>
      </c>
      <c r="N388" s="33">
        <f t="shared" si="145"/>
        <v>0</v>
      </c>
      <c r="O388" s="364"/>
      <c r="P388" s="719"/>
      <c r="Q388" s="642"/>
      <c r="R388" s="719" t="s">
        <v>2863</v>
      </c>
      <c r="S388" s="1412"/>
      <c r="T388" s="872"/>
      <c r="U388" s="873"/>
      <c r="V388" s="871"/>
    </row>
    <row r="389" spans="1:22">
      <c r="A389" s="799"/>
      <c r="B389" s="193" t="s">
        <v>2989</v>
      </c>
      <c r="C389" s="313"/>
      <c r="D389" s="155">
        <v>0</v>
      </c>
      <c r="E389" s="155">
        <v>0</v>
      </c>
      <c r="F389" s="33">
        <f t="shared" si="140"/>
        <v>0</v>
      </c>
      <c r="G389" s="8">
        <v>699</v>
      </c>
      <c r="H389" s="155">
        <v>16</v>
      </c>
      <c r="I389" s="3">
        <f t="shared" si="143"/>
        <v>16</v>
      </c>
      <c r="J389" s="3">
        <f t="shared" si="144"/>
        <v>2</v>
      </c>
      <c r="K389" s="155" t="s">
        <v>174</v>
      </c>
      <c r="L389" s="195">
        <v>5.0599999999999999E-2</v>
      </c>
      <c r="M389" s="7">
        <v>1.0999999999999999E-2</v>
      </c>
      <c r="N389" s="33">
        <f t="shared" si="145"/>
        <v>0</v>
      </c>
      <c r="O389" s="364"/>
      <c r="P389" s="719" t="s">
        <v>1481</v>
      </c>
      <c r="Q389" s="642"/>
      <c r="R389" s="719" t="s">
        <v>2863</v>
      </c>
      <c r="S389" s="1412"/>
      <c r="T389" s="872"/>
      <c r="U389" s="873"/>
      <c r="V389" s="871"/>
    </row>
    <row r="390" spans="1:22">
      <c r="A390" s="799"/>
      <c r="B390" s="193" t="s">
        <v>2990</v>
      </c>
      <c r="C390" s="313"/>
      <c r="D390" s="155">
        <v>0</v>
      </c>
      <c r="E390" s="155">
        <v>0</v>
      </c>
      <c r="F390" s="33">
        <f t="shared" si="140"/>
        <v>0</v>
      </c>
      <c r="G390" s="8">
        <v>493</v>
      </c>
      <c r="H390" s="155">
        <v>16</v>
      </c>
      <c r="I390" s="3">
        <f t="shared" si="143"/>
        <v>16</v>
      </c>
      <c r="J390" s="3">
        <f t="shared" si="144"/>
        <v>2</v>
      </c>
      <c r="K390" s="155" t="s">
        <v>217</v>
      </c>
      <c r="L390" s="155">
        <v>5.4399999999999997E-2</v>
      </c>
      <c r="M390" s="7">
        <v>1.0999999999999999E-2</v>
      </c>
      <c r="N390" s="33">
        <f t="shared" si="145"/>
        <v>0</v>
      </c>
      <c r="O390" s="364"/>
      <c r="P390" s="719" t="s">
        <v>1481</v>
      </c>
      <c r="Q390" s="642"/>
      <c r="R390" s="719" t="s">
        <v>2863</v>
      </c>
      <c r="S390" s="1412"/>
      <c r="T390" s="872"/>
      <c r="U390" s="873"/>
      <c r="V390" s="871"/>
    </row>
    <row r="391" spans="1:22" s="4" customFormat="1">
      <c r="A391" s="799"/>
      <c r="B391" s="193" t="s">
        <v>2986</v>
      </c>
      <c r="C391" s="313"/>
      <c r="D391" s="155">
        <v>0</v>
      </c>
      <c r="E391" s="155">
        <v>0</v>
      </c>
      <c r="F391" s="33">
        <f>((E391*M391)/35)/4</f>
        <v>0</v>
      </c>
      <c r="G391" s="155">
        <v>360</v>
      </c>
      <c r="H391" s="155">
        <v>16</v>
      </c>
      <c r="I391" s="3">
        <f>E391/G391+H391</f>
        <v>16</v>
      </c>
      <c r="J391" s="3">
        <f>ROUND(I391/7.5,0)</f>
        <v>2</v>
      </c>
      <c r="K391" s="155" t="s">
        <v>1089</v>
      </c>
      <c r="L391" s="155">
        <v>4.5499999999999999E-2</v>
      </c>
      <c r="M391" s="7">
        <v>1.9230000000000001E-2</v>
      </c>
      <c r="N391" s="33">
        <f>E391*L391</f>
        <v>0</v>
      </c>
      <c r="O391" s="364"/>
      <c r="P391" s="719"/>
      <c r="Q391" s="642"/>
      <c r="R391" s="719" t="s">
        <v>2863</v>
      </c>
      <c r="S391" s="1412"/>
      <c r="T391" s="872"/>
      <c r="U391" s="873"/>
      <c r="V391" s="871"/>
    </row>
    <row r="392" spans="1:22">
      <c r="A392" s="799"/>
      <c r="B392" s="193" t="s">
        <v>2833</v>
      </c>
      <c r="C392" s="313"/>
      <c r="D392" s="155">
        <v>0</v>
      </c>
      <c r="E392" s="155">
        <v>0</v>
      </c>
      <c r="F392" s="33">
        <f t="shared" ref="F392:F455" si="146">((E392*M392)/35)/4</f>
        <v>0</v>
      </c>
      <c r="G392" s="8">
        <v>489</v>
      </c>
      <c r="H392" s="155">
        <v>16</v>
      </c>
      <c r="I392" s="3">
        <f t="shared" si="143"/>
        <v>16</v>
      </c>
      <c r="J392" s="3">
        <f t="shared" si="144"/>
        <v>2</v>
      </c>
      <c r="K392" s="155" t="s">
        <v>54</v>
      </c>
      <c r="L392" s="195">
        <v>5.5899999999999998E-2</v>
      </c>
      <c r="M392" s="7">
        <v>2.2100000000000002E-2</v>
      </c>
      <c r="N392" s="33">
        <f t="shared" si="145"/>
        <v>0</v>
      </c>
      <c r="O392" s="364"/>
      <c r="P392" s="719" t="s">
        <v>2881</v>
      </c>
      <c r="Q392" s="642"/>
      <c r="R392" s="719" t="s">
        <v>2837</v>
      </c>
      <c r="S392" s="1412"/>
      <c r="T392" s="872"/>
      <c r="U392" s="873"/>
      <c r="V392" s="871"/>
    </row>
    <row r="393" spans="1:22">
      <c r="A393" s="799"/>
      <c r="B393" s="193" t="s">
        <v>2991</v>
      </c>
      <c r="C393" s="313"/>
      <c r="D393" s="155">
        <v>0</v>
      </c>
      <c r="E393" s="155">
        <v>0</v>
      </c>
      <c r="F393" s="33">
        <f t="shared" si="146"/>
        <v>0</v>
      </c>
      <c r="G393" s="155">
        <v>553</v>
      </c>
      <c r="H393" s="155">
        <v>16</v>
      </c>
      <c r="I393" s="3">
        <f t="shared" si="143"/>
        <v>16</v>
      </c>
      <c r="J393" s="3">
        <f t="shared" si="144"/>
        <v>2</v>
      </c>
      <c r="K393" s="155" t="s">
        <v>192</v>
      </c>
      <c r="L393" s="155">
        <v>3.7699999999999997E-2</v>
      </c>
      <c r="M393" s="7">
        <v>1.43E-2</v>
      </c>
      <c r="N393" s="33">
        <f t="shared" si="145"/>
        <v>0</v>
      </c>
      <c r="O393" s="364"/>
      <c r="P393" s="719"/>
      <c r="Q393" s="642"/>
      <c r="R393" s="719" t="s">
        <v>2863</v>
      </c>
      <c r="S393" s="1412"/>
      <c r="T393" s="872"/>
      <c r="U393" s="873"/>
      <c r="V393" s="871"/>
    </row>
    <row r="394" spans="1:22">
      <c r="A394" s="799"/>
      <c r="B394" s="193" t="s">
        <v>2992</v>
      </c>
      <c r="C394" s="313"/>
      <c r="D394" s="155">
        <v>0</v>
      </c>
      <c r="E394" s="155">
        <v>0</v>
      </c>
      <c r="F394" s="33">
        <f t="shared" si="146"/>
        <v>0</v>
      </c>
      <c r="G394" s="155">
        <v>360</v>
      </c>
      <c r="H394" s="155">
        <v>16</v>
      </c>
      <c r="I394" s="3">
        <f t="shared" si="143"/>
        <v>16</v>
      </c>
      <c r="J394" s="3">
        <f t="shared" si="144"/>
        <v>2</v>
      </c>
      <c r="K394" s="155" t="s">
        <v>1771</v>
      </c>
      <c r="L394" s="155">
        <v>7.8299999999999995E-2</v>
      </c>
      <c r="M394" s="7">
        <v>2.7E-2</v>
      </c>
      <c r="N394" s="33">
        <f t="shared" si="145"/>
        <v>0</v>
      </c>
      <c r="O394" s="364"/>
      <c r="P394" s="719"/>
      <c r="Q394" s="642"/>
      <c r="R394" s="719" t="s">
        <v>2863</v>
      </c>
      <c r="S394" s="1412"/>
      <c r="T394" s="872"/>
      <c r="U394" s="873"/>
      <c r="V394" s="871"/>
    </row>
    <row r="395" spans="1:22">
      <c r="A395" s="799"/>
      <c r="B395" s="246" t="s">
        <v>2993</v>
      </c>
      <c r="C395" s="313"/>
      <c r="D395" s="155">
        <v>0</v>
      </c>
      <c r="E395" s="7">
        <v>0</v>
      </c>
      <c r="F395" s="33">
        <f t="shared" si="146"/>
        <v>0</v>
      </c>
      <c r="G395" s="8">
        <v>85</v>
      </c>
      <c r="H395" s="7">
        <v>16</v>
      </c>
      <c r="I395" s="3">
        <f t="shared" si="143"/>
        <v>16</v>
      </c>
      <c r="J395" s="3">
        <f t="shared" si="144"/>
        <v>2</v>
      </c>
      <c r="K395" s="7" t="s">
        <v>1388</v>
      </c>
      <c r="L395" s="195">
        <v>4.7199999999999999E-2</v>
      </c>
      <c r="M395" s="7">
        <v>3.4250000000000003E-2</v>
      </c>
      <c r="N395" s="33">
        <f t="shared" si="145"/>
        <v>0</v>
      </c>
      <c r="O395" s="364"/>
      <c r="P395" s="719"/>
      <c r="Q395" s="642"/>
      <c r="R395" s="719" t="s">
        <v>1649</v>
      </c>
      <c r="S395" s="1412"/>
      <c r="T395" s="872"/>
      <c r="U395" s="873"/>
      <c r="V395" s="871"/>
    </row>
    <row r="396" spans="1:22">
      <c r="A396" s="799"/>
      <c r="B396" s="193" t="s">
        <v>2994</v>
      </c>
      <c r="C396" s="313"/>
      <c r="D396" s="155">
        <v>0</v>
      </c>
      <c r="E396" s="155">
        <v>0</v>
      </c>
      <c r="F396" s="33">
        <f t="shared" si="146"/>
        <v>0</v>
      </c>
      <c r="G396" s="155">
        <v>300</v>
      </c>
      <c r="H396" s="155">
        <v>16</v>
      </c>
      <c r="I396" s="3">
        <f t="shared" si="143"/>
        <v>16</v>
      </c>
      <c r="J396" s="3">
        <f t="shared" si="144"/>
        <v>2</v>
      </c>
      <c r="K396" s="155" t="s">
        <v>181</v>
      </c>
      <c r="L396" s="155">
        <v>6.1100000000000002E-2</v>
      </c>
      <c r="M396" s="7">
        <v>1.12E-2</v>
      </c>
      <c r="N396" s="33">
        <f t="shared" si="145"/>
        <v>0</v>
      </c>
      <c r="O396" s="364"/>
      <c r="P396" s="719"/>
      <c r="Q396" s="642"/>
      <c r="R396" s="719" t="s">
        <v>2881</v>
      </c>
      <c r="S396" s="1412"/>
      <c r="T396" s="872"/>
      <c r="U396" s="873"/>
      <c r="V396" s="871"/>
    </row>
    <row r="397" spans="1:22">
      <c r="A397" s="799"/>
      <c r="B397" s="193" t="s">
        <v>2749</v>
      </c>
      <c r="C397" s="313"/>
      <c r="D397" s="155">
        <v>0</v>
      </c>
      <c r="E397" s="155">
        <v>0</v>
      </c>
      <c r="F397" s="33">
        <f t="shared" si="146"/>
        <v>0</v>
      </c>
      <c r="G397" s="8">
        <v>645</v>
      </c>
      <c r="H397" s="155">
        <v>16</v>
      </c>
      <c r="I397" s="3">
        <f t="shared" si="143"/>
        <v>16</v>
      </c>
      <c r="J397" s="3">
        <f t="shared" si="144"/>
        <v>2</v>
      </c>
      <c r="K397" s="155" t="s">
        <v>55</v>
      </c>
      <c r="L397" s="195">
        <v>3.6900000000000002E-2</v>
      </c>
      <c r="M397" s="7">
        <v>8.1600000000000006E-3</v>
      </c>
      <c r="N397" s="33">
        <f t="shared" si="145"/>
        <v>0</v>
      </c>
      <c r="O397" s="364"/>
      <c r="P397" s="719"/>
      <c r="Q397" s="642"/>
      <c r="R397" s="719" t="s">
        <v>2739</v>
      </c>
      <c r="S397" s="1412" t="s">
        <v>2877</v>
      </c>
      <c r="T397" s="872"/>
      <c r="U397" s="873"/>
      <c r="V397" s="871"/>
    </row>
    <row r="398" spans="1:22">
      <c r="A398" s="799"/>
      <c r="B398" s="193" t="s">
        <v>2995</v>
      </c>
      <c r="C398" s="313"/>
      <c r="D398" s="155">
        <v>0</v>
      </c>
      <c r="E398" s="155">
        <v>0</v>
      </c>
      <c r="F398" s="33">
        <f t="shared" si="146"/>
        <v>0</v>
      </c>
      <c r="G398" s="8">
        <v>559</v>
      </c>
      <c r="H398" s="155">
        <v>16</v>
      </c>
      <c r="I398" s="3">
        <f t="shared" si="143"/>
        <v>16</v>
      </c>
      <c r="J398" s="3">
        <f t="shared" si="144"/>
        <v>2</v>
      </c>
      <c r="K398" s="155" t="s">
        <v>188</v>
      </c>
      <c r="L398" s="195">
        <v>3.6900000000000002E-2</v>
      </c>
      <c r="M398" s="7">
        <v>8.1600000000000006E-3</v>
      </c>
      <c r="N398" s="33">
        <f t="shared" si="145"/>
        <v>0</v>
      </c>
      <c r="O398" s="364"/>
      <c r="P398" s="719"/>
      <c r="Q398" s="642"/>
      <c r="R398" s="719" t="s">
        <v>2739</v>
      </c>
      <c r="S398" s="1412"/>
      <c r="T398" s="872"/>
      <c r="U398" s="873"/>
      <c r="V398" s="871"/>
    </row>
    <row r="399" spans="1:22">
      <c r="A399" s="799"/>
      <c r="B399" s="193" t="s">
        <v>215</v>
      </c>
      <c r="C399" s="313" t="s">
        <v>2331</v>
      </c>
      <c r="D399" s="155">
        <v>0</v>
      </c>
      <c r="E399" s="155">
        <v>0</v>
      </c>
      <c r="F399" s="33">
        <f t="shared" si="146"/>
        <v>0</v>
      </c>
      <c r="G399" s="8">
        <v>650</v>
      </c>
      <c r="H399" s="155">
        <v>16</v>
      </c>
      <c r="I399" s="3">
        <f t="shared" si="143"/>
        <v>16</v>
      </c>
      <c r="J399" s="3">
        <f t="shared" si="144"/>
        <v>2</v>
      </c>
      <c r="K399" s="155" t="s">
        <v>174</v>
      </c>
      <c r="L399" s="1087">
        <v>4.41E-2</v>
      </c>
      <c r="M399" s="382">
        <v>9.4000000000000004E-3</v>
      </c>
      <c r="N399" s="33">
        <f t="shared" si="145"/>
        <v>0</v>
      </c>
      <c r="O399" s="364"/>
      <c r="P399" s="719" t="s">
        <v>1481</v>
      </c>
      <c r="Q399" s="642"/>
      <c r="R399" s="719" t="s">
        <v>2739</v>
      </c>
      <c r="S399" s="1412" t="s">
        <v>2877</v>
      </c>
      <c r="T399" s="872"/>
      <c r="U399" s="873"/>
      <c r="V399" s="871"/>
    </row>
    <row r="400" spans="1:22">
      <c r="A400" s="799"/>
      <c r="B400" s="193" t="s">
        <v>216</v>
      </c>
      <c r="C400" s="313" t="s">
        <v>2331</v>
      </c>
      <c r="D400" s="155">
        <v>0</v>
      </c>
      <c r="E400" s="155">
        <v>0</v>
      </c>
      <c r="F400" s="33">
        <f t="shared" si="146"/>
        <v>0</v>
      </c>
      <c r="G400" s="8">
        <v>650</v>
      </c>
      <c r="H400" s="7">
        <v>16</v>
      </c>
      <c r="I400" s="3">
        <f t="shared" si="143"/>
        <v>16</v>
      </c>
      <c r="J400" s="3">
        <f t="shared" si="144"/>
        <v>2</v>
      </c>
      <c r="K400" s="7" t="s">
        <v>217</v>
      </c>
      <c r="L400" s="1087">
        <v>4.41E-2</v>
      </c>
      <c r="M400" s="382">
        <v>9.4000000000000004E-3</v>
      </c>
      <c r="N400" s="33">
        <f t="shared" si="145"/>
        <v>0</v>
      </c>
      <c r="O400" s="364"/>
      <c r="P400" s="719" t="s">
        <v>1481</v>
      </c>
      <c r="Q400" s="642"/>
      <c r="R400" s="719" t="s">
        <v>2739</v>
      </c>
      <c r="S400" s="1412" t="s">
        <v>2877</v>
      </c>
      <c r="T400" s="872"/>
      <c r="U400" s="873"/>
      <c r="V400" s="871"/>
    </row>
    <row r="401" spans="1:22">
      <c r="A401" s="799"/>
      <c r="B401" s="193" t="s">
        <v>2996</v>
      </c>
      <c r="C401" s="313"/>
      <c r="D401" s="155">
        <v>0</v>
      </c>
      <c r="E401" s="155">
        <v>0</v>
      </c>
      <c r="F401" s="33">
        <f t="shared" si="146"/>
        <v>0</v>
      </c>
      <c r="G401" s="155">
        <v>2</v>
      </c>
      <c r="H401" s="155">
        <v>16</v>
      </c>
      <c r="I401" s="3">
        <f t="shared" si="143"/>
        <v>16</v>
      </c>
      <c r="J401" s="3">
        <f t="shared" si="144"/>
        <v>2</v>
      </c>
      <c r="K401" s="155" t="s">
        <v>63</v>
      </c>
      <c r="L401" s="155">
        <v>1.9E-3</v>
      </c>
      <c r="M401" s="7"/>
      <c r="N401" s="33">
        <f t="shared" si="145"/>
        <v>0</v>
      </c>
      <c r="O401" s="364"/>
      <c r="P401" s="719"/>
      <c r="Q401" s="642"/>
      <c r="R401" s="719" t="s">
        <v>2863</v>
      </c>
      <c r="S401" s="1412"/>
      <c r="T401" s="872"/>
      <c r="U401" s="873"/>
      <c r="V401" s="871"/>
    </row>
    <row r="402" spans="1:22">
      <c r="A402" s="799"/>
      <c r="B402" s="193" t="s">
        <v>2997</v>
      </c>
      <c r="C402" s="313"/>
      <c r="D402" s="155">
        <v>0</v>
      </c>
      <c r="E402" s="155">
        <v>0</v>
      </c>
      <c r="F402" s="33">
        <f t="shared" si="146"/>
        <v>0</v>
      </c>
      <c r="G402" s="8">
        <v>125</v>
      </c>
      <c r="H402" s="155">
        <v>16</v>
      </c>
      <c r="I402" s="3">
        <f t="shared" si="143"/>
        <v>16</v>
      </c>
      <c r="J402" s="3">
        <f t="shared" si="144"/>
        <v>2</v>
      </c>
      <c r="K402" s="155" t="s">
        <v>1775</v>
      </c>
      <c r="L402" s="195">
        <v>5.9799999999999999E-2</v>
      </c>
      <c r="M402" s="7"/>
      <c r="N402" s="33">
        <f t="shared" si="145"/>
        <v>0</v>
      </c>
      <c r="O402" s="364"/>
      <c r="P402" s="719"/>
      <c r="Q402" s="642"/>
      <c r="R402" s="719" t="s">
        <v>1649</v>
      </c>
      <c r="S402" s="1412"/>
      <c r="T402" s="872"/>
      <c r="U402" s="873"/>
      <c r="V402" s="871"/>
    </row>
    <row r="403" spans="1:22">
      <c r="A403" s="799"/>
      <c r="B403" s="193" t="s">
        <v>1622</v>
      </c>
      <c r="C403" s="313" t="s">
        <v>654</v>
      </c>
      <c r="D403" s="155">
        <v>0</v>
      </c>
      <c r="E403" s="155">
        <v>0</v>
      </c>
      <c r="F403" s="33">
        <f t="shared" si="146"/>
        <v>0</v>
      </c>
      <c r="G403" s="8">
        <v>115</v>
      </c>
      <c r="H403" s="155">
        <v>16</v>
      </c>
      <c r="I403" s="3">
        <f t="shared" si="143"/>
        <v>16</v>
      </c>
      <c r="J403" s="3">
        <f t="shared" si="144"/>
        <v>2</v>
      </c>
      <c r="K403" s="155" t="s">
        <v>652</v>
      </c>
      <c r="L403" s="195">
        <v>8.3400000000000002E-2</v>
      </c>
      <c r="M403" s="7"/>
      <c r="N403" s="33">
        <f t="shared" si="145"/>
        <v>0</v>
      </c>
      <c r="O403" s="364"/>
      <c r="P403" s="719"/>
      <c r="Q403" s="642"/>
      <c r="R403" s="719" t="s">
        <v>2909</v>
      </c>
      <c r="S403" s="1412"/>
      <c r="T403" s="872"/>
      <c r="U403" s="873"/>
      <c r="V403" s="871"/>
    </row>
    <row r="404" spans="1:22">
      <c r="A404" s="799"/>
      <c r="B404" s="246" t="s">
        <v>150</v>
      </c>
      <c r="C404" s="313"/>
      <c r="D404" s="155">
        <v>0</v>
      </c>
      <c r="E404" s="7">
        <v>0</v>
      </c>
      <c r="F404" s="33">
        <f t="shared" si="146"/>
        <v>0</v>
      </c>
      <c r="G404" s="7">
        <v>294</v>
      </c>
      <c r="H404" s="7">
        <v>16</v>
      </c>
      <c r="I404" s="3">
        <f t="shared" si="143"/>
        <v>16</v>
      </c>
      <c r="J404" s="3">
        <f t="shared" si="144"/>
        <v>2</v>
      </c>
      <c r="K404" s="7" t="s">
        <v>80</v>
      </c>
      <c r="L404" s="7">
        <v>3.1800000000000002E-2</v>
      </c>
      <c r="M404" s="7">
        <v>2.8299999999999999E-2</v>
      </c>
      <c r="N404" s="33">
        <f t="shared" si="145"/>
        <v>0</v>
      </c>
      <c r="O404" s="364"/>
      <c r="P404" s="719"/>
      <c r="Q404" s="642"/>
      <c r="R404" s="719" t="s">
        <v>2854</v>
      </c>
      <c r="S404" s="1412"/>
      <c r="T404" s="872"/>
      <c r="U404" s="873"/>
      <c r="V404" s="871"/>
    </row>
    <row r="405" spans="1:22">
      <c r="A405" s="799"/>
      <c r="B405" s="193" t="s">
        <v>2998</v>
      </c>
      <c r="C405" s="313" t="s">
        <v>2331</v>
      </c>
      <c r="D405" s="155">
        <v>0</v>
      </c>
      <c r="E405" s="155">
        <v>0</v>
      </c>
      <c r="F405" s="33">
        <f t="shared" si="146"/>
        <v>0</v>
      </c>
      <c r="G405" s="155">
        <v>480</v>
      </c>
      <c r="H405" s="155">
        <v>16</v>
      </c>
      <c r="I405" s="3">
        <f t="shared" si="143"/>
        <v>16</v>
      </c>
      <c r="J405" s="3">
        <f t="shared" si="144"/>
        <v>2</v>
      </c>
      <c r="K405" s="155" t="s">
        <v>999</v>
      </c>
      <c r="L405" s="195">
        <v>6.2199999999999998E-2</v>
      </c>
      <c r="M405" s="7"/>
      <c r="N405" s="33">
        <f t="shared" si="145"/>
        <v>0</v>
      </c>
      <c r="O405" s="364"/>
      <c r="P405" s="719" t="s">
        <v>2999</v>
      </c>
      <c r="Q405" s="642"/>
      <c r="R405" s="719" t="s">
        <v>2854</v>
      </c>
      <c r="S405" s="1412"/>
      <c r="T405" s="872"/>
      <c r="U405" s="873"/>
      <c r="V405" s="871"/>
    </row>
    <row r="406" spans="1:22">
      <c r="A406" s="799"/>
      <c r="B406" s="193" t="s">
        <v>2998</v>
      </c>
      <c r="C406" s="313" t="s">
        <v>2265</v>
      </c>
      <c r="D406" s="155">
        <v>0</v>
      </c>
      <c r="E406" s="155">
        <v>0</v>
      </c>
      <c r="F406" s="33">
        <f t="shared" si="146"/>
        <v>0</v>
      </c>
      <c r="G406" s="155">
        <v>480</v>
      </c>
      <c r="H406" s="155">
        <v>16</v>
      </c>
      <c r="I406" s="3">
        <f t="shared" si="143"/>
        <v>16</v>
      </c>
      <c r="J406" s="3">
        <f t="shared" si="144"/>
        <v>2</v>
      </c>
      <c r="K406" s="155" t="s">
        <v>999</v>
      </c>
      <c r="L406" s="195">
        <v>5.8799999999999998E-2</v>
      </c>
      <c r="M406" s="7"/>
      <c r="N406" s="33">
        <f t="shared" si="145"/>
        <v>0</v>
      </c>
      <c r="O406" s="364"/>
      <c r="P406" s="719"/>
      <c r="Q406" s="642"/>
      <c r="R406" s="719" t="s">
        <v>2739</v>
      </c>
      <c r="S406" s="1412"/>
      <c r="T406" s="872"/>
      <c r="U406" s="873"/>
      <c r="V406" s="871"/>
    </row>
    <row r="407" spans="1:22">
      <c r="A407" s="799"/>
      <c r="B407" s="193" t="s">
        <v>3000</v>
      </c>
      <c r="C407" s="313"/>
      <c r="D407" s="155">
        <v>0</v>
      </c>
      <c r="E407" s="155">
        <v>0</v>
      </c>
      <c r="F407" s="33">
        <f t="shared" si="146"/>
        <v>0</v>
      </c>
      <c r="G407" s="155">
        <v>480</v>
      </c>
      <c r="H407" s="155">
        <v>16</v>
      </c>
      <c r="I407" s="3">
        <f t="shared" si="143"/>
        <v>16</v>
      </c>
      <c r="J407" s="3">
        <f t="shared" si="144"/>
        <v>2</v>
      </c>
      <c r="K407" s="155" t="s">
        <v>3001</v>
      </c>
      <c r="L407" s="195">
        <v>6.2199999999999998E-2</v>
      </c>
      <c r="M407" s="7"/>
      <c r="N407" s="33">
        <f t="shared" si="145"/>
        <v>0</v>
      </c>
      <c r="O407" s="364"/>
      <c r="P407" s="719" t="s">
        <v>2999</v>
      </c>
      <c r="Q407" s="642"/>
      <c r="R407" s="719" t="s">
        <v>2854</v>
      </c>
      <c r="S407" s="1412"/>
      <c r="T407" s="872"/>
      <c r="U407" s="873"/>
      <c r="V407" s="871"/>
    </row>
    <row r="408" spans="1:22">
      <c r="A408" s="799"/>
      <c r="B408" s="193" t="s">
        <v>738</v>
      </c>
      <c r="C408" s="313"/>
      <c r="D408" s="155">
        <v>0</v>
      </c>
      <c r="E408" s="155">
        <v>0</v>
      </c>
      <c r="F408" s="33">
        <f t="shared" si="146"/>
        <v>0</v>
      </c>
      <c r="G408" s="8">
        <v>511</v>
      </c>
      <c r="H408" s="155">
        <v>16</v>
      </c>
      <c r="I408" s="3">
        <f t="shared" si="143"/>
        <v>16</v>
      </c>
      <c r="J408" s="3">
        <f t="shared" si="144"/>
        <v>2</v>
      </c>
      <c r="K408" s="155" t="s">
        <v>739</v>
      </c>
      <c r="L408" s="195">
        <v>8.0000000000000004E-4</v>
      </c>
      <c r="M408" s="7">
        <v>5.4000000000000001E-4</v>
      </c>
      <c r="N408" s="33">
        <f t="shared" si="145"/>
        <v>0</v>
      </c>
      <c r="O408" s="364"/>
      <c r="P408" s="719" t="s">
        <v>3002</v>
      </c>
      <c r="Q408" s="642"/>
      <c r="R408" s="719" t="s">
        <v>2854</v>
      </c>
      <c r="S408" s="1412"/>
      <c r="T408" s="872"/>
      <c r="U408" s="873"/>
      <c r="V408" s="871"/>
    </row>
    <row r="409" spans="1:22">
      <c r="A409" s="799"/>
      <c r="B409" s="193" t="s">
        <v>3003</v>
      </c>
      <c r="C409" s="313"/>
      <c r="D409" s="155">
        <v>0</v>
      </c>
      <c r="E409" s="155">
        <v>0</v>
      </c>
      <c r="F409" s="33">
        <f t="shared" si="146"/>
        <v>0</v>
      </c>
      <c r="G409" s="155">
        <v>2</v>
      </c>
      <c r="H409" s="155">
        <v>16</v>
      </c>
      <c r="I409" s="3">
        <f t="shared" si="143"/>
        <v>16</v>
      </c>
      <c r="J409" s="3">
        <f t="shared" si="144"/>
        <v>2</v>
      </c>
      <c r="K409" s="155" t="s">
        <v>212</v>
      </c>
      <c r="L409" s="155">
        <v>1.26</v>
      </c>
      <c r="M409" s="7"/>
      <c r="N409" s="33">
        <f t="shared" si="145"/>
        <v>0</v>
      </c>
      <c r="O409" s="364"/>
      <c r="P409" s="719"/>
      <c r="Q409" s="642"/>
      <c r="R409" s="719" t="s">
        <v>2863</v>
      </c>
      <c r="S409" s="1412"/>
      <c r="T409" s="872"/>
      <c r="U409" s="873"/>
      <c r="V409" s="871"/>
    </row>
    <row r="410" spans="1:22">
      <c r="A410" s="799"/>
      <c r="B410" s="193" t="s">
        <v>183</v>
      </c>
      <c r="C410" s="313"/>
      <c r="D410" s="155">
        <v>0</v>
      </c>
      <c r="E410" s="155">
        <v>0</v>
      </c>
      <c r="F410" s="33">
        <f t="shared" si="146"/>
        <v>0</v>
      </c>
      <c r="G410" s="155">
        <v>600</v>
      </c>
      <c r="H410" s="155">
        <v>16</v>
      </c>
      <c r="I410" s="3">
        <f t="shared" si="143"/>
        <v>16</v>
      </c>
      <c r="J410" s="3">
        <f t="shared" si="144"/>
        <v>2</v>
      </c>
      <c r="K410" s="155" t="s">
        <v>152</v>
      </c>
      <c r="L410" s="155">
        <v>8.0000000000000002E-3</v>
      </c>
      <c r="M410" s="7"/>
      <c r="N410" s="33">
        <f t="shared" si="145"/>
        <v>0</v>
      </c>
      <c r="O410" s="364"/>
      <c r="P410" s="719"/>
      <c r="Q410" s="642"/>
      <c r="R410" s="719" t="s">
        <v>2863</v>
      </c>
      <c r="S410" s="1412"/>
      <c r="T410" s="872"/>
      <c r="U410" s="873"/>
      <c r="V410" s="871"/>
    </row>
    <row r="411" spans="1:22">
      <c r="A411" s="799"/>
      <c r="B411" s="127" t="s">
        <v>3004</v>
      </c>
      <c r="C411" s="353"/>
      <c r="D411" s="155">
        <v>0</v>
      </c>
      <c r="E411" s="110">
        <v>0</v>
      </c>
      <c r="F411" s="33">
        <f t="shared" si="146"/>
        <v>0</v>
      </c>
      <c r="G411" s="110">
        <v>134</v>
      </c>
      <c r="H411" s="110">
        <v>16</v>
      </c>
      <c r="I411" s="3">
        <f t="shared" si="143"/>
        <v>16</v>
      </c>
      <c r="J411" s="3">
        <f t="shared" si="144"/>
        <v>2</v>
      </c>
      <c r="K411" s="110" t="s">
        <v>3005</v>
      </c>
      <c r="L411" s="168">
        <v>0.1731</v>
      </c>
      <c r="M411" s="168"/>
      <c r="N411" s="33">
        <f t="shared" si="145"/>
        <v>0</v>
      </c>
      <c r="O411" s="364"/>
      <c r="P411" s="801"/>
      <c r="Q411" s="642"/>
      <c r="R411" s="801" t="s">
        <v>2739</v>
      </c>
      <c r="S411" s="1412"/>
      <c r="T411" s="872"/>
      <c r="U411" s="873"/>
      <c r="V411" s="871"/>
    </row>
    <row r="412" spans="1:22">
      <c r="A412" s="799"/>
      <c r="B412" s="127" t="s">
        <v>3006</v>
      </c>
      <c r="C412" s="353"/>
      <c r="D412" s="155">
        <v>0</v>
      </c>
      <c r="E412" s="110">
        <v>0</v>
      </c>
      <c r="F412" s="33">
        <f t="shared" si="146"/>
        <v>0</v>
      </c>
      <c r="G412" s="111">
        <v>404</v>
      </c>
      <c r="H412" s="110">
        <v>16</v>
      </c>
      <c r="I412" s="3">
        <f t="shared" si="143"/>
        <v>16</v>
      </c>
      <c r="J412" s="3">
        <f t="shared" si="144"/>
        <v>2</v>
      </c>
      <c r="K412" s="110" t="s">
        <v>174</v>
      </c>
      <c r="L412" s="113">
        <v>0.30919999999999997</v>
      </c>
      <c r="M412" s="168"/>
      <c r="N412" s="33">
        <f t="shared" si="145"/>
        <v>0</v>
      </c>
      <c r="O412" s="364"/>
      <c r="P412" s="801"/>
      <c r="Q412" s="642"/>
      <c r="R412" s="801" t="s">
        <v>2739</v>
      </c>
      <c r="S412" s="1412"/>
      <c r="T412" s="872"/>
      <c r="U412" s="873"/>
      <c r="V412" s="871"/>
    </row>
    <row r="413" spans="1:22">
      <c r="A413" s="799"/>
      <c r="B413" s="127" t="s">
        <v>3007</v>
      </c>
      <c r="C413" s="353" t="s">
        <v>494</v>
      </c>
      <c r="D413" s="155">
        <v>0</v>
      </c>
      <c r="E413" s="110">
        <v>0</v>
      </c>
      <c r="F413" s="33">
        <f t="shared" si="146"/>
        <v>0</v>
      </c>
      <c r="G413" s="111">
        <v>361</v>
      </c>
      <c r="H413" s="110">
        <v>16</v>
      </c>
      <c r="I413" s="3">
        <f t="shared" si="143"/>
        <v>16</v>
      </c>
      <c r="J413" s="3">
        <f t="shared" si="144"/>
        <v>2</v>
      </c>
      <c r="K413" s="110" t="s">
        <v>174</v>
      </c>
      <c r="L413" s="113">
        <v>0.30919999999999997</v>
      </c>
      <c r="M413" s="168"/>
      <c r="N413" s="33">
        <f t="shared" si="145"/>
        <v>0</v>
      </c>
      <c r="O413" s="364"/>
      <c r="P413" s="801"/>
      <c r="Q413" s="642"/>
      <c r="R413" s="801" t="s">
        <v>3008</v>
      </c>
      <c r="S413" s="1412"/>
      <c r="T413" s="872"/>
      <c r="U413" s="873"/>
      <c r="V413" s="871"/>
    </row>
    <row r="414" spans="1:22">
      <c r="A414" s="799"/>
      <c r="B414" s="127" t="s">
        <v>3009</v>
      </c>
      <c r="C414" s="809" t="s">
        <v>1045</v>
      </c>
      <c r="D414" s="155">
        <v>0</v>
      </c>
      <c r="E414" s="110">
        <v>0</v>
      </c>
      <c r="F414" s="33">
        <f t="shared" si="146"/>
        <v>0</v>
      </c>
      <c r="G414" s="110">
        <v>255</v>
      </c>
      <c r="H414" s="110">
        <v>16</v>
      </c>
      <c r="I414" s="3">
        <f t="shared" ref="I414:I450" si="147">E414/G414+H414</f>
        <v>16</v>
      </c>
      <c r="J414" s="3">
        <f t="shared" si="144"/>
        <v>2</v>
      </c>
      <c r="K414" s="110" t="s">
        <v>174</v>
      </c>
      <c r="L414" s="168">
        <v>0.29799999999999999</v>
      </c>
      <c r="M414" s="168"/>
      <c r="N414" s="33">
        <f t="shared" si="145"/>
        <v>0</v>
      </c>
      <c r="O414" s="364"/>
      <c r="P414" s="801"/>
      <c r="Q414" s="642"/>
      <c r="R414" s="801" t="s">
        <v>2909</v>
      </c>
      <c r="S414" s="1412"/>
      <c r="T414" s="872"/>
      <c r="U414" s="873"/>
      <c r="V414" s="871"/>
    </row>
    <row r="415" spans="1:22">
      <c r="A415" s="799"/>
      <c r="B415" s="127" t="s">
        <v>3010</v>
      </c>
      <c r="C415" s="353"/>
      <c r="D415" s="155">
        <v>0</v>
      </c>
      <c r="E415" s="110">
        <v>0</v>
      </c>
      <c r="F415" s="33">
        <f t="shared" si="146"/>
        <v>0</v>
      </c>
      <c r="G415" s="111">
        <v>404</v>
      </c>
      <c r="H415" s="110">
        <v>16</v>
      </c>
      <c r="I415" s="3">
        <f t="shared" si="147"/>
        <v>16</v>
      </c>
      <c r="J415" s="3">
        <f t="shared" si="144"/>
        <v>2</v>
      </c>
      <c r="K415" s="110" t="s">
        <v>174</v>
      </c>
      <c r="L415" s="113">
        <v>0.30919999999999997</v>
      </c>
      <c r="M415" s="168"/>
      <c r="N415" s="33">
        <f t="shared" si="145"/>
        <v>0</v>
      </c>
      <c r="O415" s="364"/>
      <c r="P415" s="801"/>
      <c r="Q415" s="642"/>
      <c r="R415" s="801" t="s">
        <v>2739</v>
      </c>
      <c r="S415" s="1412" t="s">
        <v>3070</v>
      </c>
      <c r="T415" s="872"/>
      <c r="U415" s="873"/>
      <c r="V415" s="871"/>
    </row>
    <row r="416" spans="1:22">
      <c r="A416" s="799"/>
      <c r="B416" s="127" t="s">
        <v>3011</v>
      </c>
      <c r="C416" s="353"/>
      <c r="D416" s="155">
        <v>0</v>
      </c>
      <c r="E416" s="110">
        <v>0</v>
      </c>
      <c r="F416" s="33">
        <f t="shared" si="146"/>
        <v>0</v>
      </c>
      <c r="G416" s="111">
        <v>879</v>
      </c>
      <c r="H416" s="110">
        <v>16</v>
      </c>
      <c r="I416" s="3">
        <f t="shared" si="147"/>
        <v>16</v>
      </c>
      <c r="J416" s="3">
        <f t="shared" ref="J416:J480" si="148">ROUND(I416/7.5,0)</f>
        <v>2</v>
      </c>
      <c r="K416" s="110" t="s">
        <v>54</v>
      </c>
      <c r="L416" s="113">
        <v>2.8000000000000001E-2</v>
      </c>
      <c r="M416" s="168">
        <v>5.1200000000000004E-3</v>
      </c>
      <c r="N416" s="33">
        <f t="shared" si="145"/>
        <v>0</v>
      </c>
      <c r="O416" s="364"/>
      <c r="P416" s="801"/>
      <c r="Q416" s="642"/>
      <c r="R416" s="801" t="s">
        <v>2845</v>
      </c>
      <c r="S416" s="1412"/>
      <c r="T416" s="872"/>
      <c r="U416" s="873"/>
      <c r="V416" s="871"/>
    </row>
    <row r="417" spans="1:22">
      <c r="A417" s="799" t="s">
        <v>3012</v>
      </c>
      <c r="B417" s="127" t="s">
        <v>3013</v>
      </c>
      <c r="C417" s="353"/>
      <c r="D417" s="155">
        <v>0</v>
      </c>
      <c r="E417" s="110">
        <v>0</v>
      </c>
      <c r="F417" s="33">
        <f t="shared" si="146"/>
        <v>0</v>
      </c>
      <c r="G417" s="111">
        <v>308</v>
      </c>
      <c r="H417" s="110">
        <v>16</v>
      </c>
      <c r="I417" s="3">
        <f t="shared" si="147"/>
        <v>16</v>
      </c>
      <c r="J417" s="3">
        <f t="shared" si="148"/>
        <v>2</v>
      </c>
      <c r="K417" s="110" t="s">
        <v>213</v>
      </c>
      <c r="L417" s="113">
        <v>0.51580000000000004</v>
      </c>
      <c r="M417" s="168"/>
      <c r="N417" s="33">
        <f t="shared" si="145"/>
        <v>0</v>
      </c>
      <c r="O417" s="364"/>
      <c r="P417" s="801"/>
      <c r="Q417" s="642"/>
      <c r="R417" s="801" t="s">
        <v>2761</v>
      </c>
      <c r="S417" s="1412"/>
      <c r="T417" s="872"/>
      <c r="U417" s="873"/>
      <c r="V417" s="871"/>
    </row>
    <row r="418" spans="1:22">
      <c r="A418" s="799"/>
      <c r="B418" s="127" t="s">
        <v>3014</v>
      </c>
      <c r="C418" s="353"/>
      <c r="D418" s="155">
        <v>0</v>
      </c>
      <c r="E418" s="110">
        <v>0</v>
      </c>
      <c r="F418" s="33">
        <f t="shared" si="146"/>
        <v>0</v>
      </c>
      <c r="G418" s="111">
        <v>332</v>
      </c>
      <c r="H418" s="110">
        <v>16</v>
      </c>
      <c r="I418" s="3">
        <f t="shared" si="147"/>
        <v>16</v>
      </c>
      <c r="J418" s="3">
        <f t="shared" si="148"/>
        <v>2</v>
      </c>
      <c r="K418" s="110" t="s">
        <v>213</v>
      </c>
      <c r="L418" s="113">
        <v>0.51580000000000004</v>
      </c>
      <c r="M418" s="168"/>
      <c r="N418" s="33">
        <f t="shared" si="145"/>
        <v>0</v>
      </c>
      <c r="O418" s="364"/>
      <c r="P418" s="801"/>
      <c r="Q418" s="642"/>
      <c r="R418" s="801" t="s">
        <v>2761</v>
      </c>
      <c r="S418" s="1412"/>
      <c r="T418" s="872"/>
      <c r="U418" s="873"/>
      <c r="V418" s="871"/>
    </row>
    <row r="419" spans="1:22">
      <c r="A419" s="799"/>
      <c r="B419" s="127" t="s">
        <v>2757</v>
      </c>
      <c r="C419" s="353" t="s">
        <v>735</v>
      </c>
      <c r="D419" s="155">
        <v>0</v>
      </c>
      <c r="E419" s="110">
        <v>0</v>
      </c>
      <c r="F419" s="33">
        <f t="shared" si="146"/>
        <v>0</v>
      </c>
      <c r="G419" s="111">
        <v>800</v>
      </c>
      <c r="H419" s="110">
        <v>16</v>
      </c>
      <c r="I419" s="3">
        <f t="shared" si="147"/>
        <v>16</v>
      </c>
      <c r="J419" s="3">
        <f t="shared" si="148"/>
        <v>2</v>
      </c>
      <c r="K419" s="110" t="s">
        <v>999</v>
      </c>
      <c r="L419" s="113">
        <v>4.1399999999999999E-2</v>
      </c>
      <c r="M419" s="168">
        <v>6.9300000000000004E-3</v>
      </c>
      <c r="N419" s="33">
        <f t="shared" si="145"/>
        <v>0</v>
      </c>
      <c r="O419" s="810" t="s">
        <v>3015</v>
      </c>
      <c r="P419" s="801"/>
      <c r="Q419" s="642"/>
      <c r="R419" s="801" t="s">
        <v>2845</v>
      </c>
      <c r="S419" s="1412"/>
      <c r="T419" s="872"/>
      <c r="U419" s="873"/>
      <c r="V419" s="871"/>
    </row>
    <row r="420" spans="1:22">
      <c r="A420" s="799"/>
      <c r="B420" s="127" t="s">
        <v>2757</v>
      </c>
      <c r="C420" s="353" t="s">
        <v>736</v>
      </c>
      <c r="D420" s="155">
        <v>0</v>
      </c>
      <c r="E420" s="110"/>
      <c r="F420" s="33">
        <f t="shared" si="146"/>
        <v>0</v>
      </c>
      <c r="G420" s="111">
        <v>611</v>
      </c>
      <c r="H420" s="110">
        <v>16</v>
      </c>
      <c r="I420" s="3">
        <f t="shared" si="147"/>
        <v>16</v>
      </c>
      <c r="J420" s="3">
        <f t="shared" si="148"/>
        <v>2</v>
      </c>
      <c r="K420" s="110" t="s">
        <v>999</v>
      </c>
      <c r="L420" s="113">
        <v>4.5499999999999999E-2</v>
      </c>
      <c r="M420" s="168">
        <v>6.8999999999999999E-3</v>
      </c>
      <c r="N420" s="33">
        <f t="shared" si="145"/>
        <v>0</v>
      </c>
      <c r="O420" s="810"/>
      <c r="P420" s="801"/>
      <c r="Q420" s="642"/>
      <c r="R420" s="801" t="s">
        <v>2909</v>
      </c>
      <c r="S420" s="1412"/>
      <c r="T420" s="872"/>
      <c r="U420" s="873"/>
      <c r="V420" s="871"/>
    </row>
    <row r="421" spans="1:22">
      <c r="A421" s="792"/>
      <c r="B421" s="127" t="s">
        <v>2164</v>
      </c>
      <c r="C421" s="353"/>
      <c r="D421" s="155">
        <v>0</v>
      </c>
      <c r="E421" s="110">
        <v>0</v>
      </c>
      <c r="F421" s="33">
        <f t="shared" si="146"/>
        <v>0</v>
      </c>
      <c r="G421" s="111">
        <v>251</v>
      </c>
      <c r="H421" s="110">
        <v>16</v>
      </c>
      <c r="I421" s="3">
        <f t="shared" si="147"/>
        <v>16</v>
      </c>
      <c r="J421" s="3">
        <f t="shared" si="148"/>
        <v>2</v>
      </c>
      <c r="K421" s="110" t="s">
        <v>175</v>
      </c>
      <c r="L421" s="113">
        <v>0.9879</v>
      </c>
      <c r="M421" s="168"/>
      <c r="N421" s="33">
        <f t="shared" si="145"/>
        <v>0</v>
      </c>
      <c r="O421" s="364"/>
      <c r="P421" s="801"/>
      <c r="Q421" s="642"/>
      <c r="R421" s="801" t="s">
        <v>2761</v>
      </c>
      <c r="S421" s="1412"/>
      <c r="T421" s="872"/>
      <c r="U421" s="873"/>
      <c r="V421" s="871"/>
    </row>
    <row r="422" spans="1:22">
      <c r="A422" s="792"/>
      <c r="B422" s="127" t="s">
        <v>2195</v>
      </c>
      <c r="C422" s="353"/>
      <c r="D422" s="155">
        <v>0</v>
      </c>
      <c r="E422" s="110">
        <v>0</v>
      </c>
      <c r="F422" s="33">
        <f t="shared" si="146"/>
        <v>0</v>
      </c>
      <c r="G422" s="111">
        <v>272</v>
      </c>
      <c r="H422" s="110">
        <v>16</v>
      </c>
      <c r="I422" s="3">
        <f t="shared" si="147"/>
        <v>16</v>
      </c>
      <c r="J422" s="3">
        <f t="shared" si="148"/>
        <v>2</v>
      </c>
      <c r="K422" s="110" t="s">
        <v>175</v>
      </c>
      <c r="L422" s="113">
        <v>0.86650000000000005</v>
      </c>
      <c r="M422" s="168"/>
      <c r="N422" s="33">
        <f t="shared" si="145"/>
        <v>0</v>
      </c>
      <c r="O422" s="364"/>
      <c r="P422" s="801"/>
      <c r="Q422" s="642"/>
      <c r="R422" s="801" t="s">
        <v>2761</v>
      </c>
      <c r="S422" s="1412"/>
      <c r="T422" s="872"/>
      <c r="U422" s="873"/>
      <c r="V422" s="871"/>
    </row>
    <row r="423" spans="1:22">
      <c r="A423" s="792"/>
      <c r="B423" s="193" t="s">
        <v>3016</v>
      </c>
      <c r="C423" s="313"/>
      <c r="D423" s="155">
        <v>0</v>
      </c>
      <c r="E423" s="155">
        <v>0</v>
      </c>
      <c r="F423" s="33">
        <f t="shared" si="146"/>
        <v>0</v>
      </c>
      <c r="G423" s="8">
        <v>264</v>
      </c>
      <c r="H423" s="155">
        <v>16</v>
      </c>
      <c r="I423" s="3">
        <f t="shared" si="147"/>
        <v>16</v>
      </c>
      <c r="J423" s="3">
        <f t="shared" si="148"/>
        <v>2</v>
      </c>
      <c r="K423" s="155" t="s">
        <v>64</v>
      </c>
      <c r="L423" s="195">
        <v>0.93959999999999999</v>
      </c>
      <c r="M423" s="7"/>
      <c r="N423" s="33">
        <f t="shared" si="145"/>
        <v>0</v>
      </c>
      <c r="O423" s="364"/>
      <c r="P423" s="719"/>
      <c r="Q423" s="642"/>
      <c r="R423" s="719" t="s">
        <v>2739</v>
      </c>
      <c r="S423" s="1412"/>
      <c r="T423" s="872"/>
      <c r="U423" s="873"/>
      <c r="V423" s="871"/>
    </row>
    <row r="424" spans="1:22">
      <c r="A424" s="792"/>
      <c r="B424" s="193" t="s">
        <v>3017</v>
      </c>
      <c r="C424" s="313"/>
      <c r="D424" s="155">
        <v>0</v>
      </c>
      <c r="E424" s="155">
        <v>0</v>
      </c>
      <c r="F424" s="33">
        <f t="shared" si="146"/>
        <v>0</v>
      </c>
      <c r="G424" s="8">
        <v>217</v>
      </c>
      <c r="H424" s="155">
        <v>16</v>
      </c>
      <c r="I424" s="3">
        <f t="shared" si="147"/>
        <v>16</v>
      </c>
      <c r="J424" s="3">
        <f t="shared" si="148"/>
        <v>2</v>
      </c>
      <c r="K424" s="155" t="s">
        <v>64</v>
      </c>
      <c r="L424" s="195">
        <v>0.93959999999999999</v>
      </c>
      <c r="M424" s="7"/>
      <c r="N424" s="33">
        <f t="shared" ref="N424:N450" si="149">E424*L424</f>
        <v>0</v>
      </c>
      <c r="O424" s="364"/>
      <c r="P424" s="719"/>
      <c r="Q424" s="642"/>
      <c r="R424" s="719" t="s">
        <v>2739</v>
      </c>
      <c r="S424" s="1412"/>
      <c r="T424" s="872"/>
      <c r="U424" s="873"/>
      <c r="V424" s="871"/>
    </row>
    <row r="425" spans="1:22">
      <c r="A425" s="792"/>
      <c r="B425" s="193" t="s">
        <v>3018</v>
      </c>
      <c r="C425" s="313"/>
      <c r="D425" s="155">
        <v>0</v>
      </c>
      <c r="E425" s="155">
        <v>0</v>
      </c>
      <c r="F425" s="33">
        <f t="shared" si="146"/>
        <v>0</v>
      </c>
      <c r="G425" s="155">
        <v>480</v>
      </c>
      <c r="H425" s="155">
        <v>16</v>
      </c>
      <c r="I425" s="3">
        <f t="shared" si="147"/>
        <v>16</v>
      </c>
      <c r="J425" s="3">
        <f t="shared" si="148"/>
        <v>2</v>
      </c>
      <c r="K425" s="155" t="s">
        <v>54</v>
      </c>
      <c r="L425" s="155">
        <v>4.2700000000000002E-2</v>
      </c>
      <c r="M425" s="7"/>
      <c r="N425" s="33">
        <f t="shared" si="149"/>
        <v>0</v>
      </c>
      <c r="O425" s="364"/>
      <c r="P425" s="719" t="s">
        <v>3019</v>
      </c>
      <c r="Q425" s="642"/>
      <c r="R425" s="719" t="s">
        <v>2863</v>
      </c>
      <c r="S425" s="1412"/>
      <c r="T425" s="872"/>
      <c r="U425" s="873"/>
      <c r="V425" s="871"/>
    </row>
    <row r="426" spans="1:22">
      <c r="A426" s="792"/>
      <c r="B426" s="193" t="s">
        <v>58</v>
      </c>
      <c r="C426" s="313"/>
      <c r="D426" s="155">
        <v>0</v>
      </c>
      <c r="E426" s="155">
        <v>0</v>
      </c>
      <c r="F426" s="33">
        <f t="shared" si="146"/>
        <v>0</v>
      </c>
      <c r="G426" s="155">
        <v>480</v>
      </c>
      <c r="H426" s="155">
        <v>16</v>
      </c>
      <c r="I426" s="3">
        <f t="shared" si="147"/>
        <v>16</v>
      </c>
      <c r="J426" s="3">
        <f t="shared" si="148"/>
        <v>2</v>
      </c>
      <c r="K426" s="155" t="s">
        <v>59</v>
      </c>
      <c r="L426" s="155">
        <v>8.1199999999999994E-2</v>
      </c>
      <c r="M426" s="7"/>
      <c r="N426" s="33">
        <f t="shared" si="149"/>
        <v>0</v>
      </c>
      <c r="O426" s="364"/>
      <c r="P426" s="719" t="s">
        <v>3019</v>
      </c>
      <c r="Q426" s="642"/>
      <c r="R426" s="719" t="s">
        <v>2863</v>
      </c>
      <c r="S426" s="1412"/>
      <c r="T426" s="872"/>
      <c r="U426" s="873"/>
      <c r="V426" s="871"/>
    </row>
    <row r="427" spans="1:22">
      <c r="A427" s="792"/>
      <c r="B427" s="193" t="s">
        <v>3020</v>
      </c>
      <c r="C427" s="313"/>
      <c r="D427" s="155">
        <v>0</v>
      </c>
      <c r="E427" s="155">
        <v>0</v>
      </c>
      <c r="F427" s="33">
        <f t="shared" si="146"/>
        <v>0</v>
      </c>
      <c r="G427" s="155">
        <v>480</v>
      </c>
      <c r="H427" s="155">
        <v>16</v>
      </c>
      <c r="I427" s="3">
        <f t="shared" si="147"/>
        <v>16</v>
      </c>
      <c r="J427" s="3">
        <f t="shared" si="148"/>
        <v>2</v>
      </c>
      <c r="K427" s="155" t="s">
        <v>161</v>
      </c>
      <c r="L427" s="155">
        <v>0.1426</v>
      </c>
      <c r="M427" s="7"/>
      <c r="N427" s="33">
        <f t="shared" si="149"/>
        <v>0</v>
      </c>
      <c r="O427" s="364"/>
      <c r="P427" s="719" t="s">
        <v>3019</v>
      </c>
      <c r="Q427" s="642"/>
      <c r="R427" s="719" t="s">
        <v>2863</v>
      </c>
      <c r="S427" s="1412"/>
      <c r="T427" s="872"/>
      <c r="U427" s="873"/>
      <c r="V427" s="871"/>
    </row>
    <row r="428" spans="1:22">
      <c r="A428" s="792"/>
      <c r="B428" s="193" t="s">
        <v>168</v>
      </c>
      <c r="C428" s="313"/>
      <c r="D428" s="155">
        <v>0</v>
      </c>
      <c r="E428" s="155">
        <v>0</v>
      </c>
      <c r="F428" s="33">
        <f t="shared" si="146"/>
        <v>0</v>
      </c>
      <c r="G428" s="155">
        <v>480</v>
      </c>
      <c r="H428" s="155">
        <v>16</v>
      </c>
      <c r="I428" s="3">
        <f t="shared" si="147"/>
        <v>16</v>
      </c>
      <c r="J428" s="3">
        <f t="shared" si="148"/>
        <v>2</v>
      </c>
      <c r="K428" s="155" t="s">
        <v>169</v>
      </c>
      <c r="L428" s="155">
        <v>0.1426</v>
      </c>
      <c r="M428" s="7"/>
      <c r="N428" s="33">
        <f t="shared" si="149"/>
        <v>0</v>
      </c>
      <c r="O428" s="364"/>
      <c r="P428" s="719" t="s">
        <v>3019</v>
      </c>
      <c r="Q428" s="642"/>
      <c r="R428" s="719" t="s">
        <v>2863</v>
      </c>
      <c r="S428" s="1412"/>
      <c r="T428" s="872"/>
      <c r="U428" s="873"/>
      <c r="V428" s="871"/>
    </row>
    <row r="429" spans="1:22">
      <c r="A429" s="616" t="s">
        <v>650</v>
      </c>
      <c r="B429" s="193" t="s">
        <v>3021</v>
      </c>
      <c r="C429" s="313"/>
      <c r="D429" s="155">
        <v>0</v>
      </c>
      <c r="E429" s="155">
        <v>0</v>
      </c>
      <c r="F429" s="33">
        <f t="shared" si="146"/>
        <v>0</v>
      </c>
      <c r="G429" s="155">
        <v>144</v>
      </c>
      <c r="H429" s="155">
        <v>16</v>
      </c>
      <c r="I429" s="3">
        <f t="shared" si="147"/>
        <v>16</v>
      </c>
      <c r="J429" s="3">
        <f t="shared" si="148"/>
        <v>2</v>
      </c>
      <c r="K429" s="155" t="s">
        <v>57</v>
      </c>
      <c r="L429" s="155">
        <v>0.21110000000000001</v>
      </c>
      <c r="M429" s="7"/>
      <c r="N429" s="33">
        <f t="shared" si="149"/>
        <v>0</v>
      </c>
      <c r="O429" s="364"/>
      <c r="P429" s="719" t="s">
        <v>3019</v>
      </c>
      <c r="Q429" s="642"/>
      <c r="R429" s="719" t="s">
        <v>2863</v>
      </c>
      <c r="S429" s="1412"/>
      <c r="T429" s="872"/>
      <c r="U429" s="873"/>
      <c r="V429" s="871"/>
    </row>
    <row r="430" spans="1:22">
      <c r="A430" s="616"/>
      <c r="B430" s="193" t="s">
        <v>3022</v>
      </c>
      <c r="C430" s="313"/>
      <c r="D430" s="155">
        <v>0</v>
      </c>
      <c r="E430" s="155">
        <v>0</v>
      </c>
      <c r="F430" s="33">
        <f t="shared" si="146"/>
        <v>0</v>
      </c>
      <c r="G430" s="155">
        <v>144</v>
      </c>
      <c r="H430" s="155">
        <v>16</v>
      </c>
      <c r="I430" s="3">
        <f t="shared" si="147"/>
        <v>16</v>
      </c>
      <c r="J430" s="3">
        <f t="shared" si="148"/>
        <v>2</v>
      </c>
      <c r="K430" s="155" t="s">
        <v>173</v>
      </c>
      <c r="L430" s="155">
        <v>0.21110000000000001</v>
      </c>
      <c r="M430" s="7"/>
      <c r="N430" s="33">
        <f t="shared" si="149"/>
        <v>0</v>
      </c>
      <c r="O430" s="364"/>
      <c r="P430" s="719" t="s">
        <v>3019</v>
      </c>
      <c r="Q430" s="642"/>
      <c r="R430" s="719" t="s">
        <v>2863</v>
      </c>
      <c r="S430" s="1412"/>
      <c r="T430" s="872"/>
      <c r="U430" s="873"/>
      <c r="V430" s="871"/>
    </row>
    <row r="431" spans="1:22">
      <c r="A431" s="792"/>
      <c r="B431" s="193" t="s">
        <v>452</v>
      </c>
      <c r="C431" s="313"/>
      <c r="D431" s="155">
        <v>0</v>
      </c>
      <c r="E431" s="155">
        <v>0</v>
      </c>
      <c r="F431" s="33">
        <f t="shared" si="146"/>
        <v>0</v>
      </c>
      <c r="G431" s="155">
        <v>144</v>
      </c>
      <c r="H431" s="155">
        <v>16</v>
      </c>
      <c r="I431" s="3">
        <f t="shared" si="147"/>
        <v>16</v>
      </c>
      <c r="J431" s="3">
        <f t="shared" si="148"/>
        <v>2</v>
      </c>
      <c r="K431" s="155" t="s">
        <v>91</v>
      </c>
      <c r="L431" s="155">
        <v>8.0100000000000005E-2</v>
      </c>
      <c r="M431" s="7"/>
      <c r="N431" s="33">
        <f t="shared" si="149"/>
        <v>0</v>
      </c>
      <c r="O431" s="364"/>
      <c r="P431" s="719"/>
      <c r="Q431" s="642"/>
      <c r="R431" s="719" t="s">
        <v>2863</v>
      </c>
      <c r="S431" s="1412"/>
      <c r="T431" s="872"/>
      <c r="U431" s="873"/>
      <c r="V431" s="871"/>
    </row>
    <row r="432" spans="1:22">
      <c r="A432" s="792"/>
      <c r="B432" s="193" t="s">
        <v>3023</v>
      </c>
      <c r="C432" s="313"/>
      <c r="D432" s="155">
        <v>0</v>
      </c>
      <c r="E432" s="155">
        <v>0</v>
      </c>
      <c r="F432" s="33">
        <f t="shared" si="146"/>
        <v>0</v>
      </c>
      <c r="G432" s="155">
        <v>144</v>
      </c>
      <c r="H432" s="155">
        <v>16</v>
      </c>
      <c r="I432" s="3">
        <f t="shared" si="147"/>
        <v>16</v>
      </c>
      <c r="J432" s="3">
        <f t="shared" si="148"/>
        <v>2</v>
      </c>
      <c r="K432" s="155" t="s">
        <v>174</v>
      </c>
      <c r="L432" s="155">
        <v>0.28970000000000001</v>
      </c>
      <c r="M432" s="7"/>
      <c r="N432" s="33">
        <f t="shared" si="149"/>
        <v>0</v>
      </c>
      <c r="O432" s="364"/>
      <c r="P432" s="719"/>
      <c r="Q432" s="642"/>
      <c r="R432" s="719" t="s">
        <v>1481</v>
      </c>
      <c r="S432" s="1412"/>
      <c r="T432" s="872"/>
      <c r="U432" s="873"/>
      <c r="V432" s="871"/>
    </row>
    <row r="433" spans="1:22">
      <c r="A433" s="792"/>
      <c r="B433" s="193" t="s">
        <v>3024</v>
      </c>
      <c r="C433" s="313"/>
      <c r="D433" s="1317">
        <v>0</v>
      </c>
      <c r="E433" s="1317">
        <v>0</v>
      </c>
      <c r="F433" s="33">
        <f t="shared" si="146"/>
        <v>0</v>
      </c>
      <c r="G433" s="8">
        <v>261</v>
      </c>
      <c r="H433" s="155">
        <v>4</v>
      </c>
      <c r="I433" s="3">
        <f t="shared" si="147"/>
        <v>4</v>
      </c>
      <c r="J433" s="3">
        <f t="shared" si="148"/>
        <v>1</v>
      </c>
      <c r="K433" s="155" t="s">
        <v>1744</v>
      </c>
      <c r="L433" s="195">
        <v>2.8E-3</v>
      </c>
      <c r="M433" s="7">
        <v>1.4999999999999999E-4</v>
      </c>
      <c r="N433" s="33">
        <f t="shared" si="149"/>
        <v>0</v>
      </c>
      <c r="O433" s="364"/>
      <c r="P433" s="719"/>
      <c r="Q433" s="642"/>
      <c r="R433" s="719" t="s">
        <v>2881</v>
      </c>
      <c r="S433" s="1412"/>
      <c r="T433" s="872"/>
      <c r="U433" s="873"/>
      <c r="V433" s="871"/>
    </row>
    <row r="434" spans="1:22">
      <c r="A434" s="792"/>
      <c r="B434" s="193" t="s">
        <v>3025</v>
      </c>
      <c r="C434" s="313"/>
      <c r="D434" s="155">
        <v>0</v>
      </c>
      <c r="E434" s="155">
        <v>0</v>
      </c>
      <c r="F434" s="33">
        <f t="shared" si="146"/>
        <v>0</v>
      </c>
      <c r="G434" s="155">
        <v>180</v>
      </c>
      <c r="H434" s="155">
        <v>16</v>
      </c>
      <c r="I434" s="3">
        <f t="shared" si="147"/>
        <v>16</v>
      </c>
      <c r="J434" s="3">
        <f t="shared" si="148"/>
        <v>2</v>
      </c>
      <c r="K434" s="155" t="s">
        <v>1744</v>
      </c>
      <c r="L434" s="195">
        <v>2.8E-3</v>
      </c>
      <c r="M434" s="7">
        <v>1.4999999999999999E-4</v>
      </c>
      <c r="N434" s="33">
        <f t="shared" si="149"/>
        <v>0</v>
      </c>
      <c r="O434" s="364"/>
      <c r="P434" s="719"/>
      <c r="Q434" s="642"/>
      <c r="R434" s="719" t="s">
        <v>2881</v>
      </c>
      <c r="S434" s="1412"/>
      <c r="T434" s="872"/>
      <c r="U434" s="873"/>
      <c r="V434" s="871"/>
    </row>
    <row r="435" spans="1:22">
      <c r="A435" s="616" t="s">
        <v>650</v>
      </c>
      <c r="B435" s="193" t="s">
        <v>2807</v>
      </c>
      <c r="C435" s="313"/>
      <c r="D435" s="155">
        <v>0</v>
      </c>
      <c r="E435" s="155">
        <v>0</v>
      </c>
      <c r="F435" s="33">
        <f t="shared" si="146"/>
        <v>0</v>
      </c>
      <c r="G435" s="8">
        <v>261</v>
      </c>
      <c r="H435" s="155">
        <v>16</v>
      </c>
      <c r="I435" s="3">
        <f t="shared" si="147"/>
        <v>16</v>
      </c>
      <c r="J435" s="3">
        <f t="shared" si="148"/>
        <v>2</v>
      </c>
      <c r="K435" s="155" t="s">
        <v>1744</v>
      </c>
      <c r="L435" s="195">
        <v>2.8E-3</v>
      </c>
      <c r="M435" s="7">
        <v>1.4220000000000001E-3</v>
      </c>
      <c r="N435" s="33">
        <f t="shared" si="149"/>
        <v>0</v>
      </c>
      <c r="O435" s="364"/>
      <c r="P435" s="719"/>
      <c r="Q435" s="642"/>
      <c r="R435" s="719" t="s">
        <v>2881</v>
      </c>
      <c r="S435" s="1412"/>
      <c r="T435" s="872"/>
      <c r="U435" s="873"/>
      <c r="V435" s="871"/>
    </row>
    <row r="436" spans="1:22">
      <c r="A436" s="792"/>
      <c r="B436" s="193" t="s">
        <v>3026</v>
      </c>
      <c r="C436" s="313"/>
      <c r="D436" s="155">
        <v>0</v>
      </c>
      <c r="E436" s="155">
        <v>0</v>
      </c>
      <c r="F436" s="33">
        <f t="shared" si="146"/>
        <v>0</v>
      </c>
      <c r="G436" s="155">
        <v>180</v>
      </c>
      <c r="H436" s="155">
        <v>16</v>
      </c>
      <c r="I436" s="3">
        <f t="shared" si="147"/>
        <v>16</v>
      </c>
      <c r="J436" s="3">
        <f t="shared" si="148"/>
        <v>2</v>
      </c>
      <c r="K436" s="155" t="s">
        <v>1744</v>
      </c>
      <c r="L436" s="155">
        <v>3.0999999999999999E-3</v>
      </c>
      <c r="M436" s="7">
        <v>5.9999999999999995E-4</v>
      </c>
      <c r="N436" s="33">
        <f t="shared" si="149"/>
        <v>0</v>
      </c>
      <c r="O436" s="364"/>
      <c r="P436" s="719"/>
      <c r="Q436" s="642"/>
      <c r="R436" s="719" t="s">
        <v>2881</v>
      </c>
      <c r="S436" s="1412"/>
      <c r="T436" s="872"/>
      <c r="U436" s="873"/>
      <c r="V436" s="871"/>
    </row>
    <row r="437" spans="1:22">
      <c r="A437" s="792"/>
      <c r="B437" s="193" t="s">
        <v>2808</v>
      </c>
      <c r="C437" s="313"/>
      <c r="D437" s="155">
        <v>0</v>
      </c>
      <c r="E437" s="155">
        <v>0</v>
      </c>
      <c r="F437" s="33">
        <f t="shared" si="146"/>
        <v>0</v>
      </c>
      <c r="G437" s="8">
        <v>261</v>
      </c>
      <c r="H437" s="155">
        <v>16</v>
      </c>
      <c r="I437" s="3">
        <f t="shared" si="147"/>
        <v>16</v>
      </c>
      <c r="J437" s="3">
        <f t="shared" si="148"/>
        <v>2</v>
      </c>
      <c r="K437" s="155" t="s">
        <v>1744</v>
      </c>
      <c r="L437" s="195">
        <v>2.8E-3</v>
      </c>
      <c r="M437" s="7">
        <v>1.0020000000000001E-3</v>
      </c>
      <c r="N437" s="33">
        <f t="shared" si="149"/>
        <v>0</v>
      </c>
      <c r="O437" s="364"/>
      <c r="P437" s="719"/>
      <c r="Q437" s="642"/>
      <c r="R437" s="719" t="s">
        <v>2881</v>
      </c>
      <c r="S437" s="1412"/>
      <c r="T437" s="872"/>
      <c r="U437" s="873"/>
      <c r="V437" s="871"/>
    </row>
    <row r="438" spans="1:22">
      <c r="A438" s="792"/>
      <c r="B438" s="193" t="s">
        <v>3027</v>
      </c>
      <c r="C438" s="313"/>
      <c r="D438" s="1317">
        <v>0</v>
      </c>
      <c r="E438" s="1317">
        <v>0</v>
      </c>
      <c r="F438" s="33">
        <f t="shared" si="146"/>
        <v>0</v>
      </c>
      <c r="G438" s="8">
        <v>261</v>
      </c>
      <c r="H438" s="155">
        <v>16</v>
      </c>
      <c r="I438" s="3">
        <f t="shared" si="147"/>
        <v>16</v>
      </c>
      <c r="J438" s="3">
        <f t="shared" si="148"/>
        <v>2</v>
      </c>
      <c r="K438" s="155" t="s">
        <v>3028</v>
      </c>
      <c r="L438" s="1087">
        <v>5.0000000000000001E-3</v>
      </c>
      <c r="M438" s="382">
        <v>1.905E-3</v>
      </c>
      <c r="N438" s="33">
        <f t="shared" si="149"/>
        <v>0</v>
      </c>
      <c r="O438" s="364"/>
      <c r="P438" s="719"/>
      <c r="Q438" s="642"/>
      <c r="R438" s="719" t="s">
        <v>2881</v>
      </c>
      <c r="S438" s="1412"/>
      <c r="T438" s="872"/>
      <c r="U438" s="873"/>
      <c r="V438" s="871"/>
    </row>
    <row r="439" spans="1:22">
      <c r="A439" s="792"/>
      <c r="B439" s="193" t="s">
        <v>3029</v>
      </c>
      <c r="C439" s="313"/>
      <c r="D439" s="1317">
        <v>0</v>
      </c>
      <c r="E439" s="1317">
        <v>0</v>
      </c>
      <c r="F439" s="33">
        <f t="shared" si="146"/>
        <v>0</v>
      </c>
      <c r="G439" s="8">
        <v>261</v>
      </c>
      <c r="H439" s="155">
        <v>16</v>
      </c>
      <c r="I439" s="3">
        <f t="shared" si="147"/>
        <v>16</v>
      </c>
      <c r="J439" s="3">
        <f t="shared" si="148"/>
        <v>2</v>
      </c>
      <c r="K439" s="155" t="s">
        <v>3030</v>
      </c>
      <c r="L439" s="195">
        <v>7.7999999999999996E-3</v>
      </c>
      <c r="M439" s="7">
        <v>2.8149999999999998E-3</v>
      </c>
      <c r="N439" s="33">
        <f t="shared" si="149"/>
        <v>0</v>
      </c>
      <c r="O439" s="364"/>
      <c r="P439" s="719"/>
      <c r="Q439" s="642"/>
      <c r="R439" s="719" t="s">
        <v>2881</v>
      </c>
      <c r="S439" s="1412"/>
      <c r="T439" s="872"/>
      <c r="U439" s="873"/>
      <c r="V439" s="871"/>
    </row>
    <row r="440" spans="1:22">
      <c r="A440" s="792"/>
      <c r="B440" s="127" t="s">
        <v>3031</v>
      </c>
      <c r="C440" s="353"/>
      <c r="D440" s="155">
        <v>0</v>
      </c>
      <c r="E440" s="110">
        <v>0</v>
      </c>
      <c r="F440" s="33">
        <f t="shared" si="146"/>
        <v>0</v>
      </c>
      <c r="G440" s="111">
        <v>351</v>
      </c>
      <c r="H440" s="110">
        <v>16</v>
      </c>
      <c r="I440" s="3">
        <f t="shared" si="147"/>
        <v>16</v>
      </c>
      <c r="J440" s="3">
        <f t="shared" si="148"/>
        <v>2</v>
      </c>
      <c r="K440" s="110" t="s">
        <v>174</v>
      </c>
      <c r="L440" s="113">
        <v>0.31769999999999998</v>
      </c>
      <c r="M440" s="168"/>
      <c r="N440" s="33">
        <f t="shared" si="149"/>
        <v>0</v>
      </c>
      <c r="O440" s="364"/>
      <c r="P440" s="719"/>
      <c r="Q440" s="642"/>
      <c r="R440" s="719" t="s">
        <v>2739</v>
      </c>
      <c r="S440" s="1412"/>
      <c r="T440" s="872"/>
      <c r="U440" s="873"/>
      <c r="V440" s="871"/>
    </row>
    <row r="441" spans="1:22">
      <c r="A441" s="792"/>
      <c r="B441" s="193" t="s">
        <v>3032</v>
      </c>
      <c r="C441" s="313"/>
      <c r="D441" s="155">
        <v>0</v>
      </c>
      <c r="E441" s="155">
        <v>0</v>
      </c>
      <c r="F441" s="33">
        <f t="shared" si="146"/>
        <v>0</v>
      </c>
      <c r="G441" s="8">
        <v>245</v>
      </c>
      <c r="H441" s="155">
        <v>16</v>
      </c>
      <c r="I441" s="3">
        <f t="shared" si="147"/>
        <v>16</v>
      </c>
      <c r="J441" s="3">
        <f t="shared" si="148"/>
        <v>2</v>
      </c>
      <c r="K441" s="155" t="s">
        <v>217</v>
      </c>
      <c r="L441" s="195">
        <v>0.31769999999999998</v>
      </c>
      <c r="M441" s="7"/>
      <c r="N441" s="33">
        <f t="shared" si="149"/>
        <v>0</v>
      </c>
      <c r="O441" s="364"/>
      <c r="P441" s="719"/>
      <c r="Q441" s="642"/>
      <c r="R441" s="719" t="s">
        <v>2739</v>
      </c>
      <c r="S441" s="1412"/>
      <c r="T441" s="872"/>
      <c r="U441" s="873"/>
      <c r="V441" s="871"/>
    </row>
    <row r="442" spans="1:22">
      <c r="A442" s="792"/>
      <c r="B442" s="127" t="s">
        <v>3033</v>
      </c>
      <c r="C442" s="353"/>
      <c r="D442" s="155">
        <v>0</v>
      </c>
      <c r="E442" s="110">
        <v>0</v>
      </c>
      <c r="F442" s="33">
        <f t="shared" si="146"/>
        <v>0</v>
      </c>
      <c r="G442" s="110">
        <v>412</v>
      </c>
      <c r="H442" s="110">
        <v>16</v>
      </c>
      <c r="I442" s="3">
        <f t="shared" si="147"/>
        <v>16</v>
      </c>
      <c r="J442" s="3">
        <f t="shared" si="148"/>
        <v>2</v>
      </c>
      <c r="K442" s="110" t="s">
        <v>512</v>
      </c>
      <c r="L442" s="168">
        <v>8.0199999999999994E-2</v>
      </c>
      <c r="M442" s="168"/>
      <c r="N442" s="33">
        <f t="shared" si="149"/>
        <v>0</v>
      </c>
      <c r="O442" s="364"/>
      <c r="P442" s="801"/>
      <c r="Q442" s="642"/>
      <c r="R442" s="801" t="s">
        <v>2909</v>
      </c>
      <c r="S442" s="1412"/>
      <c r="T442" s="872"/>
      <c r="U442" s="873"/>
      <c r="V442" s="871"/>
    </row>
    <row r="443" spans="1:22">
      <c r="A443" s="792"/>
      <c r="B443" s="127" t="s">
        <v>2751</v>
      </c>
      <c r="C443" s="353" t="s">
        <v>735</v>
      </c>
      <c r="D443" s="1317">
        <v>0</v>
      </c>
      <c r="E443" s="1318">
        <v>0</v>
      </c>
      <c r="F443" s="33">
        <f t="shared" si="146"/>
        <v>0</v>
      </c>
      <c r="G443" s="111">
        <v>463</v>
      </c>
      <c r="H443" s="110">
        <v>16</v>
      </c>
      <c r="I443" s="3">
        <f t="shared" si="147"/>
        <v>16</v>
      </c>
      <c r="J443" s="3">
        <f t="shared" si="148"/>
        <v>2</v>
      </c>
      <c r="K443" s="110" t="s">
        <v>181</v>
      </c>
      <c r="L443" s="113">
        <v>0.1623</v>
      </c>
      <c r="M443" s="168">
        <v>6.5100000000000005E-2</v>
      </c>
      <c r="N443" s="33">
        <f t="shared" si="149"/>
        <v>0</v>
      </c>
      <c r="O443" s="364"/>
      <c r="P443" s="801"/>
      <c r="Q443" s="642"/>
      <c r="R443" s="801" t="s">
        <v>2739</v>
      </c>
      <c r="S443" s="1412"/>
      <c r="T443" s="872"/>
      <c r="U443" s="873"/>
      <c r="V443" s="871"/>
    </row>
    <row r="444" spans="1:22">
      <c r="A444" s="792" t="s">
        <v>3034</v>
      </c>
      <c r="B444" s="127" t="s">
        <v>2751</v>
      </c>
      <c r="C444" s="353" t="s">
        <v>736</v>
      </c>
      <c r="D444" s="1317">
        <v>0</v>
      </c>
      <c r="E444" s="1318">
        <v>0</v>
      </c>
      <c r="F444" s="33">
        <f t="shared" si="146"/>
        <v>0</v>
      </c>
      <c r="G444" s="111">
        <v>410</v>
      </c>
      <c r="H444" s="110">
        <v>16</v>
      </c>
      <c r="I444" s="3">
        <f t="shared" si="147"/>
        <v>16</v>
      </c>
      <c r="J444" s="3">
        <f t="shared" si="148"/>
        <v>2</v>
      </c>
      <c r="K444" s="110" t="s">
        <v>181</v>
      </c>
      <c r="L444" s="113">
        <v>0.1704</v>
      </c>
      <c r="M444" s="168">
        <v>6.5100000000000005E-2</v>
      </c>
      <c r="N444" s="33">
        <f t="shared" si="149"/>
        <v>0</v>
      </c>
      <c r="O444" s="364"/>
      <c r="P444" s="801"/>
      <c r="Q444" s="642"/>
      <c r="R444" s="801" t="s">
        <v>2761</v>
      </c>
      <c r="S444" s="1412"/>
      <c r="T444" s="872"/>
      <c r="U444" s="873"/>
      <c r="V444" s="871"/>
    </row>
    <row r="445" spans="1:22">
      <c r="A445" s="792"/>
      <c r="B445" s="127" t="s">
        <v>2752</v>
      </c>
      <c r="C445" s="353" t="s">
        <v>735</v>
      </c>
      <c r="D445" s="1317">
        <v>0</v>
      </c>
      <c r="E445" s="1318">
        <v>0</v>
      </c>
      <c r="F445" s="33">
        <f t="shared" si="146"/>
        <v>0</v>
      </c>
      <c r="G445" s="111">
        <v>463</v>
      </c>
      <c r="H445" s="110">
        <v>16</v>
      </c>
      <c r="I445" s="3">
        <f t="shared" si="147"/>
        <v>16</v>
      </c>
      <c r="J445" s="3">
        <f t="shared" si="148"/>
        <v>2</v>
      </c>
      <c r="K445" s="110" t="s">
        <v>181</v>
      </c>
      <c r="L445" s="113">
        <v>0.1623</v>
      </c>
      <c r="M445" s="168">
        <v>6.8199999999999997E-2</v>
      </c>
      <c r="N445" s="33">
        <f t="shared" si="149"/>
        <v>0</v>
      </c>
      <c r="O445" s="364"/>
      <c r="P445" s="801"/>
      <c r="Q445" s="642"/>
      <c r="R445" s="801" t="s">
        <v>2909</v>
      </c>
      <c r="S445" s="1412"/>
      <c r="T445" s="872"/>
      <c r="U445" s="873"/>
      <c r="V445" s="871"/>
    </row>
    <row r="446" spans="1:22">
      <c r="A446" s="792" t="s">
        <v>3034</v>
      </c>
      <c r="B446" s="127" t="s">
        <v>2752</v>
      </c>
      <c r="C446" s="353" t="s">
        <v>736</v>
      </c>
      <c r="D446" s="1317">
        <v>0</v>
      </c>
      <c r="E446" s="1318">
        <v>0</v>
      </c>
      <c r="F446" s="33">
        <f t="shared" si="146"/>
        <v>0</v>
      </c>
      <c r="G446" s="111">
        <v>410</v>
      </c>
      <c r="H446" s="110">
        <v>16</v>
      </c>
      <c r="I446" s="3">
        <f t="shared" si="147"/>
        <v>16</v>
      </c>
      <c r="J446" s="3">
        <f t="shared" si="148"/>
        <v>2</v>
      </c>
      <c r="K446" s="110" t="s">
        <v>181</v>
      </c>
      <c r="L446" s="113">
        <v>0.1704</v>
      </c>
      <c r="M446" s="168">
        <v>6.8180000000000004E-2</v>
      </c>
      <c r="N446" s="33">
        <f t="shared" si="149"/>
        <v>0</v>
      </c>
      <c r="O446" s="364"/>
      <c r="P446" s="801"/>
      <c r="Q446" s="642"/>
      <c r="R446" s="801" t="s">
        <v>2761</v>
      </c>
      <c r="S446" s="1412"/>
      <c r="T446" s="872"/>
      <c r="U446" s="873"/>
      <c r="V446" s="871"/>
    </row>
    <row r="447" spans="1:22">
      <c r="A447" s="792"/>
      <c r="B447" s="127" t="s">
        <v>2781</v>
      </c>
      <c r="C447" s="353"/>
      <c r="D447" s="155">
        <v>0</v>
      </c>
      <c r="E447" s="110">
        <v>0</v>
      </c>
      <c r="F447" s="33">
        <f t="shared" si="146"/>
        <v>0</v>
      </c>
      <c r="G447" s="111">
        <v>803</v>
      </c>
      <c r="H447" s="110">
        <v>16</v>
      </c>
      <c r="I447" s="3">
        <f t="shared" si="147"/>
        <v>16</v>
      </c>
      <c r="J447" s="3">
        <f t="shared" si="148"/>
        <v>2</v>
      </c>
      <c r="K447" s="110" t="s">
        <v>161</v>
      </c>
      <c r="L447" s="113">
        <v>7.2599999999999998E-2</v>
      </c>
      <c r="M447" s="168">
        <v>2.5000000000000001E-2</v>
      </c>
      <c r="N447" s="33">
        <f t="shared" si="149"/>
        <v>0</v>
      </c>
      <c r="O447" s="364"/>
      <c r="P447" s="801"/>
      <c r="Q447" s="642"/>
      <c r="R447" s="801" t="s">
        <v>2786</v>
      </c>
      <c r="S447" s="1412"/>
      <c r="T447" s="872"/>
      <c r="U447" s="873"/>
      <c r="V447" s="871"/>
    </row>
    <row r="448" spans="1:22">
      <c r="A448" s="811">
        <v>2014</v>
      </c>
      <c r="B448" s="127" t="s">
        <v>3035</v>
      </c>
      <c r="C448" s="353"/>
      <c r="D448" s="155">
        <v>0</v>
      </c>
      <c r="E448" s="110">
        <v>0</v>
      </c>
      <c r="F448" s="33">
        <f t="shared" si="146"/>
        <v>0</v>
      </c>
      <c r="G448" s="111">
        <v>528</v>
      </c>
      <c r="H448" s="110">
        <v>16</v>
      </c>
      <c r="I448" s="3">
        <f t="shared" si="147"/>
        <v>16</v>
      </c>
      <c r="J448" s="3">
        <f t="shared" si="148"/>
        <v>2</v>
      </c>
      <c r="K448" s="110" t="s">
        <v>1089</v>
      </c>
      <c r="L448" s="113">
        <v>6.3200000000000006E-2</v>
      </c>
      <c r="M448" s="168"/>
      <c r="N448" s="33">
        <f t="shared" si="149"/>
        <v>0</v>
      </c>
      <c r="O448" s="364"/>
      <c r="P448" s="801"/>
      <c r="Q448" s="642"/>
      <c r="R448" s="801" t="s">
        <v>2786</v>
      </c>
      <c r="S448" s="1412"/>
      <c r="T448" s="872"/>
      <c r="U448" s="873"/>
      <c r="V448" s="871"/>
    </row>
    <row r="449" spans="1:22">
      <c r="A449" s="812">
        <v>2014</v>
      </c>
      <c r="B449" s="127" t="s">
        <v>3036</v>
      </c>
      <c r="C449" s="353"/>
      <c r="D449" s="155">
        <v>0</v>
      </c>
      <c r="E449" s="110">
        <v>0</v>
      </c>
      <c r="F449" s="33">
        <f t="shared" si="146"/>
        <v>0</v>
      </c>
      <c r="G449" s="111">
        <v>474</v>
      </c>
      <c r="H449" s="110">
        <v>16</v>
      </c>
      <c r="I449" s="3">
        <f t="shared" si="147"/>
        <v>16</v>
      </c>
      <c r="J449" s="3">
        <f t="shared" si="148"/>
        <v>2</v>
      </c>
      <c r="K449" s="110" t="s">
        <v>1789</v>
      </c>
      <c r="L449" s="113">
        <v>7.7200000000000005E-2</v>
      </c>
      <c r="M449" s="168"/>
      <c r="N449" s="33">
        <f t="shared" si="149"/>
        <v>0</v>
      </c>
      <c r="O449" s="364"/>
      <c r="P449" s="801"/>
      <c r="Q449" s="642"/>
      <c r="R449" s="801" t="s">
        <v>2786</v>
      </c>
      <c r="S449" s="1412"/>
      <c r="T449" s="872"/>
      <c r="U449" s="873"/>
      <c r="V449" s="871"/>
    </row>
    <row r="450" spans="1:22">
      <c r="A450" s="812">
        <v>2014</v>
      </c>
      <c r="B450" s="127" t="s">
        <v>3037</v>
      </c>
      <c r="C450" s="353"/>
      <c r="D450" s="1317">
        <v>0</v>
      </c>
      <c r="E450" s="1318">
        <v>0</v>
      </c>
      <c r="F450" s="33">
        <f t="shared" si="146"/>
        <v>0</v>
      </c>
      <c r="G450" s="111">
        <v>506</v>
      </c>
      <c r="H450" s="110">
        <v>16</v>
      </c>
      <c r="I450" s="3">
        <f t="shared" si="147"/>
        <v>16</v>
      </c>
      <c r="J450" s="3">
        <f t="shared" si="148"/>
        <v>2</v>
      </c>
      <c r="K450" s="110" t="s">
        <v>1089</v>
      </c>
      <c r="L450" s="113">
        <v>6.8000000000000005E-2</v>
      </c>
      <c r="M450" s="168">
        <v>2.2040000000000001E-2</v>
      </c>
      <c r="N450" s="33">
        <f t="shared" si="149"/>
        <v>0</v>
      </c>
      <c r="O450" s="364"/>
      <c r="P450" s="801"/>
      <c r="Q450" s="642"/>
      <c r="R450" s="801" t="s">
        <v>2786</v>
      </c>
      <c r="S450" s="1412"/>
      <c r="T450" s="872"/>
      <c r="U450" s="873"/>
      <c r="V450" s="871"/>
    </row>
    <row r="451" spans="1:22">
      <c r="A451" s="812">
        <v>2014</v>
      </c>
      <c r="B451" s="127" t="s">
        <v>3038</v>
      </c>
      <c r="C451" s="353"/>
      <c r="D451" s="155">
        <v>0</v>
      </c>
      <c r="E451" s="110">
        <v>0</v>
      </c>
      <c r="F451" s="33">
        <f t="shared" si="146"/>
        <v>0</v>
      </c>
      <c r="G451" s="111">
        <v>721</v>
      </c>
      <c r="H451" s="110">
        <v>16</v>
      </c>
      <c r="I451" s="3">
        <f>E449/G451+H451</f>
        <v>16</v>
      </c>
      <c r="J451" s="3">
        <f t="shared" si="148"/>
        <v>2</v>
      </c>
      <c r="K451" s="110" t="s">
        <v>1089</v>
      </c>
      <c r="L451" s="113">
        <v>2.0799999999999999E-2</v>
      </c>
      <c r="M451" s="168"/>
      <c r="N451" s="33">
        <f>E449*L451</f>
        <v>0</v>
      </c>
      <c r="O451" s="364"/>
      <c r="P451" s="801"/>
      <c r="Q451" s="642"/>
      <c r="R451" s="801" t="s">
        <v>2786</v>
      </c>
      <c r="S451" s="1412"/>
      <c r="T451" s="872"/>
      <c r="U451" s="873"/>
      <c r="V451" s="871"/>
    </row>
    <row r="452" spans="1:22">
      <c r="A452" s="812">
        <v>2014</v>
      </c>
      <c r="B452" s="127" t="s">
        <v>3039</v>
      </c>
      <c r="C452" s="802" t="s">
        <v>334</v>
      </c>
      <c r="D452" s="155">
        <v>0</v>
      </c>
      <c r="E452" s="110">
        <v>0</v>
      </c>
      <c r="F452" s="33">
        <f t="shared" si="146"/>
        <v>0</v>
      </c>
      <c r="G452" s="110">
        <v>366</v>
      </c>
      <c r="H452" s="110">
        <v>16</v>
      </c>
      <c r="I452" s="3">
        <f>E450/G452+H452</f>
        <v>16</v>
      </c>
      <c r="J452" s="3">
        <f t="shared" si="148"/>
        <v>2</v>
      </c>
      <c r="K452" s="110" t="s">
        <v>181</v>
      </c>
      <c r="L452" s="113">
        <v>0.2366</v>
      </c>
      <c r="M452" s="168">
        <v>0.114</v>
      </c>
      <c r="N452" s="33">
        <v>0</v>
      </c>
      <c r="O452" s="364"/>
      <c r="P452" s="801"/>
      <c r="Q452" s="642"/>
      <c r="R452" s="801" t="s">
        <v>2761</v>
      </c>
      <c r="S452" s="1412"/>
      <c r="T452" s="872"/>
      <c r="U452" s="873"/>
      <c r="V452" s="871"/>
    </row>
    <row r="453" spans="1:22">
      <c r="A453" s="812">
        <v>2015</v>
      </c>
      <c r="B453" s="127" t="s">
        <v>3040</v>
      </c>
      <c r="C453" s="353"/>
      <c r="D453" s="155">
        <v>0</v>
      </c>
      <c r="E453" s="110">
        <v>0</v>
      </c>
      <c r="F453" s="33">
        <f t="shared" si="146"/>
        <v>0</v>
      </c>
      <c r="G453" s="111">
        <v>357</v>
      </c>
      <c r="H453" s="110">
        <v>16</v>
      </c>
      <c r="I453" s="3">
        <f>E451/G453+H453</f>
        <v>16</v>
      </c>
      <c r="J453" s="3">
        <f t="shared" si="148"/>
        <v>2</v>
      </c>
      <c r="K453" s="110" t="s">
        <v>181</v>
      </c>
      <c r="L453" s="113">
        <v>0.23830000000000001</v>
      </c>
      <c r="M453" s="168">
        <v>0.14729999999999999</v>
      </c>
      <c r="N453" s="33">
        <v>0</v>
      </c>
      <c r="O453" s="364"/>
      <c r="P453" s="801"/>
      <c r="Q453" s="642"/>
      <c r="R453" s="801" t="s">
        <v>2761</v>
      </c>
      <c r="S453" s="1412"/>
      <c r="T453" s="872"/>
      <c r="U453" s="873"/>
      <c r="V453" s="871"/>
    </row>
    <row r="454" spans="1:22">
      <c r="A454" s="792"/>
      <c r="B454" s="127" t="s">
        <v>1713</v>
      </c>
      <c r="C454" s="353"/>
      <c r="D454" s="155">
        <v>0</v>
      </c>
      <c r="E454" s="110">
        <v>0</v>
      </c>
      <c r="F454" s="33">
        <f t="shared" si="146"/>
        <v>0</v>
      </c>
      <c r="G454" s="111">
        <v>553</v>
      </c>
      <c r="H454" s="110">
        <v>16</v>
      </c>
      <c r="I454" s="3">
        <f t="shared" ref="I454:I459" si="150">E454/G454+H454</f>
        <v>16</v>
      </c>
      <c r="J454" s="3">
        <f t="shared" si="148"/>
        <v>2</v>
      </c>
      <c r="K454" s="110" t="s">
        <v>91</v>
      </c>
      <c r="L454" s="113">
        <v>5.0999999999999997E-2</v>
      </c>
      <c r="M454" s="168"/>
      <c r="N454" s="33">
        <f>E454*L454</f>
        <v>0</v>
      </c>
      <c r="O454" s="364"/>
      <c r="P454" s="801"/>
      <c r="Q454" s="642"/>
      <c r="R454" s="801" t="s">
        <v>2845</v>
      </c>
      <c r="S454" s="1412"/>
      <c r="T454" s="872"/>
      <c r="U454" s="873"/>
      <c r="V454" s="871"/>
    </row>
    <row r="455" spans="1:22">
      <c r="A455" s="811">
        <v>2014</v>
      </c>
      <c r="B455" s="127" t="s">
        <v>2829</v>
      </c>
      <c r="C455" s="353"/>
      <c r="D455" s="155">
        <v>0</v>
      </c>
      <c r="E455" s="110">
        <v>0</v>
      </c>
      <c r="F455" s="33">
        <f t="shared" si="146"/>
        <v>0</v>
      </c>
      <c r="G455" s="111">
        <v>697</v>
      </c>
      <c r="H455" s="110">
        <v>16</v>
      </c>
      <c r="I455" s="3">
        <f t="shared" si="150"/>
        <v>16</v>
      </c>
      <c r="J455" s="3">
        <f t="shared" si="148"/>
        <v>2</v>
      </c>
      <c r="K455" s="110" t="s">
        <v>91</v>
      </c>
      <c r="L455" s="113">
        <v>4.1799999999999997E-2</v>
      </c>
      <c r="M455" s="168">
        <v>1.7999999999999999E-2</v>
      </c>
      <c r="N455" s="33">
        <v>0</v>
      </c>
      <c r="O455" s="364"/>
      <c r="P455" s="801"/>
      <c r="Q455" s="642"/>
      <c r="R455" s="801" t="s">
        <v>2845</v>
      </c>
      <c r="S455" s="1412"/>
      <c r="T455" s="872"/>
      <c r="U455" s="873"/>
      <c r="V455" s="871"/>
    </row>
    <row r="456" spans="1:22">
      <c r="A456" s="811"/>
      <c r="B456" s="813" t="s">
        <v>3041</v>
      </c>
      <c r="C456" s="353"/>
      <c r="D456" s="155">
        <v>0</v>
      </c>
      <c r="E456" s="110">
        <v>0</v>
      </c>
      <c r="F456" s="33">
        <f t="shared" ref="F456:F519" si="151">((E456*M456)/35)/4</f>
        <v>0</v>
      </c>
      <c r="G456" s="110">
        <v>512</v>
      </c>
      <c r="H456" s="110">
        <v>16</v>
      </c>
      <c r="I456" s="3">
        <f t="shared" si="150"/>
        <v>16</v>
      </c>
      <c r="J456" s="3">
        <f t="shared" si="148"/>
        <v>2</v>
      </c>
      <c r="K456" s="110" t="s">
        <v>91</v>
      </c>
      <c r="L456" s="168">
        <v>4.1700000000000001E-2</v>
      </c>
      <c r="M456" s="168"/>
      <c r="N456" s="33">
        <v>0</v>
      </c>
      <c r="O456" s="364"/>
      <c r="P456" s="801"/>
      <c r="Q456" s="642"/>
      <c r="R456" s="801" t="s">
        <v>2845</v>
      </c>
      <c r="S456" s="1412"/>
      <c r="T456" s="872"/>
      <c r="U456" s="873"/>
      <c r="V456" s="871"/>
    </row>
    <row r="457" spans="1:22">
      <c r="A457" s="792">
        <v>2013</v>
      </c>
      <c r="B457" s="127" t="s">
        <v>3042</v>
      </c>
      <c r="C457" s="353"/>
      <c r="D457" s="155">
        <v>0</v>
      </c>
      <c r="E457" s="110">
        <v>0</v>
      </c>
      <c r="F457" s="33">
        <f t="shared" si="151"/>
        <v>0</v>
      </c>
      <c r="G457" s="111">
        <v>1023</v>
      </c>
      <c r="H457" s="110">
        <v>16</v>
      </c>
      <c r="I457" s="3">
        <f t="shared" si="150"/>
        <v>16</v>
      </c>
      <c r="J457" s="3">
        <f t="shared" si="148"/>
        <v>2</v>
      </c>
      <c r="K457" s="110" t="s">
        <v>108</v>
      </c>
      <c r="L457" s="113">
        <v>1.17E-2</v>
      </c>
      <c r="M457" s="168"/>
      <c r="N457" s="33">
        <f>E457*L457</f>
        <v>0</v>
      </c>
      <c r="O457" s="364"/>
      <c r="P457" s="801"/>
      <c r="Q457" s="642"/>
      <c r="R457" s="801" t="s">
        <v>2845</v>
      </c>
      <c r="S457" s="1412"/>
      <c r="T457" s="872"/>
      <c r="U457" s="873"/>
      <c r="V457" s="871"/>
    </row>
    <row r="458" spans="1:22">
      <c r="A458" s="792"/>
      <c r="B458" s="127" t="s">
        <v>3043</v>
      </c>
      <c r="C458" s="353"/>
      <c r="D458" s="155">
        <v>0</v>
      </c>
      <c r="E458" s="110">
        <v>0</v>
      </c>
      <c r="F458" s="33">
        <f t="shared" si="151"/>
        <v>0</v>
      </c>
      <c r="G458" s="111">
        <v>255</v>
      </c>
      <c r="H458" s="110">
        <v>16</v>
      </c>
      <c r="I458" s="3">
        <f t="shared" si="150"/>
        <v>16</v>
      </c>
      <c r="J458" s="3">
        <f t="shared" si="148"/>
        <v>2</v>
      </c>
      <c r="K458" s="110" t="s">
        <v>181</v>
      </c>
      <c r="L458" s="168">
        <v>0.66110000000000002</v>
      </c>
      <c r="M458" s="168"/>
      <c r="N458" s="33">
        <f>E458*L458</f>
        <v>0</v>
      </c>
      <c r="O458" s="364"/>
      <c r="P458" s="801"/>
      <c r="Q458" s="642"/>
      <c r="R458" s="801" t="s">
        <v>2761</v>
      </c>
      <c r="S458" s="1412"/>
      <c r="T458" s="872"/>
      <c r="U458" s="873"/>
      <c r="V458" s="871"/>
    </row>
    <row r="459" spans="1:22">
      <c r="A459" s="792"/>
      <c r="B459" s="127" t="s">
        <v>3044</v>
      </c>
      <c r="C459" s="353"/>
      <c r="D459" s="155">
        <v>0</v>
      </c>
      <c r="E459" s="110">
        <v>0</v>
      </c>
      <c r="F459" s="33">
        <f t="shared" si="151"/>
        <v>0</v>
      </c>
      <c r="G459" s="110">
        <v>489</v>
      </c>
      <c r="H459" s="110">
        <v>16</v>
      </c>
      <c r="I459" s="3">
        <f t="shared" si="150"/>
        <v>16</v>
      </c>
      <c r="J459" s="3">
        <f t="shared" si="148"/>
        <v>2</v>
      </c>
      <c r="K459" s="110" t="s">
        <v>91</v>
      </c>
      <c r="L459" s="113">
        <v>4.4499999999999998E-2</v>
      </c>
      <c r="M459" s="168"/>
      <c r="N459" s="33">
        <f>E459*L459</f>
        <v>0</v>
      </c>
      <c r="O459" s="364"/>
      <c r="P459" s="801"/>
      <c r="Q459" s="642"/>
      <c r="R459" s="801" t="s">
        <v>2845</v>
      </c>
      <c r="S459" s="1412"/>
      <c r="T459" s="872"/>
      <c r="U459" s="873"/>
      <c r="V459" s="871"/>
    </row>
    <row r="460" spans="1:22">
      <c r="A460" s="792"/>
      <c r="B460" s="127" t="s">
        <v>3045</v>
      </c>
      <c r="C460" s="353"/>
      <c r="D460" s="155">
        <v>0</v>
      </c>
      <c r="E460" s="110">
        <v>0</v>
      </c>
      <c r="F460" s="33">
        <f t="shared" si="151"/>
        <v>0</v>
      </c>
      <c r="G460" s="111">
        <v>442</v>
      </c>
      <c r="H460" s="110">
        <v>16</v>
      </c>
      <c r="I460" s="3">
        <v>24</v>
      </c>
      <c r="J460" s="3">
        <f t="shared" si="148"/>
        <v>3</v>
      </c>
      <c r="K460" s="110" t="s">
        <v>122</v>
      </c>
      <c r="L460" s="113">
        <v>0.17330000000000001</v>
      </c>
      <c r="M460" s="168"/>
      <c r="N460" s="33">
        <f>E460*L460</f>
        <v>0</v>
      </c>
      <c r="O460" s="364"/>
      <c r="P460" s="801"/>
      <c r="Q460" s="642"/>
      <c r="R460" s="801" t="s">
        <v>2909</v>
      </c>
      <c r="S460" s="1412"/>
      <c r="T460" s="872"/>
      <c r="U460" s="873"/>
      <c r="V460" s="871"/>
    </row>
    <row r="461" spans="1:22">
      <c r="A461" s="811">
        <v>2014</v>
      </c>
      <c r="B461" s="127" t="s">
        <v>3046</v>
      </c>
      <c r="C461" s="353" t="s">
        <v>334</v>
      </c>
      <c r="D461" s="155">
        <v>0</v>
      </c>
      <c r="E461" s="110">
        <v>0</v>
      </c>
      <c r="F461" s="33">
        <f t="shared" si="151"/>
        <v>0</v>
      </c>
      <c r="G461" s="111">
        <v>439</v>
      </c>
      <c r="H461" s="110">
        <v>16</v>
      </c>
      <c r="I461" s="3">
        <f t="shared" ref="I461:I524" si="152">E461/G461+H461</f>
        <v>16</v>
      </c>
      <c r="J461" s="3">
        <f t="shared" si="148"/>
        <v>2</v>
      </c>
      <c r="K461" s="110" t="s">
        <v>91</v>
      </c>
      <c r="L461" s="113">
        <v>7.6899999999999996E-2</v>
      </c>
      <c r="M461" s="168"/>
      <c r="N461" s="33">
        <v>0</v>
      </c>
      <c r="O461" s="364"/>
      <c r="P461" s="801"/>
      <c r="Q461" s="642"/>
      <c r="R461" s="801" t="s">
        <v>2845</v>
      </c>
      <c r="S461" s="1412"/>
      <c r="T461" s="872"/>
      <c r="U461" s="873"/>
      <c r="V461" s="871"/>
    </row>
    <row r="462" spans="1:22">
      <c r="A462" s="616"/>
      <c r="B462" s="127" t="s">
        <v>3047</v>
      </c>
      <c r="C462" s="353"/>
      <c r="D462" s="155">
        <v>0</v>
      </c>
      <c r="E462" s="110">
        <v>0</v>
      </c>
      <c r="F462" s="33">
        <f t="shared" si="151"/>
        <v>0</v>
      </c>
      <c r="G462" s="110">
        <v>220</v>
      </c>
      <c r="H462" s="110">
        <v>16</v>
      </c>
      <c r="I462" s="3">
        <f t="shared" si="152"/>
        <v>16</v>
      </c>
      <c r="J462" s="3">
        <f t="shared" si="148"/>
        <v>2</v>
      </c>
      <c r="K462" s="110" t="s">
        <v>181</v>
      </c>
      <c r="L462" s="168">
        <v>0.66700000000000004</v>
      </c>
      <c r="M462" s="168"/>
      <c r="N462" s="33">
        <f t="shared" ref="N462:N490" si="153">E462*L462</f>
        <v>0</v>
      </c>
      <c r="O462" s="364"/>
      <c r="P462" s="801"/>
      <c r="Q462" s="642"/>
      <c r="R462" s="801" t="s">
        <v>2761</v>
      </c>
      <c r="S462" s="1412"/>
      <c r="T462" s="872"/>
      <c r="U462" s="873"/>
      <c r="V462" s="871"/>
    </row>
    <row r="463" spans="1:22">
      <c r="A463" s="798">
        <v>2014</v>
      </c>
      <c r="B463" s="127" t="s">
        <v>3048</v>
      </c>
      <c r="C463" s="353"/>
      <c r="D463" s="155">
        <v>0</v>
      </c>
      <c r="E463" s="110">
        <v>0</v>
      </c>
      <c r="F463" s="33">
        <f t="shared" si="151"/>
        <v>0</v>
      </c>
      <c r="G463" s="111">
        <v>729</v>
      </c>
      <c r="H463" s="110">
        <v>16</v>
      </c>
      <c r="I463" s="3">
        <f t="shared" si="152"/>
        <v>16</v>
      </c>
      <c r="J463" s="3">
        <f t="shared" si="148"/>
        <v>2</v>
      </c>
      <c r="K463" s="110" t="s">
        <v>1114</v>
      </c>
      <c r="L463" s="113">
        <v>2.47E-2</v>
      </c>
      <c r="M463" s="168"/>
      <c r="N463" s="33">
        <f t="shared" si="153"/>
        <v>0</v>
      </c>
      <c r="O463" s="364"/>
      <c r="P463" s="801"/>
      <c r="Q463" s="642"/>
      <c r="R463" s="801" t="s">
        <v>2845</v>
      </c>
      <c r="S463" s="1412"/>
      <c r="T463" s="872"/>
      <c r="U463" s="873"/>
      <c r="V463" s="871"/>
    </row>
    <row r="464" spans="1:22">
      <c r="A464" s="792"/>
      <c r="B464" s="127" t="s">
        <v>3049</v>
      </c>
      <c r="C464" s="353"/>
      <c r="D464" s="155">
        <v>0</v>
      </c>
      <c r="E464" s="110">
        <v>0</v>
      </c>
      <c r="F464" s="33">
        <f t="shared" si="151"/>
        <v>0</v>
      </c>
      <c r="G464" s="110">
        <v>189</v>
      </c>
      <c r="H464" s="110">
        <v>16</v>
      </c>
      <c r="I464" s="3">
        <f t="shared" si="152"/>
        <v>16</v>
      </c>
      <c r="J464" s="3">
        <f t="shared" si="148"/>
        <v>2</v>
      </c>
      <c r="K464" s="110" t="s">
        <v>1812</v>
      </c>
      <c r="L464" s="168">
        <v>0.60470000000000002</v>
      </c>
      <c r="M464" s="168"/>
      <c r="N464" s="33">
        <f t="shared" si="153"/>
        <v>0</v>
      </c>
      <c r="O464" s="364"/>
      <c r="P464" s="801"/>
      <c r="Q464" s="642"/>
      <c r="R464" s="801" t="s">
        <v>3050</v>
      </c>
      <c r="S464" s="1412"/>
      <c r="T464" s="872"/>
      <c r="U464" s="873"/>
      <c r="V464" s="871"/>
    </row>
    <row r="465" spans="1:22">
      <c r="A465" s="792"/>
      <c r="B465" s="127" t="s">
        <v>3051</v>
      </c>
      <c r="C465" s="353"/>
      <c r="D465" s="155">
        <v>0</v>
      </c>
      <c r="E465" s="110">
        <v>0</v>
      </c>
      <c r="F465" s="33">
        <f t="shared" si="151"/>
        <v>0</v>
      </c>
      <c r="G465" s="110">
        <v>220</v>
      </c>
      <c r="H465" s="110">
        <v>16</v>
      </c>
      <c r="I465" s="3">
        <f t="shared" si="152"/>
        <v>16</v>
      </c>
      <c r="J465" s="3">
        <f t="shared" si="148"/>
        <v>2</v>
      </c>
      <c r="K465" s="110" t="s">
        <v>181</v>
      </c>
      <c r="L465" s="168">
        <v>0.49609999999999999</v>
      </c>
      <c r="M465" s="168"/>
      <c r="N465" s="33">
        <f t="shared" si="153"/>
        <v>0</v>
      </c>
      <c r="O465" s="364"/>
      <c r="P465" s="801"/>
      <c r="Q465" s="642"/>
      <c r="R465" s="801" t="s">
        <v>3052</v>
      </c>
      <c r="S465" s="1412"/>
      <c r="T465" s="872"/>
      <c r="U465" s="873"/>
      <c r="V465" s="871"/>
    </row>
    <row r="466" spans="1:22">
      <c r="A466" s="792"/>
      <c r="B466" s="127" t="s">
        <v>3053</v>
      </c>
      <c r="C466" s="353"/>
      <c r="D466" s="155">
        <v>0</v>
      </c>
      <c r="E466" s="110">
        <v>0</v>
      </c>
      <c r="F466" s="33">
        <f t="shared" si="151"/>
        <v>0</v>
      </c>
      <c r="G466" s="110">
        <v>210</v>
      </c>
      <c r="H466" s="110">
        <v>16</v>
      </c>
      <c r="I466" s="3">
        <f t="shared" si="152"/>
        <v>16</v>
      </c>
      <c r="J466" s="3">
        <f t="shared" si="148"/>
        <v>2</v>
      </c>
      <c r="K466" s="110" t="s">
        <v>181</v>
      </c>
      <c r="L466" s="168">
        <v>0.60429999999999995</v>
      </c>
      <c r="M466" s="168"/>
      <c r="N466" s="33">
        <f t="shared" si="153"/>
        <v>0</v>
      </c>
      <c r="O466" s="364"/>
      <c r="P466" s="801"/>
      <c r="Q466" s="642"/>
      <c r="R466" s="801" t="s">
        <v>2771</v>
      </c>
      <c r="S466" s="1412"/>
      <c r="T466" s="872"/>
      <c r="U466" s="873"/>
      <c r="V466" s="871"/>
    </row>
    <row r="467" spans="1:22">
      <c r="A467" s="792"/>
      <c r="B467" s="127" t="s">
        <v>3054</v>
      </c>
      <c r="C467" s="353"/>
      <c r="D467" s="155">
        <v>0</v>
      </c>
      <c r="E467" s="110">
        <v>0</v>
      </c>
      <c r="F467" s="33">
        <f t="shared" si="151"/>
        <v>0</v>
      </c>
      <c r="G467" s="110">
        <v>210</v>
      </c>
      <c r="H467" s="110">
        <v>16</v>
      </c>
      <c r="I467" s="3">
        <f t="shared" si="152"/>
        <v>16</v>
      </c>
      <c r="J467" s="3">
        <f t="shared" si="148"/>
        <v>2</v>
      </c>
      <c r="K467" s="110" t="s">
        <v>181</v>
      </c>
      <c r="L467" s="168">
        <v>0.60429999999999995</v>
      </c>
      <c r="M467" s="168"/>
      <c r="N467" s="33">
        <f t="shared" si="153"/>
        <v>0</v>
      </c>
      <c r="O467" s="364"/>
      <c r="P467" s="801"/>
      <c r="Q467" s="642"/>
      <c r="R467" s="801" t="s">
        <v>2771</v>
      </c>
      <c r="S467" s="1412"/>
      <c r="T467" s="872"/>
      <c r="U467" s="873"/>
      <c r="V467" s="871"/>
    </row>
    <row r="468" spans="1:22">
      <c r="A468" s="616" t="s">
        <v>3055</v>
      </c>
      <c r="B468" s="127" t="s">
        <v>3056</v>
      </c>
      <c r="C468" s="353"/>
      <c r="D468" s="155">
        <v>0</v>
      </c>
      <c r="E468" s="110">
        <v>0</v>
      </c>
      <c r="F468" s="33">
        <f t="shared" si="151"/>
        <v>0</v>
      </c>
      <c r="G468" s="111">
        <v>184</v>
      </c>
      <c r="H468" s="110">
        <v>16</v>
      </c>
      <c r="I468" s="3">
        <f t="shared" si="152"/>
        <v>16</v>
      </c>
      <c r="J468" s="3">
        <f t="shared" si="148"/>
        <v>2</v>
      </c>
      <c r="K468" s="110" t="s">
        <v>648</v>
      </c>
      <c r="L468" s="113">
        <v>1.9915</v>
      </c>
      <c r="M468" s="168"/>
      <c r="N468" s="33">
        <f t="shared" si="153"/>
        <v>0</v>
      </c>
      <c r="O468" s="364"/>
      <c r="P468" s="801"/>
      <c r="Q468" s="642"/>
      <c r="R468" s="801" t="s">
        <v>2771</v>
      </c>
      <c r="S468" s="1412"/>
      <c r="T468" s="872"/>
      <c r="U468" s="873"/>
      <c r="V468" s="871"/>
    </row>
    <row r="469" spans="1:22">
      <c r="A469" s="792" t="s">
        <v>3055</v>
      </c>
      <c r="B469" s="127" t="s">
        <v>3057</v>
      </c>
      <c r="C469" s="353"/>
      <c r="D469" s="155">
        <v>0</v>
      </c>
      <c r="E469" s="110">
        <v>0</v>
      </c>
      <c r="F469" s="33">
        <f t="shared" si="151"/>
        <v>0</v>
      </c>
      <c r="G469" s="111">
        <v>186</v>
      </c>
      <c r="H469" s="110">
        <v>16</v>
      </c>
      <c r="I469" s="3">
        <f t="shared" si="152"/>
        <v>16</v>
      </c>
      <c r="J469" s="3">
        <f t="shared" si="148"/>
        <v>2</v>
      </c>
      <c r="K469" s="110" t="s">
        <v>92</v>
      </c>
      <c r="L469" s="113">
        <v>1.3668</v>
      </c>
      <c r="M469" s="168"/>
      <c r="N469" s="33">
        <f t="shared" si="153"/>
        <v>0</v>
      </c>
      <c r="O469" s="364"/>
      <c r="P469" s="801"/>
      <c r="Q469" s="642"/>
      <c r="R469" s="801" t="s">
        <v>2771</v>
      </c>
      <c r="S469" s="1412"/>
      <c r="T469" s="872"/>
      <c r="U469" s="873"/>
      <c r="V469" s="871"/>
    </row>
    <row r="470" spans="1:22">
      <c r="A470" s="792"/>
      <c r="B470" s="127" t="s">
        <v>3058</v>
      </c>
      <c r="C470" s="353"/>
      <c r="D470" s="155">
        <v>0</v>
      </c>
      <c r="E470" s="110">
        <v>0</v>
      </c>
      <c r="F470" s="33">
        <f t="shared" si="151"/>
        <v>0</v>
      </c>
      <c r="G470" s="110">
        <v>738</v>
      </c>
      <c r="H470" s="110">
        <v>16</v>
      </c>
      <c r="I470" s="3">
        <f t="shared" si="152"/>
        <v>16</v>
      </c>
      <c r="J470" s="3">
        <f t="shared" si="148"/>
        <v>2</v>
      </c>
      <c r="K470" s="110" t="s">
        <v>999</v>
      </c>
      <c r="L470" s="113">
        <v>6.1199999999999997E-2</v>
      </c>
      <c r="M470" s="168"/>
      <c r="N470" s="33">
        <f t="shared" si="153"/>
        <v>0</v>
      </c>
      <c r="O470" s="364"/>
      <c r="P470" s="801"/>
      <c r="Q470" s="642"/>
      <c r="R470" s="801" t="s">
        <v>2839</v>
      </c>
      <c r="S470" s="1412"/>
      <c r="T470" s="872"/>
      <c r="U470" s="873"/>
      <c r="V470" s="871"/>
    </row>
    <row r="471" spans="1:22">
      <c r="A471" s="792"/>
      <c r="B471" s="127" t="s">
        <v>3059</v>
      </c>
      <c r="C471" s="353"/>
      <c r="D471" s="155">
        <v>0</v>
      </c>
      <c r="E471" s="110">
        <v>0</v>
      </c>
      <c r="F471" s="33">
        <f t="shared" si="151"/>
        <v>0</v>
      </c>
      <c r="G471" s="111">
        <v>508</v>
      </c>
      <c r="H471" s="110">
        <v>16</v>
      </c>
      <c r="I471" s="3">
        <f t="shared" si="152"/>
        <v>16</v>
      </c>
      <c r="J471" s="3">
        <f t="shared" si="148"/>
        <v>2</v>
      </c>
      <c r="K471" s="110" t="s">
        <v>174</v>
      </c>
      <c r="L471" s="113">
        <v>0.11799999999999999</v>
      </c>
      <c r="M471" s="168"/>
      <c r="N471" s="33">
        <f t="shared" si="153"/>
        <v>0</v>
      </c>
      <c r="O471" s="364"/>
      <c r="P471" s="801"/>
      <c r="Q471" s="642"/>
      <c r="R471" s="801" t="s">
        <v>2756</v>
      </c>
      <c r="S471" s="1412"/>
      <c r="T471" s="872"/>
      <c r="U471" s="873"/>
      <c r="V471" s="871"/>
    </row>
    <row r="472" spans="1:22">
      <c r="A472" s="616"/>
      <c r="B472" s="814" t="s">
        <v>3060</v>
      </c>
      <c r="C472" s="353"/>
      <c r="D472" s="155">
        <v>0</v>
      </c>
      <c r="E472" s="110">
        <v>0</v>
      </c>
      <c r="F472" s="33">
        <f t="shared" si="151"/>
        <v>0</v>
      </c>
      <c r="G472" s="110">
        <v>440</v>
      </c>
      <c r="H472" s="110">
        <v>16</v>
      </c>
      <c r="I472" s="3">
        <f t="shared" si="152"/>
        <v>16</v>
      </c>
      <c r="J472" s="3">
        <f t="shared" si="148"/>
        <v>2</v>
      </c>
      <c r="K472" s="130" t="s">
        <v>54</v>
      </c>
      <c r="L472" s="815">
        <v>8.2299999999999998E-2</v>
      </c>
      <c r="M472" s="815"/>
      <c r="N472" s="33">
        <f t="shared" si="153"/>
        <v>0</v>
      </c>
      <c r="O472" s="364"/>
      <c r="P472" s="801"/>
      <c r="Q472" s="642"/>
      <c r="R472" s="801" t="s">
        <v>2959</v>
      </c>
      <c r="S472" s="1412"/>
      <c r="T472" s="872"/>
      <c r="U472" s="873"/>
      <c r="V472" s="871"/>
    </row>
    <row r="473" spans="1:22">
      <c r="A473" s="792"/>
      <c r="B473" s="814" t="s">
        <v>3061</v>
      </c>
      <c r="C473" s="353"/>
      <c r="D473" s="155">
        <v>0</v>
      </c>
      <c r="E473" s="110">
        <v>0</v>
      </c>
      <c r="F473" s="33">
        <f t="shared" si="151"/>
        <v>0</v>
      </c>
      <c r="G473" s="110">
        <v>392</v>
      </c>
      <c r="H473" s="110">
        <v>16</v>
      </c>
      <c r="I473" s="3">
        <f t="shared" si="152"/>
        <v>16</v>
      </c>
      <c r="J473" s="3">
        <f t="shared" si="148"/>
        <v>2</v>
      </c>
      <c r="K473" s="130" t="s">
        <v>161</v>
      </c>
      <c r="L473" s="815">
        <v>0.17860000000000001</v>
      </c>
      <c r="M473" s="815"/>
      <c r="N473" s="33">
        <f t="shared" si="153"/>
        <v>0</v>
      </c>
      <c r="O473" s="364"/>
      <c r="P473" s="801"/>
      <c r="Q473" s="642"/>
      <c r="R473" s="801" t="s">
        <v>2786</v>
      </c>
      <c r="S473" s="1412"/>
      <c r="T473" s="872"/>
      <c r="U473" s="873"/>
      <c r="V473" s="871"/>
    </row>
    <row r="474" spans="1:22">
      <c r="A474" s="792"/>
      <c r="B474" s="127" t="s">
        <v>3062</v>
      </c>
      <c r="C474" s="353"/>
      <c r="D474" s="155">
        <v>0</v>
      </c>
      <c r="E474" s="110">
        <v>0</v>
      </c>
      <c r="F474" s="33">
        <f t="shared" si="151"/>
        <v>0</v>
      </c>
      <c r="G474" s="110">
        <v>650</v>
      </c>
      <c r="H474" s="110">
        <v>16</v>
      </c>
      <c r="I474" s="3">
        <f t="shared" si="152"/>
        <v>16</v>
      </c>
      <c r="J474" s="3">
        <f t="shared" si="148"/>
        <v>2</v>
      </c>
      <c r="K474" s="110" t="s">
        <v>3063</v>
      </c>
      <c r="L474" s="168">
        <v>4.4900000000000002E-2</v>
      </c>
      <c r="M474" s="168"/>
      <c r="N474" s="33">
        <f t="shared" si="153"/>
        <v>0</v>
      </c>
      <c r="O474" s="364"/>
      <c r="P474" s="801"/>
      <c r="Q474" s="642"/>
      <c r="R474" s="801" t="s">
        <v>3064</v>
      </c>
      <c r="S474" s="1412"/>
      <c r="T474" s="872"/>
      <c r="U474" s="873"/>
      <c r="V474" s="871"/>
    </row>
    <row r="475" spans="1:22">
      <c r="A475" s="792"/>
      <c r="B475" s="127" t="s">
        <v>1640</v>
      </c>
      <c r="C475" s="353"/>
      <c r="D475" s="155">
        <v>0</v>
      </c>
      <c r="E475" s="110">
        <v>0</v>
      </c>
      <c r="F475" s="33">
        <f t="shared" si="151"/>
        <v>0</v>
      </c>
      <c r="G475" s="111">
        <v>693</v>
      </c>
      <c r="H475" s="110">
        <v>16</v>
      </c>
      <c r="I475" s="3">
        <f t="shared" si="152"/>
        <v>16</v>
      </c>
      <c r="J475" s="3">
        <f t="shared" si="148"/>
        <v>2</v>
      </c>
      <c r="K475" s="110" t="s">
        <v>91</v>
      </c>
      <c r="L475" s="113">
        <v>4.02E-2</v>
      </c>
      <c r="M475" s="168"/>
      <c r="N475" s="33">
        <f t="shared" si="153"/>
        <v>0</v>
      </c>
      <c r="O475" s="364"/>
      <c r="P475" s="801"/>
      <c r="Q475" s="642"/>
      <c r="R475" s="801" t="s">
        <v>2845</v>
      </c>
      <c r="S475" s="1412"/>
      <c r="T475" s="872"/>
      <c r="U475" s="873"/>
      <c r="V475" s="871"/>
    </row>
    <row r="476" spans="1:22">
      <c r="A476" s="792"/>
      <c r="B476" s="127" t="s">
        <v>1599</v>
      </c>
      <c r="C476" s="353"/>
      <c r="D476" s="155">
        <v>0</v>
      </c>
      <c r="E476" s="110">
        <v>0</v>
      </c>
      <c r="F476" s="33">
        <f t="shared" si="151"/>
        <v>0</v>
      </c>
      <c r="G476" s="111">
        <v>544</v>
      </c>
      <c r="H476" s="110">
        <v>16</v>
      </c>
      <c r="I476" s="3">
        <f t="shared" si="152"/>
        <v>16</v>
      </c>
      <c r="J476" s="3">
        <f t="shared" si="148"/>
        <v>2</v>
      </c>
      <c r="K476" s="110" t="s">
        <v>221</v>
      </c>
      <c r="L476" s="113">
        <v>7.85E-2</v>
      </c>
      <c r="M476" s="168">
        <v>3.2750000000000001E-2</v>
      </c>
      <c r="N476" s="33">
        <f t="shared" si="153"/>
        <v>0</v>
      </c>
      <c r="O476" s="364">
        <v>2013</v>
      </c>
      <c r="P476" s="801"/>
      <c r="Q476" s="642"/>
      <c r="R476" s="801" t="s">
        <v>2845</v>
      </c>
      <c r="S476" s="1412"/>
      <c r="T476" s="872"/>
      <c r="U476" s="873"/>
      <c r="V476" s="871"/>
    </row>
    <row r="477" spans="1:22">
      <c r="A477" s="792"/>
      <c r="B477" s="127" t="s">
        <v>2844</v>
      </c>
      <c r="C477" s="353"/>
      <c r="D477" s="155">
        <v>0</v>
      </c>
      <c r="E477" s="110">
        <v>0</v>
      </c>
      <c r="F477" s="33">
        <f t="shared" si="151"/>
        <v>0</v>
      </c>
      <c r="G477" s="111">
        <v>906</v>
      </c>
      <c r="H477" s="110">
        <v>16</v>
      </c>
      <c r="I477" s="3">
        <f t="shared" si="152"/>
        <v>16</v>
      </c>
      <c r="J477" s="3">
        <f t="shared" si="148"/>
        <v>2</v>
      </c>
      <c r="K477" s="110" t="s">
        <v>108</v>
      </c>
      <c r="L477" s="113">
        <v>1.35E-2</v>
      </c>
      <c r="M477" s="168">
        <v>4.3E-3</v>
      </c>
      <c r="N477" s="33">
        <f t="shared" si="153"/>
        <v>0</v>
      </c>
      <c r="O477" s="364"/>
      <c r="P477" s="801"/>
      <c r="Q477" s="642"/>
      <c r="R477" s="801" t="s">
        <v>2820</v>
      </c>
      <c r="S477" s="1412"/>
      <c r="T477" s="872"/>
      <c r="U477" s="873"/>
      <c r="V477" s="871"/>
    </row>
    <row r="478" spans="1:22">
      <c r="A478" s="792"/>
      <c r="B478" s="127" t="s">
        <v>3065</v>
      </c>
      <c r="C478" s="353"/>
      <c r="D478" s="1317">
        <v>0</v>
      </c>
      <c r="E478" s="1318">
        <v>0</v>
      </c>
      <c r="F478" s="33">
        <f t="shared" si="151"/>
        <v>0</v>
      </c>
      <c r="G478" s="111">
        <v>735</v>
      </c>
      <c r="H478" s="110">
        <v>16</v>
      </c>
      <c r="I478" s="3">
        <f t="shared" si="152"/>
        <v>16</v>
      </c>
      <c r="J478" s="3">
        <f t="shared" si="148"/>
        <v>2</v>
      </c>
      <c r="K478" s="110" t="s">
        <v>108</v>
      </c>
      <c r="L478" s="113">
        <v>1.4200000000000001E-2</v>
      </c>
      <c r="M478" s="168">
        <v>3.29E-3</v>
      </c>
      <c r="N478" s="33">
        <f t="shared" si="153"/>
        <v>0</v>
      </c>
      <c r="O478" s="364"/>
      <c r="P478" s="801"/>
      <c r="Q478" s="642"/>
      <c r="R478" s="801" t="s">
        <v>2786</v>
      </c>
      <c r="S478" s="1412"/>
      <c r="T478" s="872"/>
      <c r="U478" s="873"/>
      <c r="V478" s="871"/>
    </row>
    <row r="479" spans="1:22">
      <c r="A479" s="792" t="s">
        <v>3066</v>
      </c>
      <c r="B479" s="127" t="s">
        <v>3067</v>
      </c>
      <c r="C479" s="353"/>
      <c r="D479" s="155">
        <v>0</v>
      </c>
      <c r="E479" s="110">
        <v>0</v>
      </c>
      <c r="F479" s="33">
        <f t="shared" si="151"/>
        <v>0</v>
      </c>
      <c r="G479" s="111">
        <v>489</v>
      </c>
      <c r="H479" s="110">
        <v>16</v>
      </c>
      <c r="I479" s="3">
        <f t="shared" si="152"/>
        <v>16</v>
      </c>
      <c r="J479" s="3">
        <f t="shared" si="148"/>
        <v>2</v>
      </c>
      <c r="K479" s="110" t="s">
        <v>192</v>
      </c>
      <c r="L479" s="113">
        <v>2.1899999999999999E-2</v>
      </c>
      <c r="M479" s="168"/>
      <c r="N479" s="33">
        <f t="shared" si="153"/>
        <v>0</v>
      </c>
      <c r="O479" s="364"/>
      <c r="P479" s="801"/>
      <c r="Q479" s="642"/>
      <c r="R479" s="801" t="s">
        <v>2828</v>
      </c>
      <c r="S479" s="1412"/>
      <c r="T479" s="872"/>
      <c r="U479" s="873"/>
      <c r="V479" s="871"/>
    </row>
    <row r="480" spans="1:22">
      <c r="A480" s="811" t="s">
        <v>3068</v>
      </c>
      <c r="B480" s="127" t="s">
        <v>3069</v>
      </c>
      <c r="C480" s="802" t="s">
        <v>334</v>
      </c>
      <c r="D480" s="155">
        <v>0</v>
      </c>
      <c r="E480" s="110">
        <v>0</v>
      </c>
      <c r="F480" s="33">
        <f t="shared" si="151"/>
        <v>0</v>
      </c>
      <c r="G480" s="111">
        <v>560</v>
      </c>
      <c r="H480" s="110">
        <v>16</v>
      </c>
      <c r="I480" s="3">
        <f t="shared" si="152"/>
        <v>16</v>
      </c>
      <c r="J480" s="3">
        <f t="shared" si="148"/>
        <v>2</v>
      </c>
      <c r="K480" s="110" t="s">
        <v>64</v>
      </c>
      <c r="L480" s="113">
        <v>0.19850000000000001</v>
      </c>
      <c r="M480" s="168"/>
      <c r="N480" s="33">
        <f t="shared" si="153"/>
        <v>0</v>
      </c>
      <c r="O480" s="364"/>
      <c r="P480" s="801"/>
      <c r="Q480" s="642"/>
      <c r="R480" s="801" t="s">
        <v>3070</v>
      </c>
      <c r="S480" s="1412"/>
      <c r="T480" s="872"/>
      <c r="U480" s="873"/>
      <c r="V480" s="871"/>
    </row>
    <row r="481" spans="1:22">
      <c r="A481" s="812">
        <v>2017</v>
      </c>
      <c r="B481" s="127" t="s">
        <v>1949</v>
      </c>
      <c r="C481" s="802"/>
      <c r="D481" s="155">
        <v>0</v>
      </c>
      <c r="E481" s="110">
        <v>0</v>
      </c>
      <c r="F481" s="33">
        <f t="shared" si="151"/>
        <v>0</v>
      </c>
      <c r="G481" s="110">
        <v>489</v>
      </c>
      <c r="H481" s="110">
        <v>16</v>
      </c>
      <c r="I481" s="3">
        <f t="shared" si="152"/>
        <v>16</v>
      </c>
      <c r="J481" s="3">
        <f t="shared" ref="J481:J543" si="154">ROUND(I481/7.5,0)</f>
        <v>2</v>
      </c>
      <c r="K481" s="110" t="s">
        <v>192</v>
      </c>
      <c r="L481" s="113">
        <v>2.18E-2</v>
      </c>
      <c r="M481" s="168"/>
      <c r="N481" s="33">
        <f t="shared" si="153"/>
        <v>0</v>
      </c>
      <c r="O481" s="364">
        <v>2017</v>
      </c>
      <c r="P481" s="801"/>
      <c r="Q481" s="642"/>
      <c r="R481" s="801" t="s">
        <v>2820</v>
      </c>
      <c r="S481" s="1412"/>
      <c r="T481" s="872"/>
      <c r="U481" s="873"/>
      <c r="V481" s="871"/>
    </row>
    <row r="482" spans="1:22">
      <c r="A482" s="812">
        <v>2017</v>
      </c>
      <c r="B482" s="127" t="s">
        <v>1950</v>
      </c>
      <c r="C482" s="802"/>
      <c r="D482" s="155">
        <v>0</v>
      </c>
      <c r="E482" s="110">
        <v>0</v>
      </c>
      <c r="F482" s="33">
        <f t="shared" si="151"/>
        <v>0</v>
      </c>
      <c r="G482" s="110">
        <v>270</v>
      </c>
      <c r="H482" s="110">
        <v>16</v>
      </c>
      <c r="I482" s="3">
        <f t="shared" si="152"/>
        <v>16</v>
      </c>
      <c r="J482" s="3">
        <f t="shared" si="154"/>
        <v>2</v>
      </c>
      <c r="K482" s="110" t="s">
        <v>108</v>
      </c>
      <c r="L482" s="113">
        <v>2.81E-2</v>
      </c>
      <c r="M482" s="168"/>
      <c r="N482" s="33">
        <f t="shared" si="153"/>
        <v>0</v>
      </c>
      <c r="O482" s="364">
        <v>2017</v>
      </c>
      <c r="P482" s="801"/>
      <c r="Q482" s="642"/>
      <c r="R482" s="801" t="s">
        <v>2845</v>
      </c>
      <c r="S482" s="1412"/>
      <c r="T482" s="872"/>
      <c r="U482" s="873"/>
      <c r="V482" s="871"/>
    </row>
    <row r="483" spans="1:22">
      <c r="A483" s="812">
        <v>2017</v>
      </c>
      <c r="B483" s="127" t="s">
        <v>1951</v>
      </c>
      <c r="C483" s="802"/>
      <c r="D483" s="155">
        <v>0</v>
      </c>
      <c r="E483" s="110">
        <v>0</v>
      </c>
      <c r="F483" s="33">
        <f t="shared" si="151"/>
        <v>0</v>
      </c>
      <c r="G483" s="110">
        <v>270</v>
      </c>
      <c r="H483" s="110">
        <v>16</v>
      </c>
      <c r="I483" s="3">
        <f t="shared" si="152"/>
        <v>16</v>
      </c>
      <c r="J483" s="3">
        <f t="shared" si="154"/>
        <v>2</v>
      </c>
      <c r="K483" s="110" t="s">
        <v>364</v>
      </c>
      <c r="L483" s="113">
        <v>6.0000000000000001E-3</v>
      </c>
      <c r="M483" s="168"/>
      <c r="N483" s="33">
        <f t="shared" si="153"/>
        <v>0</v>
      </c>
      <c r="O483" s="364">
        <v>2017</v>
      </c>
      <c r="P483" s="801"/>
      <c r="Q483" s="642"/>
      <c r="R483" s="801" t="s">
        <v>2845</v>
      </c>
      <c r="S483" s="1412"/>
      <c r="T483" s="872"/>
      <c r="U483" s="873"/>
      <c r="V483" s="871"/>
    </row>
    <row r="484" spans="1:22">
      <c r="A484" s="812">
        <v>2017</v>
      </c>
      <c r="B484" s="127" t="s">
        <v>1952</v>
      </c>
      <c r="C484" s="802"/>
      <c r="D484" s="155">
        <v>0</v>
      </c>
      <c r="E484" s="110">
        <v>0</v>
      </c>
      <c r="F484" s="33">
        <f t="shared" si="151"/>
        <v>0</v>
      </c>
      <c r="G484" s="110">
        <v>270</v>
      </c>
      <c r="H484" s="110">
        <v>16</v>
      </c>
      <c r="I484" s="3">
        <f t="shared" si="152"/>
        <v>16</v>
      </c>
      <c r="J484" s="3">
        <f t="shared" si="154"/>
        <v>2</v>
      </c>
      <c r="K484" s="110" t="s">
        <v>192</v>
      </c>
      <c r="L484" s="113">
        <v>8.9999999999999993E-3</v>
      </c>
      <c r="M484" s="168"/>
      <c r="N484" s="33">
        <f t="shared" si="153"/>
        <v>0</v>
      </c>
      <c r="O484" s="364">
        <v>2017</v>
      </c>
      <c r="P484" s="801"/>
      <c r="Q484" s="642"/>
      <c r="R484" s="801" t="s">
        <v>2820</v>
      </c>
      <c r="S484" s="1412"/>
      <c r="T484" s="872"/>
      <c r="U484" s="873"/>
      <c r="V484" s="871"/>
    </row>
    <row r="485" spans="1:22">
      <c r="A485" s="799" t="s">
        <v>3071</v>
      </c>
      <c r="B485" s="127" t="s">
        <v>2824</v>
      </c>
      <c r="C485" s="353"/>
      <c r="D485" s="155">
        <v>0</v>
      </c>
      <c r="E485" s="110">
        <v>0</v>
      </c>
      <c r="F485" s="33">
        <f t="shared" si="151"/>
        <v>0</v>
      </c>
      <c r="G485" s="111">
        <v>489</v>
      </c>
      <c r="H485" s="110">
        <v>16</v>
      </c>
      <c r="I485" s="3">
        <f t="shared" si="152"/>
        <v>16</v>
      </c>
      <c r="J485" s="3">
        <f t="shared" si="154"/>
        <v>2</v>
      </c>
      <c r="K485" s="110" t="s">
        <v>192</v>
      </c>
      <c r="L485" s="113">
        <v>2.18E-2</v>
      </c>
      <c r="M485" s="168">
        <v>3.98E-3</v>
      </c>
      <c r="N485" s="33">
        <f t="shared" si="153"/>
        <v>0</v>
      </c>
      <c r="O485" s="364"/>
      <c r="P485" s="801"/>
      <c r="Q485" s="642"/>
      <c r="R485" s="801" t="s">
        <v>2828</v>
      </c>
      <c r="S485" s="1412"/>
      <c r="T485" s="872"/>
      <c r="U485" s="873"/>
      <c r="V485" s="871"/>
    </row>
    <row r="486" spans="1:22">
      <c r="A486" s="799"/>
      <c r="B486" s="127" t="s">
        <v>3072</v>
      </c>
      <c r="C486" s="353"/>
      <c r="D486" s="155">
        <v>0</v>
      </c>
      <c r="E486" s="110">
        <v>0</v>
      </c>
      <c r="F486" s="33">
        <f t="shared" si="151"/>
        <v>0</v>
      </c>
      <c r="G486" s="111">
        <v>846</v>
      </c>
      <c r="H486" s="110">
        <v>16</v>
      </c>
      <c r="I486" s="3">
        <f t="shared" si="152"/>
        <v>16</v>
      </c>
      <c r="J486" s="3">
        <f t="shared" si="154"/>
        <v>2</v>
      </c>
      <c r="K486" s="110" t="s">
        <v>107</v>
      </c>
      <c r="L486" s="113">
        <v>9.9000000000000008E-3</v>
      </c>
      <c r="M486" s="168"/>
      <c r="N486" s="33">
        <f t="shared" si="153"/>
        <v>0</v>
      </c>
      <c r="O486" s="364"/>
      <c r="P486" s="801"/>
      <c r="Q486" s="642"/>
      <c r="R486" s="801" t="s">
        <v>2845</v>
      </c>
      <c r="S486" s="1412"/>
      <c r="T486" s="872"/>
      <c r="U486" s="873"/>
      <c r="V486" s="871"/>
    </row>
    <row r="487" spans="1:22">
      <c r="A487" s="799"/>
      <c r="B487" s="127" t="s">
        <v>2842</v>
      </c>
      <c r="C487" s="353"/>
      <c r="D487" s="155">
        <v>0</v>
      </c>
      <c r="E487" s="110">
        <v>0</v>
      </c>
      <c r="F487" s="33">
        <f t="shared" si="151"/>
        <v>0</v>
      </c>
      <c r="G487" s="111">
        <v>1304</v>
      </c>
      <c r="H487" s="110">
        <v>16</v>
      </c>
      <c r="I487" s="3">
        <f t="shared" si="152"/>
        <v>16</v>
      </c>
      <c r="J487" s="3">
        <f t="shared" si="154"/>
        <v>2</v>
      </c>
      <c r="K487" s="110" t="s">
        <v>107</v>
      </c>
      <c r="L487" s="113">
        <v>4.7000000000000002E-3</v>
      </c>
      <c r="M487" s="168">
        <v>1.5E-3</v>
      </c>
      <c r="N487" s="33">
        <f t="shared" si="153"/>
        <v>0</v>
      </c>
      <c r="O487" s="364"/>
      <c r="P487" s="801"/>
      <c r="Q487" s="642"/>
      <c r="R487" s="801" t="s">
        <v>3073</v>
      </c>
      <c r="S487" s="1412"/>
      <c r="T487" s="872"/>
      <c r="U487" s="873"/>
      <c r="V487" s="871"/>
    </row>
    <row r="488" spans="1:22">
      <c r="A488" s="799"/>
      <c r="B488" s="127" t="s">
        <v>2840</v>
      </c>
      <c r="C488" s="816"/>
      <c r="D488" s="155">
        <v>0</v>
      </c>
      <c r="E488" s="110">
        <v>0</v>
      </c>
      <c r="F488" s="33">
        <f t="shared" si="151"/>
        <v>0</v>
      </c>
      <c r="G488" s="111">
        <v>831</v>
      </c>
      <c r="H488" s="110">
        <v>16</v>
      </c>
      <c r="I488" s="3">
        <f t="shared" si="152"/>
        <v>16</v>
      </c>
      <c r="J488" s="3">
        <f t="shared" si="154"/>
        <v>2</v>
      </c>
      <c r="K488" s="110" t="s">
        <v>364</v>
      </c>
      <c r="L488" s="113">
        <v>8.6999999999999994E-3</v>
      </c>
      <c r="M488" s="168">
        <v>2.2000000000000001E-3</v>
      </c>
      <c r="N488" s="33">
        <f t="shared" si="153"/>
        <v>0</v>
      </c>
      <c r="O488" s="364"/>
      <c r="P488" s="801"/>
      <c r="Q488" s="642"/>
      <c r="R488" s="801" t="s">
        <v>2959</v>
      </c>
      <c r="S488" s="1412"/>
      <c r="T488" s="872"/>
      <c r="U488" s="873"/>
      <c r="V488" s="871"/>
    </row>
    <row r="489" spans="1:22">
      <c r="A489" s="799" t="s">
        <v>3074</v>
      </c>
      <c r="B489" s="127" t="s">
        <v>2825</v>
      </c>
      <c r="C489" s="353"/>
      <c r="D489" s="155">
        <v>0</v>
      </c>
      <c r="E489" s="110">
        <v>0</v>
      </c>
      <c r="F489" s="33">
        <f t="shared" si="151"/>
        <v>0</v>
      </c>
      <c r="G489" s="111">
        <v>307</v>
      </c>
      <c r="H489" s="110">
        <v>16</v>
      </c>
      <c r="I489" s="3">
        <f t="shared" si="152"/>
        <v>16</v>
      </c>
      <c r="J489" s="3">
        <f t="shared" si="154"/>
        <v>2</v>
      </c>
      <c r="K489" s="110" t="s">
        <v>2826</v>
      </c>
      <c r="L489" s="113">
        <v>7.1000000000000004E-3</v>
      </c>
      <c r="M489" s="168">
        <v>1.2999999999999999E-3</v>
      </c>
      <c r="N489" s="33">
        <f t="shared" si="153"/>
        <v>0</v>
      </c>
      <c r="O489" s="364"/>
      <c r="P489" s="801"/>
      <c r="Q489" s="642"/>
      <c r="R489" s="801" t="s">
        <v>2828</v>
      </c>
      <c r="S489" s="1412"/>
      <c r="T489" s="872"/>
      <c r="U489" s="873"/>
      <c r="V489" s="871"/>
    </row>
    <row r="490" spans="1:22">
      <c r="A490" s="799"/>
      <c r="B490" s="127" t="s">
        <v>3075</v>
      </c>
      <c r="C490" s="353"/>
      <c r="D490" s="155">
        <v>0</v>
      </c>
      <c r="E490" s="110">
        <v>0</v>
      </c>
      <c r="F490" s="33">
        <f t="shared" si="151"/>
        <v>0</v>
      </c>
      <c r="G490" s="111">
        <v>1025</v>
      </c>
      <c r="H490" s="110">
        <v>16</v>
      </c>
      <c r="I490" s="3">
        <f t="shared" si="152"/>
        <v>16</v>
      </c>
      <c r="J490" s="3">
        <f t="shared" si="154"/>
        <v>2</v>
      </c>
      <c r="K490" s="110" t="s">
        <v>1761</v>
      </c>
      <c r="L490" s="1088">
        <v>3.2000000000000002E-3</v>
      </c>
      <c r="M490" s="817">
        <v>1.4499999999999999E-3</v>
      </c>
      <c r="N490" s="33">
        <f t="shared" si="153"/>
        <v>0</v>
      </c>
      <c r="O490" s="364"/>
      <c r="P490" s="801" t="s">
        <v>3076</v>
      </c>
      <c r="Q490" s="642" t="s">
        <v>3077</v>
      </c>
      <c r="R490" s="801" t="s">
        <v>2828</v>
      </c>
      <c r="S490" s="1412"/>
      <c r="T490" s="872"/>
      <c r="U490" s="873"/>
      <c r="V490" s="871"/>
    </row>
    <row r="491" spans="1:22">
      <c r="A491" s="804">
        <v>2014</v>
      </c>
      <c r="B491" s="127" t="s">
        <v>3078</v>
      </c>
      <c r="C491" s="353"/>
      <c r="D491" s="155">
        <v>0</v>
      </c>
      <c r="E491" s="110">
        <v>0</v>
      </c>
      <c r="F491" s="33">
        <f t="shared" si="151"/>
        <v>0</v>
      </c>
      <c r="G491" s="111">
        <v>1125</v>
      </c>
      <c r="H491" s="110">
        <v>16</v>
      </c>
      <c r="I491" s="3">
        <f t="shared" si="152"/>
        <v>16</v>
      </c>
      <c r="J491" s="3">
        <f t="shared" si="154"/>
        <v>2</v>
      </c>
      <c r="K491" s="110" t="s">
        <v>291</v>
      </c>
      <c r="L491" s="113">
        <v>1.5800000000000002E-2</v>
      </c>
      <c r="M491" s="168"/>
      <c r="N491" s="33">
        <v>0</v>
      </c>
      <c r="O491" s="364"/>
      <c r="P491" s="801"/>
      <c r="Q491" s="642"/>
      <c r="R491" s="801" t="s">
        <v>2845</v>
      </c>
      <c r="S491" s="1412"/>
      <c r="T491" s="872"/>
      <c r="U491" s="873"/>
      <c r="V491" s="871"/>
    </row>
    <row r="492" spans="1:22">
      <c r="A492" s="804" t="s">
        <v>3068</v>
      </c>
      <c r="B492" s="127" t="s">
        <v>2159</v>
      </c>
      <c r="C492" s="353"/>
      <c r="D492" s="155">
        <v>0</v>
      </c>
      <c r="E492" s="110">
        <v>0</v>
      </c>
      <c r="F492" s="33">
        <f t="shared" si="151"/>
        <v>0</v>
      </c>
      <c r="G492" s="111">
        <v>611</v>
      </c>
      <c r="H492" s="110">
        <v>16</v>
      </c>
      <c r="I492" s="3">
        <f t="shared" si="152"/>
        <v>16</v>
      </c>
      <c r="J492" s="3">
        <f t="shared" si="154"/>
        <v>2</v>
      </c>
      <c r="K492" s="110" t="s">
        <v>64</v>
      </c>
      <c r="L492" s="113">
        <v>0.18809999999999999</v>
      </c>
      <c r="M492" s="168"/>
      <c r="N492" s="33">
        <f t="shared" ref="N492:N508" si="155">E492*L492</f>
        <v>0</v>
      </c>
      <c r="O492" s="364"/>
      <c r="P492" s="801"/>
      <c r="Q492" s="642"/>
      <c r="R492" s="801" t="s">
        <v>3070</v>
      </c>
      <c r="S492" s="1412"/>
      <c r="T492" s="872"/>
      <c r="U492" s="873"/>
      <c r="V492" s="871"/>
    </row>
    <row r="493" spans="1:22">
      <c r="A493" s="799"/>
      <c r="B493" s="127" t="s">
        <v>2811</v>
      </c>
      <c r="C493" s="353"/>
      <c r="D493" s="1317">
        <v>0</v>
      </c>
      <c r="E493" s="1318">
        <v>0</v>
      </c>
      <c r="F493" s="33">
        <f t="shared" si="151"/>
        <v>0</v>
      </c>
      <c r="G493" s="111">
        <v>389</v>
      </c>
      <c r="H493" s="110">
        <v>16</v>
      </c>
      <c r="I493" s="3">
        <f t="shared" si="152"/>
        <v>16</v>
      </c>
      <c r="J493" s="3">
        <f t="shared" si="154"/>
        <v>2</v>
      </c>
      <c r="K493" s="110" t="s">
        <v>91</v>
      </c>
      <c r="L493" s="113">
        <v>2.98E-2</v>
      </c>
      <c r="M493" s="168">
        <v>1.2E-2</v>
      </c>
      <c r="N493" s="33">
        <f t="shared" si="155"/>
        <v>0</v>
      </c>
      <c r="O493" s="810"/>
      <c r="P493" s="801"/>
      <c r="Q493" s="642"/>
      <c r="R493" s="801" t="s">
        <v>3079</v>
      </c>
      <c r="S493" s="1412"/>
      <c r="T493" s="872"/>
      <c r="U493" s="873"/>
      <c r="V493" s="871"/>
    </row>
    <row r="494" spans="1:22">
      <c r="A494" s="799"/>
      <c r="B494" s="127" t="s">
        <v>3080</v>
      </c>
      <c r="C494" s="353"/>
      <c r="D494" s="155">
        <v>0</v>
      </c>
      <c r="E494" s="110">
        <v>0</v>
      </c>
      <c r="F494" s="33">
        <f t="shared" si="151"/>
        <v>0</v>
      </c>
      <c r="G494" s="111">
        <v>389</v>
      </c>
      <c r="H494" s="110">
        <v>16</v>
      </c>
      <c r="I494" s="3">
        <f>E494/G494+H494</f>
        <v>16</v>
      </c>
      <c r="J494" s="3">
        <f>ROUND(I494/7.5,0)</f>
        <v>2</v>
      </c>
      <c r="K494" s="110" t="s">
        <v>91</v>
      </c>
      <c r="L494" s="113">
        <v>2.98E-2</v>
      </c>
      <c r="M494" s="168">
        <v>1.2E-2</v>
      </c>
      <c r="N494" s="33">
        <f t="shared" si="155"/>
        <v>0</v>
      </c>
      <c r="O494" s="810"/>
      <c r="P494" s="801"/>
      <c r="Q494" s="642"/>
      <c r="R494" s="801" t="s">
        <v>3079</v>
      </c>
      <c r="S494" s="1412"/>
      <c r="T494" s="872"/>
      <c r="U494" s="873"/>
      <c r="V494" s="871"/>
    </row>
    <row r="495" spans="1:22">
      <c r="A495" s="799"/>
      <c r="B495" s="127" t="s">
        <v>2841</v>
      </c>
      <c r="C495" s="353"/>
      <c r="D495" s="155">
        <v>0</v>
      </c>
      <c r="E495" s="110">
        <v>0</v>
      </c>
      <c r="F495" s="33">
        <f t="shared" si="151"/>
        <v>0</v>
      </c>
      <c r="G495" s="111">
        <v>1112</v>
      </c>
      <c r="H495" s="110">
        <v>16</v>
      </c>
      <c r="I495" s="3">
        <f t="shared" si="152"/>
        <v>16</v>
      </c>
      <c r="J495" s="3">
        <f t="shared" si="154"/>
        <v>2</v>
      </c>
      <c r="K495" s="110" t="s">
        <v>107</v>
      </c>
      <c r="L495" s="113">
        <v>1.09E-2</v>
      </c>
      <c r="M495" s="168">
        <v>2.7000000000000001E-3</v>
      </c>
      <c r="N495" s="33">
        <f t="shared" si="155"/>
        <v>0</v>
      </c>
      <c r="O495" s="364"/>
      <c r="P495" s="801"/>
      <c r="Q495" s="642"/>
      <c r="R495" s="801" t="s">
        <v>3064</v>
      </c>
      <c r="S495" s="1412"/>
      <c r="T495" s="872"/>
      <c r="U495" s="873"/>
      <c r="V495" s="871"/>
    </row>
    <row r="496" spans="1:22">
      <c r="A496" s="799"/>
      <c r="B496" s="127" t="s">
        <v>2843</v>
      </c>
      <c r="C496" s="353"/>
      <c r="D496" s="155">
        <v>0</v>
      </c>
      <c r="E496" s="110">
        <v>0</v>
      </c>
      <c r="F496" s="33">
        <f t="shared" si="151"/>
        <v>0</v>
      </c>
      <c r="G496" s="111">
        <v>898</v>
      </c>
      <c r="H496" s="110">
        <v>16</v>
      </c>
      <c r="I496" s="3">
        <f t="shared" si="152"/>
        <v>16</v>
      </c>
      <c r="J496" s="3">
        <f t="shared" si="154"/>
        <v>2</v>
      </c>
      <c r="K496" s="110" t="s">
        <v>498</v>
      </c>
      <c r="L496" s="113">
        <v>7.4999999999999997E-3</v>
      </c>
      <c r="M496" s="168">
        <v>5.1500000000000001E-3</v>
      </c>
      <c r="N496" s="33">
        <f t="shared" si="155"/>
        <v>0</v>
      </c>
      <c r="O496" s="364"/>
      <c r="P496" s="801"/>
      <c r="Q496" s="642"/>
      <c r="R496" s="801" t="s">
        <v>2828</v>
      </c>
      <c r="S496" s="1412"/>
      <c r="T496" s="872"/>
      <c r="U496" s="873"/>
      <c r="V496" s="871"/>
    </row>
    <row r="497" spans="1:22">
      <c r="A497" s="799" t="s">
        <v>3074</v>
      </c>
      <c r="B497" s="127" t="s">
        <v>3081</v>
      </c>
      <c r="C497" s="353"/>
      <c r="D497" s="155">
        <v>0</v>
      </c>
      <c r="E497" s="110">
        <v>0</v>
      </c>
      <c r="F497" s="33">
        <f t="shared" si="151"/>
        <v>0</v>
      </c>
      <c r="G497" s="111">
        <v>563</v>
      </c>
      <c r="H497" s="110">
        <v>16</v>
      </c>
      <c r="I497" s="3">
        <f t="shared" si="152"/>
        <v>16</v>
      </c>
      <c r="J497" s="3">
        <f t="shared" si="154"/>
        <v>2</v>
      </c>
      <c r="K497" s="110" t="s">
        <v>1751</v>
      </c>
      <c r="L497" s="113">
        <v>7.1000000000000004E-3</v>
      </c>
      <c r="M497" s="168"/>
      <c r="N497" s="33">
        <f t="shared" si="155"/>
        <v>0</v>
      </c>
      <c r="O497" s="364"/>
      <c r="P497" s="801"/>
      <c r="Q497" s="642"/>
      <c r="R497" s="801" t="s">
        <v>2828</v>
      </c>
      <c r="S497" s="1413"/>
      <c r="T497" s="77"/>
      <c r="U497" s="77"/>
      <c r="V497" s="871"/>
    </row>
    <row r="498" spans="1:22">
      <c r="A498" s="799"/>
      <c r="B498" s="127" t="s">
        <v>3082</v>
      </c>
      <c r="C498" s="802" t="s">
        <v>3083</v>
      </c>
      <c r="D498" s="155">
        <v>0</v>
      </c>
      <c r="E498" s="110">
        <v>0</v>
      </c>
      <c r="F498" s="33">
        <f t="shared" si="151"/>
        <v>0</v>
      </c>
      <c r="G498" s="111">
        <v>245</v>
      </c>
      <c r="H498" s="110">
        <v>16</v>
      </c>
      <c r="I498" s="3">
        <f t="shared" si="152"/>
        <v>16</v>
      </c>
      <c r="J498" s="3">
        <f t="shared" si="154"/>
        <v>2</v>
      </c>
      <c r="K498" s="110" t="s">
        <v>648</v>
      </c>
      <c r="L498" s="113">
        <v>0.65039999999999998</v>
      </c>
      <c r="M498" s="168"/>
      <c r="N498" s="33">
        <f t="shared" si="155"/>
        <v>0</v>
      </c>
      <c r="O498" s="364"/>
      <c r="P498" s="801"/>
      <c r="Q498" s="642"/>
      <c r="R498" s="801" t="s">
        <v>2771</v>
      </c>
      <c r="S498" s="1412"/>
      <c r="T498" s="872"/>
      <c r="U498" s="873"/>
      <c r="V498" s="871"/>
    </row>
    <row r="499" spans="1:22">
      <c r="A499" s="804"/>
      <c r="B499" s="127" t="s">
        <v>3084</v>
      </c>
      <c r="C499" s="353" t="s">
        <v>735</v>
      </c>
      <c r="D499" s="155">
        <v>0</v>
      </c>
      <c r="E499" s="110">
        <v>0</v>
      </c>
      <c r="F499" s="33">
        <f t="shared" si="151"/>
        <v>0</v>
      </c>
      <c r="G499" s="111">
        <v>449</v>
      </c>
      <c r="H499" s="110">
        <v>16</v>
      </c>
      <c r="I499" s="3">
        <f t="shared" si="152"/>
        <v>16</v>
      </c>
      <c r="J499" s="3">
        <f t="shared" si="154"/>
        <v>2</v>
      </c>
      <c r="K499" s="110" t="s">
        <v>57</v>
      </c>
      <c r="L499" s="113">
        <v>0.22359999999999999</v>
      </c>
      <c r="M499" s="168"/>
      <c r="N499" s="33">
        <f t="shared" si="155"/>
        <v>0</v>
      </c>
      <c r="O499" s="364"/>
      <c r="P499" s="801"/>
      <c r="Q499" s="642"/>
      <c r="R499" s="801" t="s">
        <v>2739</v>
      </c>
      <c r="S499" s="1412"/>
      <c r="T499" s="872"/>
      <c r="U499" s="873"/>
      <c r="V499" s="871"/>
    </row>
    <row r="500" spans="1:22">
      <c r="A500" s="804"/>
      <c r="B500" s="127" t="s">
        <v>3084</v>
      </c>
      <c r="C500" s="353" t="s">
        <v>736</v>
      </c>
      <c r="D500" s="155">
        <v>0</v>
      </c>
      <c r="E500" s="110">
        <v>0</v>
      </c>
      <c r="F500" s="33">
        <f t="shared" si="151"/>
        <v>0</v>
      </c>
      <c r="G500" s="111">
        <v>493</v>
      </c>
      <c r="H500" s="110">
        <v>16</v>
      </c>
      <c r="I500" s="3">
        <f t="shared" si="152"/>
        <v>16</v>
      </c>
      <c r="J500" s="3">
        <f t="shared" si="154"/>
        <v>2</v>
      </c>
      <c r="K500" s="110" t="s">
        <v>57</v>
      </c>
      <c r="L500" s="113">
        <v>0.222</v>
      </c>
      <c r="M500" s="168"/>
      <c r="N500" s="33">
        <f t="shared" si="155"/>
        <v>0</v>
      </c>
      <c r="O500" s="364"/>
      <c r="P500" s="801"/>
      <c r="Q500" s="642"/>
      <c r="R500" s="801" t="s">
        <v>2786</v>
      </c>
      <c r="S500" s="1412"/>
      <c r="T500" s="872"/>
      <c r="U500" s="873"/>
      <c r="V500" s="871"/>
    </row>
    <row r="501" spans="1:22">
      <c r="A501" s="799"/>
      <c r="B501" s="127" t="s">
        <v>3084</v>
      </c>
      <c r="C501" s="353"/>
      <c r="D501" s="155">
        <v>0</v>
      </c>
      <c r="E501" s="110">
        <v>0</v>
      </c>
      <c r="F501" s="33">
        <f t="shared" si="151"/>
        <v>0</v>
      </c>
      <c r="G501" s="111">
        <v>743</v>
      </c>
      <c r="H501" s="110">
        <v>16</v>
      </c>
      <c r="I501" s="3">
        <f t="shared" si="152"/>
        <v>16</v>
      </c>
      <c r="J501" s="3">
        <f t="shared" si="154"/>
        <v>2</v>
      </c>
      <c r="K501" s="110" t="s">
        <v>91</v>
      </c>
      <c r="L501" s="113">
        <v>3.6200000000000003E-2</v>
      </c>
      <c r="M501" s="168"/>
      <c r="N501" s="33">
        <f t="shared" si="155"/>
        <v>0</v>
      </c>
      <c r="O501" s="364"/>
      <c r="P501" s="801"/>
      <c r="Q501" s="642"/>
      <c r="R501" s="801" t="s">
        <v>2845</v>
      </c>
      <c r="S501" s="1412"/>
      <c r="T501" s="872"/>
      <c r="U501" s="873"/>
      <c r="V501" s="871"/>
    </row>
    <row r="502" spans="1:22">
      <c r="A502" s="799"/>
      <c r="B502" s="127" t="s">
        <v>3085</v>
      </c>
      <c r="C502" s="353"/>
      <c r="D502" s="155">
        <v>0</v>
      </c>
      <c r="E502" s="110">
        <v>0</v>
      </c>
      <c r="F502" s="33">
        <f t="shared" si="151"/>
        <v>0</v>
      </c>
      <c r="G502" s="111">
        <v>743</v>
      </c>
      <c r="H502" s="110">
        <v>16</v>
      </c>
      <c r="I502" s="3">
        <f t="shared" si="152"/>
        <v>16</v>
      </c>
      <c r="J502" s="3">
        <f t="shared" si="154"/>
        <v>2</v>
      </c>
      <c r="K502" s="110" t="s">
        <v>91</v>
      </c>
      <c r="L502" s="113">
        <v>3.6200000000000003E-2</v>
      </c>
      <c r="M502" s="168">
        <v>5.0200000000000002E-2</v>
      </c>
      <c r="N502" s="33">
        <f t="shared" si="155"/>
        <v>0</v>
      </c>
      <c r="O502" s="364"/>
      <c r="P502" s="801"/>
      <c r="Q502" s="642"/>
      <c r="R502" s="801" t="s">
        <v>2845</v>
      </c>
      <c r="S502" s="1412"/>
      <c r="T502" s="872"/>
      <c r="U502" s="873"/>
      <c r="V502" s="871"/>
    </row>
    <row r="503" spans="1:22">
      <c r="A503" s="818">
        <v>2014</v>
      </c>
      <c r="B503" s="127" t="s">
        <v>2763</v>
      </c>
      <c r="C503" s="353"/>
      <c r="D503" s="155">
        <v>0</v>
      </c>
      <c r="E503" s="110">
        <v>0</v>
      </c>
      <c r="F503" s="33">
        <f t="shared" si="151"/>
        <v>0</v>
      </c>
      <c r="G503" s="111">
        <v>413</v>
      </c>
      <c r="H503" s="110">
        <v>16</v>
      </c>
      <c r="I503" s="3">
        <f t="shared" si="152"/>
        <v>16</v>
      </c>
      <c r="J503" s="3">
        <f t="shared" si="154"/>
        <v>2</v>
      </c>
      <c r="K503" s="110" t="s">
        <v>2764</v>
      </c>
      <c r="L503" s="113">
        <v>0.10589999999999999</v>
      </c>
      <c r="M503" s="168">
        <v>4.53E-2</v>
      </c>
      <c r="N503" s="33">
        <f t="shared" si="155"/>
        <v>0</v>
      </c>
      <c r="O503" s="364"/>
      <c r="P503" s="801"/>
      <c r="Q503" s="642"/>
      <c r="R503" s="801" t="s">
        <v>2765</v>
      </c>
      <c r="S503" s="1412"/>
      <c r="T503" s="872"/>
      <c r="U503" s="873"/>
      <c r="V503" s="871"/>
    </row>
    <row r="504" spans="1:22">
      <c r="A504" s="818">
        <v>2014</v>
      </c>
      <c r="B504" s="127" t="s">
        <v>3086</v>
      </c>
      <c r="C504" s="353"/>
      <c r="D504" s="155">
        <v>0</v>
      </c>
      <c r="E504" s="110">
        <v>0</v>
      </c>
      <c r="F504" s="33">
        <f t="shared" si="151"/>
        <v>0</v>
      </c>
      <c r="G504" s="111">
        <v>1125</v>
      </c>
      <c r="H504" s="110">
        <v>16</v>
      </c>
      <c r="I504" s="3">
        <f t="shared" si="152"/>
        <v>16</v>
      </c>
      <c r="J504" s="3">
        <f t="shared" si="154"/>
        <v>2</v>
      </c>
      <c r="K504" s="110" t="s">
        <v>3087</v>
      </c>
      <c r="L504" s="113">
        <v>7.0000000000000001E-3</v>
      </c>
      <c r="M504" s="168"/>
      <c r="N504" s="33">
        <f t="shared" si="155"/>
        <v>0</v>
      </c>
      <c r="O504" s="364"/>
      <c r="P504" s="801"/>
      <c r="Q504" s="642"/>
      <c r="R504" s="801" t="s">
        <v>2845</v>
      </c>
      <c r="S504" s="1412"/>
      <c r="T504" s="872"/>
      <c r="U504" s="873"/>
      <c r="V504" s="871"/>
    </row>
    <row r="505" spans="1:22">
      <c r="A505" s="818">
        <v>2017</v>
      </c>
      <c r="B505" s="127" t="s">
        <v>2806</v>
      </c>
      <c r="C505" s="802"/>
      <c r="D505" s="155">
        <v>0</v>
      </c>
      <c r="E505" s="110">
        <v>0</v>
      </c>
      <c r="F505" s="33">
        <f t="shared" si="151"/>
        <v>0</v>
      </c>
      <c r="G505" s="110">
        <v>225</v>
      </c>
      <c r="H505" s="110">
        <v>16</v>
      </c>
      <c r="I505" s="3">
        <f t="shared" si="152"/>
        <v>16</v>
      </c>
      <c r="J505" s="3">
        <f t="shared" si="154"/>
        <v>2</v>
      </c>
      <c r="K505" s="110" t="s">
        <v>117</v>
      </c>
      <c r="L505" s="113">
        <v>1.1299999999999999E-2</v>
      </c>
      <c r="M505" s="168">
        <v>3.0000000000000001E-3</v>
      </c>
      <c r="N505" s="33">
        <f t="shared" si="155"/>
        <v>0</v>
      </c>
      <c r="O505" s="364"/>
      <c r="P505" s="801"/>
      <c r="Q505" s="642"/>
      <c r="R505" s="801" t="s">
        <v>2959</v>
      </c>
      <c r="S505" s="1412"/>
      <c r="T505" s="872"/>
      <c r="U505" s="873"/>
      <c r="V505" s="871"/>
    </row>
    <row r="506" spans="1:22">
      <c r="A506" s="818">
        <v>2014</v>
      </c>
      <c r="B506" s="127" t="s">
        <v>3088</v>
      </c>
      <c r="C506" s="802" t="s">
        <v>334</v>
      </c>
      <c r="D506" s="155">
        <v>0</v>
      </c>
      <c r="E506" s="110">
        <v>0</v>
      </c>
      <c r="F506" s="33">
        <f t="shared" si="151"/>
        <v>0</v>
      </c>
      <c r="G506" s="111">
        <v>856</v>
      </c>
      <c r="H506" s="110">
        <v>16</v>
      </c>
      <c r="I506" s="3">
        <f t="shared" si="152"/>
        <v>16</v>
      </c>
      <c r="J506" s="3">
        <f t="shared" si="154"/>
        <v>2</v>
      </c>
      <c r="K506" s="110" t="s">
        <v>108</v>
      </c>
      <c r="L506" s="113">
        <v>1.8499999999999999E-2</v>
      </c>
      <c r="M506" s="168"/>
      <c r="N506" s="33">
        <f t="shared" si="155"/>
        <v>0</v>
      </c>
      <c r="O506" s="819" t="s">
        <v>3089</v>
      </c>
      <c r="P506" s="801"/>
      <c r="Q506" s="642"/>
      <c r="R506" s="801" t="s">
        <v>2845</v>
      </c>
      <c r="S506" s="1412"/>
      <c r="T506" s="872"/>
      <c r="U506" s="873"/>
      <c r="V506" s="871"/>
    </row>
    <row r="507" spans="1:22">
      <c r="A507" s="818">
        <v>2015</v>
      </c>
      <c r="B507" s="127" t="s">
        <v>3090</v>
      </c>
      <c r="C507" s="802"/>
      <c r="D507" s="155">
        <v>0</v>
      </c>
      <c r="E507" s="110">
        <v>0</v>
      </c>
      <c r="F507" s="33">
        <f t="shared" si="151"/>
        <v>0</v>
      </c>
      <c r="G507" s="111">
        <v>717</v>
      </c>
      <c r="H507" s="110">
        <v>16</v>
      </c>
      <c r="I507" s="3">
        <f t="shared" si="152"/>
        <v>16</v>
      </c>
      <c r="J507" s="3">
        <f t="shared" si="154"/>
        <v>2</v>
      </c>
      <c r="K507" s="110" t="s">
        <v>91</v>
      </c>
      <c r="L507" s="113">
        <v>2.98E-2</v>
      </c>
      <c r="M507" s="168"/>
      <c r="N507" s="33">
        <f t="shared" si="155"/>
        <v>0</v>
      </c>
      <c r="O507" s="364"/>
      <c r="P507" s="801"/>
      <c r="Q507" s="642"/>
      <c r="R507" s="801" t="s">
        <v>2959</v>
      </c>
      <c r="S507" s="1412"/>
      <c r="T507" s="872"/>
      <c r="U507" s="873"/>
      <c r="V507" s="871"/>
    </row>
    <row r="508" spans="1:22">
      <c r="A508" s="818">
        <v>2015</v>
      </c>
      <c r="B508" s="127" t="s">
        <v>3091</v>
      </c>
      <c r="C508" s="802"/>
      <c r="D508" s="155">
        <v>0</v>
      </c>
      <c r="E508" s="110">
        <v>0</v>
      </c>
      <c r="F508" s="33">
        <f t="shared" si="151"/>
        <v>0</v>
      </c>
      <c r="G508" s="111">
        <v>170</v>
      </c>
      <c r="H508" s="110">
        <v>24</v>
      </c>
      <c r="I508" s="3">
        <f t="shared" si="152"/>
        <v>24</v>
      </c>
      <c r="J508" s="3">
        <f t="shared" si="154"/>
        <v>3</v>
      </c>
      <c r="K508" s="110" t="s">
        <v>2810</v>
      </c>
      <c r="L508" s="113">
        <v>2.8299999999999999E-2</v>
      </c>
      <c r="M508" s="168"/>
      <c r="N508" s="33">
        <f t="shared" si="155"/>
        <v>0</v>
      </c>
      <c r="O508" s="364"/>
      <c r="P508" s="801"/>
      <c r="Q508" s="642"/>
      <c r="R508" s="801" t="s">
        <v>2828</v>
      </c>
      <c r="S508" s="1412"/>
      <c r="T508" s="872"/>
      <c r="U508" s="873"/>
      <c r="V508" s="871"/>
    </row>
    <row r="509" spans="1:22">
      <c r="A509" s="818">
        <v>2015</v>
      </c>
      <c r="B509" s="127" t="s">
        <v>2803</v>
      </c>
      <c r="C509" s="353"/>
      <c r="D509" s="1317">
        <v>0</v>
      </c>
      <c r="E509" s="1318">
        <v>0</v>
      </c>
      <c r="F509" s="33">
        <f t="shared" si="151"/>
        <v>0</v>
      </c>
      <c r="G509" s="111">
        <v>172</v>
      </c>
      <c r="H509" s="110">
        <v>16</v>
      </c>
      <c r="I509" s="3">
        <f t="shared" si="152"/>
        <v>16</v>
      </c>
      <c r="J509" s="3">
        <f t="shared" si="154"/>
        <v>2</v>
      </c>
      <c r="K509" s="110" t="s">
        <v>1752</v>
      </c>
      <c r="L509" s="113">
        <v>2.07E-2</v>
      </c>
      <c r="M509" s="168"/>
      <c r="N509" s="33">
        <v>0</v>
      </c>
      <c r="O509" s="364"/>
      <c r="P509" s="801"/>
      <c r="Q509" s="642"/>
      <c r="R509" s="801" t="s">
        <v>2828</v>
      </c>
      <c r="S509" s="1412"/>
      <c r="T509" s="872"/>
      <c r="U509" s="873"/>
      <c r="V509" s="871"/>
    </row>
    <row r="510" spans="1:22">
      <c r="A510" s="799">
        <v>2016</v>
      </c>
      <c r="B510" s="127" t="s">
        <v>3092</v>
      </c>
      <c r="C510" s="353" t="s">
        <v>523</v>
      </c>
      <c r="D510" s="155">
        <v>0</v>
      </c>
      <c r="E510" s="110">
        <v>0</v>
      </c>
      <c r="F510" s="33">
        <f t="shared" si="151"/>
        <v>0</v>
      </c>
      <c r="G510" s="110">
        <v>172</v>
      </c>
      <c r="H510" s="110">
        <v>0</v>
      </c>
      <c r="I510" s="3">
        <f>E510/G510+H510</f>
        <v>0</v>
      </c>
      <c r="J510" s="3">
        <f>ROUND(I510/7.5,0)</f>
        <v>0</v>
      </c>
      <c r="K510" s="110" t="s">
        <v>3093</v>
      </c>
      <c r="L510" s="168">
        <v>2.07E-2</v>
      </c>
      <c r="M510" s="168"/>
      <c r="N510" s="33">
        <f>E510*L510</f>
        <v>0</v>
      </c>
      <c r="O510" s="364"/>
      <c r="P510" s="801"/>
      <c r="Q510" s="642"/>
      <c r="R510" s="801"/>
      <c r="S510" s="1412"/>
      <c r="T510" s="872"/>
      <c r="U510" s="873"/>
      <c r="V510" s="871"/>
    </row>
    <row r="511" spans="1:22">
      <c r="A511" s="818">
        <v>2015</v>
      </c>
      <c r="B511" s="127" t="s">
        <v>3094</v>
      </c>
      <c r="C511" s="353"/>
      <c r="D511" s="155">
        <v>0</v>
      </c>
      <c r="E511" s="110">
        <v>0</v>
      </c>
      <c r="F511" s="33">
        <f t="shared" si="151"/>
        <v>0</v>
      </c>
      <c r="G511" s="111">
        <v>254</v>
      </c>
      <c r="H511" s="110">
        <v>16</v>
      </c>
      <c r="I511" s="3">
        <f t="shared" si="152"/>
        <v>16</v>
      </c>
      <c r="J511" s="3">
        <f t="shared" si="154"/>
        <v>2</v>
      </c>
      <c r="K511" s="110" t="s">
        <v>3095</v>
      </c>
      <c r="L511" s="113">
        <v>1.2999999999999999E-2</v>
      </c>
      <c r="M511" s="168"/>
      <c r="N511" s="33">
        <v>0</v>
      </c>
      <c r="O511" s="364"/>
      <c r="P511" s="801"/>
      <c r="Q511" s="642"/>
      <c r="R511" s="801" t="s">
        <v>2839</v>
      </c>
      <c r="S511" s="1412"/>
      <c r="T511" s="872"/>
      <c r="U511" s="873"/>
      <c r="V511" s="871"/>
    </row>
    <row r="512" spans="1:22">
      <c r="A512" s="818">
        <v>2015</v>
      </c>
      <c r="B512" s="127" t="s">
        <v>2846</v>
      </c>
      <c r="C512" s="353"/>
      <c r="D512" s="155">
        <v>0</v>
      </c>
      <c r="E512" s="110">
        <v>0</v>
      </c>
      <c r="F512" s="33">
        <f t="shared" si="151"/>
        <v>0</v>
      </c>
      <c r="G512" s="111">
        <v>470</v>
      </c>
      <c r="H512" s="110">
        <v>16</v>
      </c>
      <c r="I512" s="3">
        <f t="shared" si="152"/>
        <v>16</v>
      </c>
      <c r="J512" s="3">
        <f t="shared" si="154"/>
        <v>2</v>
      </c>
      <c r="K512" s="110" t="s">
        <v>1758</v>
      </c>
      <c r="L512" s="113">
        <v>5.1999999999999998E-3</v>
      </c>
      <c r="M512" s="168">
        <v>1.2999999999999999E-3</v>
      </c>
      <c r="N512" s="33">
        <v>0</v>
      </c>
      <c r="O512" s="364"/>
      <c r="P512" s="801"/>
      <c r="Q512" s="642"/>
      <c r="R512" s="801" t="s">
        <v>2839</v>
      </c>
      <c r="S512" s="1412"/>
      <c r="T512" s="872"/>
      <c r="U512" s="873"/>
      <c r="V512" s="871"/>
    </row>
    <row r="513" spans="1:22">
      <c r="A513" s="818">
        <v>2015</v>
      </c>
      <c r="B513" s="127" t="s">
        <v>2809</v>
      </c>
      <c r="C513" s="353"/>
      <c r="D513" s="155">
        <v>0</v>
      </c>
      <c r="E513" s="110">
        <v>0</v>
      </c>
      <c r="F513" s="33">
        <f t="shared" si="151"/>
        <v>0</v>
      </c>
      <c r="G513" s="111">
        <v>143</v>
      </c>
      <c r="H513" s="110">
        <v>16</v>
      </c>
      <c r="I513" s="3">
        <f t="shared" si="152"/>
        <v>16</v>
      </c>
      <c r="J513" s="3">
        <f t="shared" si="154"/>
        <v>2</v>
      </c>
      <c r="K513" s="110" t="s">
        <v>2810</v>
      </c>
      <c r="L513" s="113">
        <v>2.93E-2</v>
      </c>
      <c r="M513" s="168">
        <v>1.25E-3</v>
      </c>
      <c r="N513" s="33">
        <v>0</v>
      </c>
      <c r="O513" s="364"/>
      <c r="P513" s="801"/>
      <c r="Q513" s="642"/>
      <c r="R513" s="801" t="s">
        <v>2845</v>
      </c>
      <c r="S513" s="1412"/>
      <c r="T513" s="872"/>
      <c r="U513" s="873"/>
      <c r="V513" s="871"/>
    </row>
    <row r="514" spans="1:22">
      <c r="A514" s="818">
        <v>2015</v>
      </c>
      <c r="B514" s="127" t="s">
        <v>2847</v>
      </c>
      <c r="C514" s="353"/>
      <c r="D514" s="155">
        <v>0</v>
      </c>
      <c r="E514" s="110">
        <v>0</v>
      </c>
      <c r="F514" s="33">
        <f t="shared" si="151"/>
        <v>0</v>
      </c>
      <c r="G514" s="111">
        <v>523</v>
      </c>
      <c r="H514" s="110">
        <v>16</v>
      </c>
      <c r="I514" s="3">
        <f t="shared" si="152"/>
        <v>16</v>
      </c>
      <c r="J514" s="3">
        <f t="shared" si="154"/>
        <v>2</v>
      </c>
      <c r="K514" s="110" t="s">
        <v>1758</v>
      </c>
      <c r="L514" s="113">
        <v>1.0500000000000001E-2</v>
      </c>
      <c r="M514" s="168"/>
      <c r="N514" s="33">
        <v>0</v>
      </c>
      <c r="O514" s="364"/>
      <c r="P514" s="801"/>
      <c r="Q514" s="642"/>
      <c r="R514" s="801" t="s">
        <v>2845</v>
      </c>
      <c r="S514" s="1412"/>
      <c r="T514" s="872"/>
      <c r="U514" s="873"/>
      <c r="V514" s="871"/>
    </row>
    <row r="515" spans="1:22">
      <c r="A515" s="818">
        <v>2015</v>
      </c>
      <c r="B515" s="127" t="s">
        <v>3096</v>
      </c>
      <c r="C515" s="353"/>
      <c r="D515" s="155">
        <v>0</v>
      </c>
      <c r="E515" s="110">
        <v>0</v>
      </c>
      <c r="F515" s="33">
        <f t="shared" si="151"/>
        <v>0</v>
      </c>
      <c r="G515" s="111">
        <v>225</v>
      </c>
      <c r="H515" s="110">
        <v>16</v>
      </c>
      <c r="I515" s="3">
        <f t="shared" si="152"/>
        <v>16</v>
      </c>
      <c r="J515" s="3">
        <f t="shared" si="154"/>
        <v>2</v>
      </c>
      <c r="K515" s="110" t="s">
        <v>3095</v>
      </c>
      <c r="L515" s="113">
        <v>2.9600000000000001E-2</v>
      </c>
      <c r="M515" s="168">
        <v>1.47E-2</v>
      </c>
      <c r="N515" s="33">
        <v>0</v>
      </c>
      <c r="O515" s="364"/>
      <c r="P515" s="801"/>
      <c r="Q515" s="642"/>
      <c r="R515" s="801" t="s">
        <v>2845</v>
      </c>
      <c r="S515" s="1412"/>
      <c r="T515" s="872"/>
      <c r="U515" s="873"/>
      <c r="V515" s="871"/>
    </row>
    <row r="516" spans="1:22">
      <c r="A516" s="818">
        <v>2016</v>
      </c>
      <c r="B516" s="127" t="s">
        <v>3097</v>
      </c>
      <c r="C516" s="353"/>
      <c r="D516" s="155">
        <v>0</v>
      </c>
      <c r="E516" s="110">
        <v>0</v>
      </c>
      <c r="F516" s="33">
        <f t="shared" si="151"/>
        <v>0</v>
      </c>
      <c r="G516" s="111">
        <v>687</v>
      </c>
      <c r="H516" s="110">
        <v>16</v>
      </c>
      <c r="I516" s="3">
        <f t="shared" si="152"/>
        <v>16</v>
      </c>
      <c r="J516" s="3">
        <f t="shared" si="154"/>
        <v>2</v>
      </c>
      <c r="K516" s="110" t="s">
        <v>1787</v>
      </c>
      <c r="L516" s="113">
        <v>3.04E-2</v>
      </c>
      <c r="M516" s="168"/>
      <c r="N516" s="33">
        <f t="shared" ref="N516:N545" si="156">E516*L516</f>
        <v>0</v>
      </c>
      <c r="O516" s="364"/>
      <c r="P516" s="801"/>
      <c r="Q516" s="642"/>
      <c r="R516" s="801" t="s">
        <v>2786</v>
      </c>
      <c r="S516" s="1412"/>
      <c r="T516" s="872"/>
      <c r="U516" s="873"/>
      <c r="V516" s="871"/>
    </row>
    <row r="517" spans="1:22">
      <c r="A517" s="818">
        <v>2016</v>
      </c>
      <c r="B517" s="127" t="s">
        <v>3098</v>
      </c>
      <c r="C517" s="353"/>
      <c r="D517" s="155">
        <v>0</v>
      </c>
      <c r="E517" s="110">
        <v>0</v>
      </c>
      <c r="F517" s="33">
        <f t="shared" si="151"/>
        <v>0</v>
      </c>
      <c r="G517" s="111">
        <v>260</v>
      </c>
      <c r="H517" s="110">
        <v>0</v>
      </c>
      <c r="I517" s="3">
        <f>E517/G517+H517</f>
        <v>0</v>
      </c>
      <c r="J517" s="3">
        <f>ROUND(I517/7.5,0)</f>
        <v>0</v>
      </c>
      <c r="K517" s="110" t="s">
        <v>272</v>
      </c>
      <c r="L517" s="113">
        <v>1.04E-2</v>
      </c>
      <c r="M517" s="168"/>
      <c r="N517" s="33">
        <f t="shared" si="156"/>
        <v>0</v>
      </c>
      <c r="O517" s="364"/>
      <c r="P517" s="801"/>
      <c r="Q517" s="642"/>
      <c r="R517" s="801" t="s">
        <v>2820</v>
      </c>
      <c r="S517" s="1412"/>
      <c r="T517" s="872"/>
      <c r="U517" s="873"/>
      <c r="V517" s="871"/>
    </row>
    <row r="518" spans="1:22">
      <c r="A518" s="818">
        <v>2016</v>
      </c>
      <c r="B518" s="127" t="s">
        <v>3099</v>
      </c>
      <c r="C518" s="353"/>
      <c r="D518" s="155">
        <v>0</v>
      </c>
      <c r="E518" s="110">
        <v>0</v>
      </c>
      <c r="F518" s="33">
        <f t="shared" si="151"/>
        <v>0</v>
      </c>
      <c r="G518" s="111">
        <v>216</v>
      </c>
      <c r="H518" s="110">
        <v>0</v>
      </c>
      <c r="I518" s="3">
        <f>E518/G518+H518</f>
        <v>0</v>
      </c>
      <c r="J518" s="3">
        <f>ROUND(I518/7.5,0)</f>
        <v>0</v>
      </c>
      <c r="K518" s="110" t="s">
        <v>1758</v>
      </c>
      <c r="L518" s="113">
        <v>4.4999999999999997E-3</v>
      </c>
      <c r="M518" s="168"/>
      <c r="N518" s="33">
        <f t="shared" si="156"/>
        <v>0</v>
      </c>
      <c r="O518" s="364"/>
      <c r="P518" s="801"/>
      <c r="Q518" s="642"/>
      <c r="R518" s="801" t="s">
        <v>2845</v>
      </c>
      <c r="S518" s="1412"/>
      <c r="T518" s="872"/>
      <c r="U518" s="873"/>
      <c r="V518" s="871"/>
    </row>
    <row r="519" spans="1:22">
      <c r="A519" s="818">
        <v>2016</v>
      </c>
      <c r="B519" s="127" t="s">
        <v>3100</v>
      </c>
      <c r="C519" s="353"/>
      <c r="D519" s="155">
        <v>0</v>
      </c>
      <c r="E519" s="110">
        <v>0</v>
      </c>
      <c r="F519" s="33">
        <f t="shared" si="151"/>
        <v>0</v>
      </c>
      <c r="G519" s="1080">
        <v>216</v>
      </c>
      <c r="H519" s="110">
        <v>0</v>
      </c>
      <c r="I519" s="3">
        <f t="shared" ref="I519:I521" si="157">E519/G519+H519</f>
        <v>0</v>
      </c>
      <c r="J519" s="3">
        <f t="shared" ref="J519:J521" si="158">ROUND(I519/7.5,0)</f>
        <v>0</v>
      </c>
      <c r="K519" s="110" t="s">
        <v>3087</v>
      </c>
      <c r="L519" s="168">
        <v>1.2699999999999999E-2</v>
      </c>
      <c r="M519" s="168"/>
      <c r="N519" s="33">
        <f t="shared" si="156"/>
        <v>0</v>
      </c>
      <c r="O519" s="364"/>
      <c r="P519" s="801"/>
      <c r="Q519" s="642"/>
      <c r="R519" s="801" t="s">
        <v>2839</v>
      </c>
      <c r="S519" s="1412"/>
      <c r="T519" s="872"/>
      <c r="U519" s="873"/>
      <c r="V519" s="871"/>
    </row>
    <row r="520" spans="1:22">
      <c r="A520" s="818">
        <v>2016</v>
      </c>
      <c r="B520" s="127" t="s">
        <v>3101</v>
      </c>
      <c r="C520" s="353"/>
      <c r="D520" s="155">
        <v>0</v>
      </c>
      <c r="E520" s="110">
        <v>0</v>
      </c>
      <c r="F520" s="33">
        <f t="shared" ref="F520:F584" si="159">((E520*M520)/35)/4</f>
        <v>0</v>
      </c>
      <c r="G520" s="1080">
        <v>216</v>
      </c>
      <c r="H520" s="110">
        <v>0</v>
      </c>
      <c r="I520" s="3">
        <f t="shared" si="157"/>
        <v>0</v>
      </c>
      <c r="J520" s="3">
        <f t="shared" si="158"/>
        <v>0</v>
      </c>
      <c r="K520" s="110" t="s">
        <v>107</v>
      </c>
      <c r="L520" s="168">
        <v>1.54E-2</v>
      </c>
      <c r="M520" s="168">
        <v>5.0000000000000001E-3</v>
      </c>
      <c r="N520" s="33">
        <f t="shared" si="156"/>
        <v>0</v>
      </c>
      <c r="O520" s="364"/>
      <c r="P520" s="801"/>
      <c r="Q520" s="642"/>
      <c r="R520" s="801" t="s">
        <v>2845</v>
      </c>
      <c r="S520" s="1412"/>
      <c r="T520" s="872"/>
      <c r="U520" s="873"/>
      <c r="V520" s="871"/>
    </row>
    <row r="521" spans="1:22">
      <c r="A521" s="818">
        <v>2016</v>
      </c>
      <c r="B521" s="127" t="s">
        <v>3102</v>
      </c>
      <c r="C521" s="353"/>
      <c r="D521" s="155">
        <v>0</v>
      </c>
      <c r="E521" s="110">
        <v>0</v>
      </c>
      <c r="F521" s="33">
        <f t="shared" si="159"/>
        <v>0</v>
      </c>
      <c r="G521" s="1080">
        <v>216</v>
      </c>
      <c r="H521" s="110">
        <v>0</v>
      </c>
      <c r="I521" s="3">
        <f t="shared" si="157"/>
        <v>0</v>
      </c>
      <c r="J521" s="3">
        <f t="shared" si="158"/>
        <v>0</v>
      </c>
      <c r="K521" s="110" t="s">
        <v>1760</v>
      </c>
      <c r="L521" s="113">
        <v>3.2000000000000002E-3</v>
      </c>
      <c r="M521" s="168"/>
      <c r="N521" s="33">
        <f t="shared" si="156"/>
        <v>0</v>
      </c>
      <c r="O521" s="364"/>
      <c r="P521" s="801"/>
      <c r="Q521" s="642"/>
      <c r="R521" s="801" t="s">
        <v>2845</v>
      </c>
      <c r="S521" s="1412"/>
      <c r="T521" s="872"/>
      <c r="U521" s="873"/>
      <c r="V521" s="871"/>
    </row>
    <row r="522" spans="1:22">
      <c r="A522" s="799"/>
      <c r="B522" s="127" t="s">
        <v>3103</v>
      </c>
      <c r="C522" s="820" t="s">
        <v>1045</v>
      </c>
      <c r="D522" s="155">
        <v>0</v>
      </c>
      <c r="E522" s="110">
        <v>0</v>
      </c>
      <c r="F522" s="33">
        <f t="shared" si="159"/>
        <v>0</v>
      </c>
      <c r="G522" s="110">
        <v>388</v>
      </c>
      <c r="H522" s="110">
        <v>16</v>
      </c>
      <c r="I522" s="3">
        <f t="shared" si="152"/>
        <v>16</v>
      </c>
      <c r="J522" s="3">
        <f t="shared" si="154"/>
        <v>2</v>
      </c>
      <c r="K522" s="110" t="s">
        <v>221</v>
      </c>
      <c r="L522" s="113">
        <v>0.1295</v>
      </c>
      <c r="M522" s="168"/>
      <c r="N522" s="33">
        <f t="shared" si="156"/>
        <v>0</v>
      </c>
      <c r="O522" s="364"/>
      <c r="P522" s="801"/>
      <c r="Q522" s="642"/>
      <c r="R522" s="801" t="s">
        <v>2845</v>
      </c>
      <c r="S522" s="1412"/>
      <c r="T522" s="872"/>
      <c r="U522" s="873"/>
      <c r="V522" s="871"/>
    </row>
    <row r="523" spans="1:22">
      <c r="A523" s="799"/>
      <c r="B523" s="127" t="s">
        <v>3104</v>
      </c>
      <c r="C523" s="353"/>
      <c r="D523" s="155">
        <v>0</v>
      </c>
      <c r="E523" s="110">
        <v>0</v>
      </c>
      <c r="F523" s="33">
        <f t="shared" si="159"/>
        <v>0</v>
      </c>
      <c r="G523" s="110">
        <v>299</v>
      </c>
      <c r="H523" s="110">
        <v>16</v>
      </c>
      <c r="I523" s="3">
        <f t="shared" si="152"/>
        <v>16</v>
      </c>
      <c r="J523" s="3">
        <f t="shared" si="154"/>
        <v>2</v>
      </c>
      <c r="K523" s="110" t="s">
        <v>322</v>
      </c>
      <c r="L523" s="168">
        <v>0.28749999999999998</v>
      </c>
      <c r="M523" s="168"/>
      <c r="N523" s="33">
        <f t="shared" si="156"/>
        <v>0</v>
      </c>
      <c r="O523" s="364"/>
      <c r="P523" s="801"/>
      <c r="Q523" s="642"/>
      <c r="R523" s="801" t="s">
        <v>2771</v>
      </c>
      <c r="S523" s="1412"/>
      <c r="T523" s="872"/>
      <c r="U523" s="873"/>
      <c r="V523" s="871"/>
    </row>
    <row r="524" spans="1:22">
      <c r="A524" s="799"/>
      <c r="B524" s="127" t="s">
        <v>3105</v>
      </c>
      <c r="C524" s="353"/>
      <c r="D524" s="155">
        <v>0</v>
      </c>
      <c r="E524" s="110">
        <v>0</v>
      </c>
      <c r="F524" s="33">
        <f t="shared" si="159"/>
        <v>0</v>
      </c>
      <c r="G524" s="110">
        <v>325</v>
      </c>
      <c r="H524" s="110">
        <v>16</v>
      </c>
      <c r="I524" s="3">
        <f t="shared" si="152"/>
        <v>16</v>
      </c>
      <c r="J524" s="3">
        <f t="shared" si="154"/>
        <v>2</v>
      </c>
      <c r="K524" s="110" t="s">
        <v>181</v>
      </c>
      <c r="L524" s="168">
        <v>0.19089999999999999</v>
      </c>
      <c r="M524" s="168"/>
      <c r="N524" s="33">
        <f t="shared" si="156"/>
        <v>0</v>
      </c>
      <c r="O524" s="364"/>
      <c r="P524" s="801"/>
      <c r="Q524" s="642"/>
      <c r="R524" s="801" t="s">
        <v>3008</v>
      </c>
      <c r="S524" s="1412"/>
      <c r="T524" s="872"/>
      <c r="U524" s="873"/>
      <c r="V524" s="871"/>
    </row>
    <row r="525" spans="1:22">
      <c r="A525" s="799"/>
      <c r="B525" s="127" t="s">
        <v>2436</v>
      </c>
      <c r="C525" s="353"/>
      <c r="D525" s="155">
        <v>0</v>
      </c>
      <c r="E525" s="110">
        <v>0</v>
      </c>
      <c r="F525" s="33">
        <f t="shared" si="159"/>
        <v>0</v>
      </c>
      <c r="G525" s="110">
        <v>257</v>
      </c>
      <c r="H525" s="110">
        <v>24</v>
      </c>
      <c r="I525" s="3">
        <f t="shared" ref="I525:I587" si="160">E525/G525+H525</f>
        <v>24</v>
      </c>
      <c r="J525" s="3">
        <f t="shared" si="154"/>
        <v>3</v>
      </c>
      <c r="K525" s="110" t="s">
        <v>1114</v>
      </c>
      <c r="L525" s="168">
        <v>7.5999999999999998E-2</v>
      </c>
      <c r="M525" s="168"/>
      <c r="N525" s="33">
        <f t="shared" si="156"/>
        <v>0</v>
      </c>
      <c r="O525" s="364"/>
      <c r="P525" s="801"/>
      <c r="Q525" s="642"/>
      <c r="R525" s="801" t="s">
        <v>2786</v>
      </c>
      <c r="S525" s="1412"/>
      <c r="T525" s="872"/>
      <c r="U525" s="873"/>
      <c r="V525" s="871"/>
    </row>
    <row r="526" spans="1:22">
      <c r="A526" s="647"/>
      <c r="B526" s="127" t="s">
        <v>3106</v>
      </c>
      <c r="C526" s="353"/>
      <c r="D526" s="155">
        <v>0</v>
      </c>
      <c r="E526" s="110">
        <v>0</v>
      </c>
      <c r="F526" s="33">
        <f t="shared" si="159"/>
        <v>0</v>
      </c>
      <c r="G526" s="110">
        <v>425</v>
      </c>
      <c r="H526" s="110">
        <v>16</v>
      </c>
      <c r="I526" s="3">
        <f t="shared" si="160"/>
        <v>16</v>
      </c>
      <c r="J526" s="3">
        <f t="shared" si="154"/>
        <v>2</v>
      </c>
      <c r="K526" s="110" t="s">
        <v>1089</v>
      </c>
      <c r="L526" s="168">
        <v>4.1399999999999999E-2</v>
      </c>
      <c r="M526" s="168"/>
      <c r="N526" s="33">
        <f t="shared" si="156"/>
        <v>0</v>
      </c>
      <c r="O526" s="364"/>
      <c r="P526" s="801"/>
      <c r="Q526" s="642"/>
      <c r="R526" s="801" t="s">
        <v>3107</v>
      </c>
      <c r="S526" s="1412"/>
      <c r="T526" s="872"/>
      <c r="U526" s="873"/>
      <c r="V526" s="871"/>
    </row>
    <row r="527" spans="1:22">
      <c r="A527" s="821" t="s">
        <v>3108</v>
      </c>
      <c r="B527" s="127" t="s">
        <v>3109</v>
      </c>
      <c r="C527" s="353" t="s">
        <v>644</v>
      </c>
      <c r="D527" s="155">
        <v>0</v>
      </c>
      <c r="E527" s="110">
        <v>0</v>
      </c>
      <c r="F527" s="33">
        <f t="shared" si="159"/>
        <v>0</v>
      </c>
      <c r="G527" s="111">
        <v>401</v>
      </c>
      <c r="H527" s="110">
        <v>16</v>
      </c>
      <c r="I527" s="3">
        <f t="shared" si="160"/>
        <v>16</v>
      </c>
      <c r="J527" s="3">
        <f t="shared" si="154"/>
        <v>2</v>
      </c>
      <c r="K527" s="110" t="s">
        <v>322</v>
      </c>
      <c r="L527" s="113">
        <v>0.15740000000000001</v>
      </c>
      <c r="M527" s="168">
        <v>3.7999999999999999E-2</v>
      </c>
      <c r="N527" s="33">
        <f t="shared" si="156"/>
        <v>0</v>
      </c>
      <c r="O527" s="364">
        <v>2017</v>
      </c>
      <c r="P527" s="801"/>
      <c r="Q527" s="642"/>
      <c r="R527" s="801" t="s">
        <v>2786</v>
      </c>
      <c r="S527" s="1412"/>
      <c r="T527" s="872"/>
      <c r="U527" s="873"/>
      <c r="V527" s="871"/>
    </row>
    <row r="528" spans="1:22">
      <c r="A528" s="821" t="s">
        <v>3108</v>
      </c>
      <c r="B528" s="127" t="s">
        <v>2495</v>
      </c>
      <c r="C528" s="353" t="s">
        <v>1989</v>
      </c>
      <c r="D528" s="155">
        <v>0</v>
      </c>
      <c r="E528" s="110">
        <v>0</v>
      </c>
      <c r="F528" s="33">
        <f t="shared" si="159"/>
        <v>0</v>
      </c>
      <c r="G528" s="111">
        <v>401</v>
      </c>
      <c r="H528" s="110">
        <v>16</v>
      </c>
      <c r="I528" s="3">
        <f t="shared" si="160"/>
        <v>16</v>
      </c>
      <c r="J528" s="3">
        <f t="shared" si="154"/>
        <v>2</v>
      </c>
      <c r="K528" s="110" t="s">
        <v>322</v>
      </c>
      <c r="L528" s="113">
        <v>0.15740000000000001</v>
      </c>
      <c r="M528" s="168">
        <v>4.3999999999999997E-2</v>
      </c>
      <c r="N528" s="33">
        <f t="shared" si="156"/>
        <v>0</v>
      </c>
      <c r="O528" s="364">
        <v>2018</v>
      </c>
      <c r="P528" s="801"/>
      <c r="Q528" s="642"/>
      <c r="R528" s="801" t="s">
        <v>2786</v>
      </c>
      <c r="S528" s="1412"/>
      <c r="T528" s="872"/>
      <c r="U528" s="873"/>
      <c r="V528" s="871"/>
    </row>
    <row r="529" spans="1:22">
      <c r="A529" s="799" t="s">
        <v>3108</v>
      </c>
      <c r="B529" s="127" t="s">
        <v>3110</v>
      </c>
      <c r="C529" s="353" t="s">
        <v>735</v>
      </c>
      <c r="D529" s="155">
        <v>0</v>
      </c>
      <c r="E529" s="110">
        <v>0</v>
      </c>
      <c r="F529" s="33">
        <f>((E529*M529)/35)/4</f>
        <v>0</v>
      </c>
      <c r="G529" s="111">
        <v>401</v>
      </c>
      <c r="H529" s="110">
        <v>16</v>
      </c>
      <c r="I529" s="3">
        <f>E529/G529+H529</f>
        <v>16</v>
      </c>
      <c r="J529" s="3">
        <f>ROUND(I529/7.5,0)</f>
        <v>2</v>
      </c>
      <c r="K529" s="110" t="s">
        <v>322</v>
      </c>
      <c r="L529" s="113">
        <v>0.15740000000000001</v>
      </c>
      <c r="M529" s="168"/>
      <c r="N529" s="33">
        <f>E529*L529</f>
        <v>0</v>
      </c>
      <c r="O529" s="364"/>
      <c r="P529" s="801"/>
      <c r="Q529" s="642"/>
      <c r="R529" s="801" t="s">
        <v>2786</v>
      </c>
      <c r="S529" s="1412"/>
      <c r="T529" s="872"/>
      <c r="U529" s="873"/>
      <c r="V529" s="871"/>
    </row>
    <row r="530" spans="1:22">
      <c r="A530" s="818">
        <v>2015</v>
      </c>
      <c r="B530" s="127" t="s">
        <v>426</v>
      </c>
      <c r="C530" s="353" t="s">
        <v>1989</v>
      </c>
      <c r="D530" s="155">
        <v>0</v>
      </c>
      <c r="E530" s="110">
        <v>0</v>
      </c>
      <c r="F530" s="33">
        <f t="shared" si="159"/>
        <v>0</v>
      </c>
      <c r="G530" s="111">
        <v>276</v>
      </c>
      <c r="H530" s="110">
        <v>16</v>
      </c>
      <c r="I530" s="3">
        <f t="shared" si="160"/>
        <v>16</v>
      </c>
      <c r="J530" s="3">
        <f t="shared" si="154"/>
        <v>2</v>
      </c>
      <c r="K530" s="110" t="s">
        <v>410</v>
      </c>
      <c r="L530" s="113">
        <v>0.5111</v>
      </c>
      <c r="M530" s="168">
        <v>0.17</v>
      </c>
      <c r="N530" s="33">
        <f t="shared" si="156"/>
        <v>0</v>
      </c>
      <c r="O530" s="364"/>
      <c r="P530" s="801"/>
      <c r="Q530" s="642"/>
      <c r="R530" s="801" t="s">
        <v>2771</v>
      </c>
      <c r="S530" s="1412"/>
      <c r="T530" s="872"/>
      <c r="U530" s="873"/>
      <c r="V530" s="871"/>
    </row>
    <row r="531" spans="1:22">
      <c r="A531" s="799"/>
      <c r="B531" s="127" t="s">
        <v>3110</v>
      </c>
      <c r="C531" s="353" t="s">
        <v>736</v>
      </c>
      <c r="D531" s="155">
        <v>0</v>
      </c>
      <c r="E531" s="110">
        <v>0</v>
      </c>
      <c r="F531" s="33">
        <f t="shared" si="159"/>
        <v>0</v>
      </c>
      <c r="G531" s="111">
        <v>391</v>
      </c>
      <c r="H531" s="110">
        <v>16</v>
      </c>
      <c r="I531" s="3">
        <f t="shared" si="160"/>
        <v>16</v>
      </c>
      <c r="J531" s="3">
        <f t="shared" si="154"/>
        <v>2</v>
      </c>
      <c r="K531" s="110" t="s">
        <v>322</v>
      </c>
      <c r="L531" s="113">
        <v>0.15859999999999999</v>
      </c>
      <c r="M531" s="168"/>
      <c r="N531" s="33">
        <f t="shared" si="156"/>
        <v>0</v>
      </c>
      <c r="O531" s="364"/>
      <c r="P531" s="801"/>
      <c r="Q531" s="642"/>
      <c r="R531" s="801" t="s">
        <v>2739</v>
      </c>
      <c r="S531" s="1412"/>
      <c r="T531" s="872"/>
      <c r="U531" s="873"/>
      <c r="V531" s="871"/>
    </row>
    <row r="532" spans="1:22">
      <c r="A532" s="799"/>
      <c r="B532" s="127" t="s">
        <v>3111</v>
      </c>
      <c r="C532" s="353" t="s">
        <v>736</v>
      </c>
      <c r="D532" s="1317">
        <v>0</v>
      </c>
      <c r="E532" s="1318">
        <v>0</v>
      </c>
      <c r="F532" s="33">
        <f t="shared" si="159"/>
        <v>0</v>
      </c>
      <c r="G532" s="111">
        <v>617</v>
      </c>
      <c r="H532" s="110">
        <v>16</v>
      </c>
      <c r="I532" s="3">
        <f t="shared" si="160"/>
        <v>16</v>
      </c>
      <c r="J532" s="3">
        <f t="shared" si="154"/>
        <v>2</v>
      </c>
      <c r="K532" s="110" t="s">
        <v>59</v>
      </c>
      <c r="L532" s="113">
        <v>2.81E-2</v>
      </c>
      <c r="M532" s="168">
        <v>6.7999999999999996E-3</v>
      </c>
      <c r="N532" s="33">
        <f t="shared" si="156"/>
        <v>0</v>
      </c>
      <c r="O532" s="364"/>
      <c r="P532" s="801"/>
      <c r="Q532" s="642"/>
      <c r="R532" s="801" t="s">
        <v>2739</v>
      </c>
      <c r="S532" s="1412"/>
      <c r="T532" s="872"/>
      <c r="U532" s="873"/>
      <c r="V532" s="871"/>
    </row>
    <row r="533" spans="1:22">
      <c r="A533" s="799"/>
      <c r="B533" s="127" t="s">
        <v>3111</v>
      </c>
      <c r="C533" s="353" t="s">
        <v>735</v>
      </c>
      <c r="D533" s="1317">
        <v>0</v>
      </c>
      <c r="E533" s="1318">
        <v>0</v>
      </c>
      <c r="F533" s="33">
        <f t="shared" si="159"/>
        <v>0</v>
      </c>
      <c r="G533" s="111">
        <v>956</v>
      </c>
      <c r="H533" s="110">
        <v>16</v>
      </c>
      <c r="I533" s="3">
        <f t="shared" si="160"/>
        <v>16</v>
      </c>
      <c r="J533" s="3">
        <f t="shared" si="154"/>
        <v>2</v>
      </c>
      <c r="K533" s="110" t="s">
        <v>59</v>
      </c>
      <c r="L533" s="113">
        <v>2.7900000000000001E-2</v>
      </c>
      <c r="M533" s="168">
        <v>6.7999999999999996E-3</v>
      </c>
      <c r="N533" s="33">
        <f t="shared" si="156"/>
        <v>0</v>
      </c>
      <c r="O533" s="364"/>
      <c r="P533" s="801"/>
      <c r="Q533" s="642"/>
      <c r="R533" s="801" t="s">
        <v>2786</v>
      </c>
      <c r="S533" s="1412"/>
      <c r="T533" s="872"/>
      <c r="U533" s="873"/>
      <c r="V533" s="871"/>
    </row>
    <row r="534" spans="1:22">
      <c r="A534" s="799"/>
      <c r="B534" s="127" t="s">
        <v>1579</v>
      </c>
      <c r="C534" s="353" t="s">
        <v>735</v>
      </c>
      <c r="D534" s="155">
        <v>0</v>
      </c>
      <c r="E534" s="110">
        <v>0</v>
      </c>
      <c r="F534" s="33">
        <f t="shared" si="159"/>
        <v>0</v>
      </c>
      <c r="G534" s="111">
        <v>823</v>
      </c>
      <c r="H534" s="110">
        <v>16</v>
      </c>
      <c r="I534" s="3">
        <f t="shared" si="160"/>
        <v>16</v>
      </c>
      <c r="J534" s="3">
        <f t="shared" si="154"/>
        <v>2</v>
      </c>
      <c r="K534" s="110" t="s">
        <v>1114</v>
      </c>
      <c r="L534" s="113">
        <v>2.8400000000000002E-2</v>
      </c>
      <c r="M534" s="168">
        <v>2.6499999999999999E-2</v>
      </c>
      <c r="N534" s="33">
        <f t="shared" si="156"/>
        <v>0</v>
      </c>
      <c r="O534" s="364"/>
      <c r="P534" s="801"/>
      <c r="Q534" s="642"/>
      <c r="R534" s="801" t="s">
        <v>2845</v>
      </c>
      <c r="S534" s="1412"/>
      <c r="T534" s="872"/>
      <c r="U534" s="873"/>
      <c r="V534" s="871"/>
    </row>
    <row r="535" spans="1:22">
      <c r="A535" s="799"/>
      <c r="B535" s="127" t="s">
        <v>1578</v>
      </c>
      <c r="C535" s="353" t="s">
        <v>735</v>
      </c>
      <c r="D535" s="155">
        <v>0</v>
      </c>
      <c r="E535" s="110">
        <v>0</v>
      </c>
      <c r="F535" s="33">
        <f t="shared" si="159"/>
        <v>0</v>
      </c>
      <c r="G535" s="111">
        <v>503</v>
      </c>
      <c r="H535" s="110">
        <v>16</v>
      </c>
      <c r="I535" s="3">
        <f t="shared" si="160"/>
        <v>16</v>
      </c>
      <c r="J535" s="3">
        <f t="shared" si="154"/>
        <v>2</v>
      </c>
      <c r="K535" s="110" t="s">
        <v>107</v>
      </c>
      <c r="L535" s="113">
        <v>3.6400000000000002E-2</v>
      </c>
      <c r="M535" s="168">
        <v>8.5599999999999999E-3</v>
      </c>
      <c r="N535" s="33">
        <f t="shared" si="156"/>
        <v>0</v>
      </c>
      <c r="O535" s="364"/>
      <c r="P535" s="801"/>
      <c r="Q535" s="642"/>
      <c r="R535" s="801" t="s">
        <v>2828</v>
      </c>
      <c r="S535" s="1412"/>
      <c r="T535" s="872"/>
      <c r="U535" s="873"/>
      <c r="V535" s="871"/>
    </row>
    <row r="536" spans="1:22">
      <c r="A536" s="799"/>
      <c r="B536" s="720" t="s">
        <v>2788</v>
      </c>
      <c r="C536" s="763" t="s">
        <v>735</v>
      </c>
      <c r="D536" s="155">
        <v>0</v>
      </c>
      <c r="E536" s="155">
        <v>0</v>
      </c>
      <c r="F536" s="33">
        <f t="shared" si="159"/>
        <v>0</v>
      </c>
      <c r="G536" s="8">
        <v>405</v>
      </c>
      <c r="H536" s="293">
        <v>16</v>
      </c>
      <c r="I536" s="3">
        <f t="shared" si="160"/>
        <v>16</v>
      </c>
      <c r="J536" s="3">
        <f t="shared" si="154"/>
        <v>2</v>
      </c>
      <c r="K536" s="293" t="s">
        <v>221</v>
      </c>
      <c r="L536" s="400">
        <v>7.7200000000000005E-2</v>
      </c>
      <c r="M536" s="110">
        <v>2.5399999999999999E-2</v>
      </c>
      <c r="N536" s="33">
        <f t="shared" si="156"/>
        <v>0</v>
      </c>
      <c r="O536" s="364"/>
      <c r="P536" s="801"/>
      <c r="Q536" s="642"/>
      <c r="R536" s="801" t="s">
        <v>3112</v>
      </c>
      <c r="S536" s="1412"/>
      <c r="T536" s="872"/>
      <c r="U536" s="873"/>
      <c r="V536" s="871"/>
    </row>
    <row r="537" spans="1:22">
      <c r="A537" s="799"/>
      <c r="B537" s="720" t="s">
        <v>2788</v>
      </c>
      <c r="C537" s="763" t="s">
        <v>736</v>
      </c>
      <c r="D537" s="155">
        <v>0</v>
      </c>
      <c r="E537" s="155">
        <v>0</v>
      </c>
      <c r="F537" s="33">
        <f t="shared" si="159"/>
        <v>0</v>
      </c>
      <c r="G537" s="8">
        <v>648</v>
      </c>
      <c r="H537" s="293">
        <v>16</v>
      </c>
      <c r="I537" s="3">
        <f>E537/G537+H537</f>
        <v>16</v>
      </c>
      <c r="J537" s="3">
        <f>ROUND(I537/7.5,0)</f>
        <v>2</v>
      </c>
      <c r="K537" s="293" t="s">
        <v>221</v>
      </c>
      <c r="L537" s="400">
        <v>7.9899999999999999E-2</v>
      </c>
      <c r="M537" s="110">
        <v>2.5399999999999999E-2</v>
      </c>
      <c r="N537" s="33">
        <f t="shared" si="156"/>
        <v>0</v>
      </c>
      <c r="O537" s="364"/>
      <c r="P537" s="801"/>
      <c r="Q537" s="642"/>
      <c r="R537" s="801" t="s">
        <v>2786</v>
      </c>
      <c r="S537" s="1412"/>
      <c r="T537" s="872"/>
      <c r="U537" s="873"/>
      <c r="V537" s="871"/>
    </row>
    <row r="538" spans="1:22">
      <c r="A538" s="799"/>
      <c r="B538" s="720" t="s">
        <v>2836</v>
      </c>
      <c r="C538" s="763"/>
      <c r="D538" s="155">
        <v>0</v>
      </c>
      <c r="E538" s="155">
        <v>0</v>
      </c>
      <c r="F538" s="33">
        <f t="shared" si="159"/>
        <v>0</v>
      </c>
      <c r="G538" s="8">
        <v>995</v>
      </c>
      <c r="H538" s="293">
        <v>16</v>
      </c>
      <c r="I538" s="3">
        <f t="shared" si="160"/>
        <v>16</v>
      </c>
      <c r="J538" s="3">
        <f t="shared" si="154"/>
        <v>2</v>
      </c>
      <c r="K538" s="293" t="s">
        <v>54</v>
      </c>
      <c r="L538" s="400">
        <v>8.3000000000000001E-3</v>
      </c>
      <c r="M538" s="110">
        <v>1.92E-3</v>
      </c>
      <c r="N538" s="33">
        <f t="shared" si="156"/>
        <v>0</v>
      </c>
      <c r="O538" s="364"/>
      <c r="P538" s="801"/>
      <c r="Q538" s="642"/>
      <c r="R538" s="801" t="s">
        <v>2845</v>
      </c>
      <c r="S538" s="1412"/>
      <c r="T538" s="872"/>
      <c r="U538" s="873"/>
      <c r="V538" s="871"/>
    </row>
    <row r="539" spans="1:22">
      <c r="A539" s="799"/>
      <c r="B539" s="127" t="s">
        <v>2819</v>
      </c>
      <c r="C539" s="353"/>
      <c r="D539" s="155">
        <v>0</v>
      </c>
      <c r="E539" s="110">
        <v>0</v>
      </c>
      <c r="F539" s="33">
        <f t="shared" si="159"/>
        <v>0</v>
      </c>
      <c r="G539" s="111">
        <v>1095</v>
      </c>
      <c r="H539" s="110">
        <v>16</v>
      </c>
      <c r="I539" s="3">
        <f t="shared" si="160"/>
        <v>16</v>
      </c>
      <c r="J539" s="3">
        <f t="shared" si="154"/>
        <v>2</v>
      </c>
      <c r="K539" s="110" t="s">
        <v>1089</v>
      </c>
      <c r="L539" s="113">
        <v>2.5399999999999999E-2</v>
      </c>
      <c r="M539" s="168">
        <v>5.0000000000000001E-3</v>
      </c>
      <c r="N539" s="33">
        <f t="shared" si="156"/>
        <v>0</v>
      </c>
      <c r="O539" s="364"/>
      <c r="P539" s="801"/>
      <c r="Q539" s="642"/>
      <c r="R539" s="801" t="s">
        <v>2814</v>
      </c>
      <c r="S539" s="1412"/>
      <c r="T539" s="872"/>
      <c r="U539" s="873"/>
      <c r="V539" s="871"/>
    </row>
    <row r="540" spans="1:22">
      <c r="A540" s="822" t="s">
        <v>3113</v>
      </c>
      <c r="B540" s="127" t="s">
        <v>3114</v>
      </c>
      <c r="C540" s="353"/>
      <c r="D540" s="155">
        <v>0</v>
      </c>
      <c r="E540" s="110">
        <v>0</v>
      </c>
      <c r="F540" s="33">
        <f t="shared" si="159"/>
        <v>0</v>
      </c>
      <c r="G540" s="111">
        <v>544</v>
      </c>
      <c r="H540" s="110">
        <v>16</v>
      </c>
      <c r="I540" s="3">
        <f t="shared" si="160"/>
        <v>16</v>
      </c>
      <c r="J540" s="3">
        <f t="shared" si="154"/>
        <v>2</v>
      </c>
      <c r="K540" s="110" t="s">
        <v>221</v>
      </c>
      <c r="L540" s="113">
        <v>7.8899999999999998E-2</v>
      </c>
      <c r="M540" s="168">
        <v>2.9159999999999998E-2</v>
      </c>
      <c r="N540" s="33">
        <f t="shared" si="156"/>
        <v>0</v>
      </c>
      <c r="O540" s="364"/>
      <c r="P540" s="801"/>
      <c r="Q540" s="642"/>
      <c r="R540" s="801" t="s">
        <v>3064</v>
      </c>
      <c r="S540" s="1412"/>
      <c r="T540" s="872"/>
      <c r="U540" s="873"/>
      <c r="V540" s="871"/>
    </row>
    <row r="541" spans="1:22">
      <c r="A541" s="822" t="s">
        <v>3115</v>
      </c>
      <c r="B541" s="127" t="s">
        <v>2815</v>
      </c>
      <c r="C541" s="353"/>
      <c r="D541" s="155">
        <v>0</v>
      </c>
      <c r="E541" s="110">
        <v>0</v>
      </c>
      <c r="F541" s="33">
        <f t="shared" si="159"/>
        <v>0</v>
      </c>
      <c r="G541" s="111">
        <v>310</v>
      </c>
      <c r="H541" s="110">
        <v>16</v>
      </c>
      <c r="I541" s="3">
        <f t="shared" si="160"/>
        <v>16</v>
      </c>
      <c r="J541" s="3">
        <f t="shared" si="154"/>
        <v>2</v>
      </c>
      <c r="K541" s="110" t="s">
        <v>1089</v>
      </c>
      <c r="L541" s="113">
        <v>5.3699999999999998E-2</v>
      </c>
      <c r="M541" s="168">
        <v>1.7690000000000001E-2</v>
      </c>
      <c r="N541" s="33">
        <f t="shared" si="156"/>
        <v>0</v>
      </c>
      <c r="O541" s="364"/>
      <c r="P541" s="801"/>
      <c r="Q541" s="642"/>
      <c r="R541" s="801" t="s">
        <v>2814</v>
      </c>
      <c r="S541" s="1412"/>
      <c r="T541" s="872"/>
      <c r="U541" s="873"/>
      <c r="V541" s="871"/>
    </row>
    <row r="542" spans="1:22">
      <c r="A542" s="822" t="s">
        <v>3113</v>
      </c>
      <c r="B542" s="127" t="s">
        <v>3116</v>
      </c>
      <c r="C542" s="353"/>
      <c r="D542" s="155">
        <v>0</v>
      </c>
      <c r="E542" s="110">
        <v>0</v>
      </c>
      <c r="F542" s="33">
        <f t="shared" si="159"/>
        <v>0</v>
      </c>
      <c r="G542" s="111">
        <v>554</v>
      </c>
      <c r="H542" s="110">
        <v>16</v>
      </c>
      <c r="I542" s="3">
        <f t="shared" si="160"/>
        <v>16</v>
      </c>
      <c r="J542" s="3">
        <f t="shared" si="154"/>
        <v>2</v>
      </c>
      <c r="K542" s="110" t="s">
        <v>3117</v>
      </c>
      <c r="L542" s="113">
        <v>7.3300000000000004E-2</v>
      </c>
      <c r="M542" s="168"/>
      <c r="N542" s="33">
        <f t="shared" si="156"/>
        <v>0</v>
      </c>
      <c r="O542" s="364"/>
      <c r="P542" s="801"/>
      <c r="Q542" s="642"/>
      <c r="R542" s="801" t="s">
        <v>2845</v>
      </c>
      <c r="S542" s="1412"/>
      <c r="T542" s="872"/>
      <c r="U542" s="873"/>
      <c r="V542" s="871"/>
    </row>
    <row r="543" spans="1:22">
      <c r="A543" s="822" t="s">
        <v>3115</v>
      </c>
      <c r="B543" s="127" t="s">
        <v>3118</v>
      </c>
      <c r="C543" s="353"/>
      <c r="D543" s="155">
        <v>0</v>
      </c>
      <c r="E543" s="110">
        <v>0</v>
      </c>
      <c r="F543" s="33">
        <f t="shared" si="159"/>
        <v>0</v>
      </c>
      <c r="G543" s="111">
        <v>506</v>
      </c>
      <c r="H543" s="110">
        <v>16</v>
      </c>
      <c r="I543" s="3">
        <f t="shared" si="160"/>
        <v>16</v>
      </c>
      <c r="J543" s="3">
        <f t="shared" si="154"/>
        <v>2</v>
      </c>
      <c r="K543" s="110" t="s">
        <v>1089</v>
      </c>
      <c r="L543" s="113">
        <v>4.9299999999999997E-2</v>
      </c>
      <c r="M543" s="168"/>
      <c r="N543" s="33">
        <f t="shared" si="156"/>
        <v>0</v>
      </c>
      <c r="O543" s="364"/>
      <c r="P543" s="801"/>
      <c r="Q543" s="642"/>
      <c r="R543" s="801" t="s">
        <v>2814</v>
      </c>
      <c r="S543" s="1412"/>
      <c r="T543" s="872"/>
      <c r="U543" s="873"/>
      <c r="V543" s="871"/>
    </row>
    <row r="544" spans="1:22">
      <c r="A544" s="821">
        <v>2013</v>
      </c>
      <c r="B544" s="127" t="s">
        <v>3119</v>
      </c>
      <c r="C544" s="353"/>
      <c r="D544" s="155">
        <v>0</v>
      </c>
      <c r="E544" s="110">
        <v>0</v>
      </c>
      <c r="F544" s="33">
        <f t="shared" si="159"/>
        <v>0</v>
      </c>
      <c r="G544" s="111">
        <v>572</v>
      </c>
      <c r="H544" s="110">
        <v>16</v>
      </c>
      <c r="I544" s="3">
        <f t="shared" si="160"/>
        <v>16</v>
      </c>
      <c r="J544" s="3">
        <f t="shared" ref="J544:J623" si="161">ROUND(I544/7.5,0)</f>
        <v>2</v>
      </c>
      <c r="K544" s="110" t="s">
        <v>1114</v>
      </c>
      <c r="L544" s="113">
        <v>5.9900000000000002E-2</v>
      </c>
      <c r="M544" s="168"/>
      <c r="N544" s="33">
        <f t="shared" si="156"/>
        <v>0</v>
      </c>
      <c r="O544" s="364"/>
      <c r="P544" s="801"/>
      <c r="Q544" s="642"/>
      <c r="R544" s="801" t="s">
        <v>2845</v>
      </c>
      <c r="S544" s="1412"/>
      <c r="T544" s="872"/>
      <c r="U544" s="873"/>
      <c r="V544" s="871"/>
    </row>
    <row r="545" spans="1:22">
      <c r="A545" s="804">
        <v>2014</v>
      </c>
      <c r="B545" s="127" t="s">
        <v>3120</v>
      </c>
      <c r="C545" s="930" t="s">
        <v>1045</v>
      </c>
      <c r="D545" s="155">
        <v>0</v>
      </c>
      <c r="E545" s="110">
        <v>0</v>
      </c>
      <c r="F545" s="33">
        <f t="shared" si="159"/>
        <v>0</v>
      </c>
      <c r="G545" s="111">
        <v>151</v>
      </c>
      <c r="H545" s="110">
        <v>16</v>
      </c>
      <c r="I545" s="3">
        <f t="shared" si="160"/>
        <v>16</v>
      </c>
      <c r="J545" s="3">
        <f t="shared" si="161"/>
        <v>2</v>
      </c>
      <c r="K545" s="110" t="s">
        <v>3121</v>
      </c>
      <c r="L545" s="113">
        <v>8.4000000000000005E-2</v>
      </c>
      <c r="M545" s="168"/>
      <c r="N545" s="33">
        <f t="shared" si="156"/>
        <v>0</v>
      </c>
      <c r="O545" s="364"/>
      <c r="P545" s="801"/>
      <c r="Q545" s="642"/>
      <c r="R545" s="801" t="s">
        <v>2794</v>
      </c>
      <c r="S545" s="1412"/>
      <c r="T545" s="872"/>
      <c r="U545" s="873"/>
      <c r="V545" s="871"/>
    </row>
    <row r="546" spans="1:22">
      <c r="A546" s="804">
        <v>2014</v>
      </c>
      <c r="B546" s="127" t="s">
        <v>2848</v>
      </c>
      <c r="C546" s="353"/>
      <c r="D546" s="155">
        <v>0</v>
      </c>
      <c r="E546" s="110">
        <v>0</v>
      </c>
      <c r="F546" s="33">
        <f t="shared" si="159"/>
        <v>0</v>
      </c>
      <c r="G546" s="111">
        <v>565</v>
      </c>
      <c r="H546" s="110">
        <v>16</v>
      </c>
      <c r="I546" s="3">
        <f t="shared" si="160"/>
        <v>16</v>
      </c>
      <c r="J546" s="3">
        <f t="shared" si="161"/>
        <v>2</v>
      </c>
      <c r="K546" s="110" t="s">
        <v>1758</v>
      </c>
      <c r="L546" s="113">
        <v>8.8999999999999999E-3</v>
      </c>
      <c r="M546" s="168">
        <v>1.6999999999999999E-3</v>
      </c>
      <c r="N546" s="33">
        <v>0</v>
      </c>
      <c r="O546" s="364"/>
      <c r="P546" s="801"/>
      <c r="Q546" s="642"/>
      <c r="R546" s="801" t="s">
        <v>2845</v>
      </c>
      <c r="S546" s="1412"/>
      <c r="T546" s="872"/>
      <c r="U546" s="873"/>
      <c r="V546" s="871"/>
    </row>
    <row r="547" spans="1:22">
      <c r="A547" s="799">
        <v>2013</v>
      </c>
      <c r="B547" s="823" t="s">
        <v>3122</v>
      </c>
      <c r="C547" s="663"/>
      <c r="D547" s="155">
        <v>0</v>
      </c>
      <c r="E547" s="824">
        <v>0</v>
      </c>
      <c r="F547" s="33">
        <f t="shared" si="159"/>
        <v>0</v>
      </c>
      <c r="G547" s="825">
        <v>349</v>
      </c>
      <c r="H547" s="826">
        <v>16</v>
      </c>
      <c r="I547" s="3">
        <f t="shared" si="160"/>
        <v>16</v>
      </c>
      <c r="J547" s="3">
        <f t="shared" si="161"/>
        <v>2</v>
      </c>
      <c r="K547" s="826" t="s">
        <v>181</v>
      </c>
      <c r="L547" s="1089">
        <v>0.32240000000000002</v>
      </c>
      <c r="M547" s="827"/>
      <c r="N547" s="33">
        <f t="shared" ref="N547:N555" si="162">E547*L547</f>
        <v>0</v>
      </c>
      <c r="O547" s="364"/>
      <c r="P547" s="828"/>
      <c r="Q547" s="642"/>
      <c r="R547" s="829" t="s">
        <v>2739</v>
      </c>
      <c r="S547" s="1412"/>
      <c r="T547" s="872"/>
      <c r="U547" s="873"/>
      <c r="V547" s="871"/>
    </row>
    <row r="548" spans="1:22">
      <c r="A548" s="799"/>
      <c r="B548" s="127" t="s">
        <v>3123</v>
      </c>
      <c r="C548" s="353"/>
      <c r="D548" s="155">
        <v>0</v>
      </c>
      <c r="E548" s="110">
        <v>0</v>
      </c>
      <c r="F548" s="33">
        <f t="shared" si="159"/>
        <v>0</v>
      </c>
      <c r="G548" s="110">
        <v>335</v>
      </c>
      <c r="H548" s="110">
        <v>16</v>
      </c>
      <c r="I548" s="3">
        <f t="shared" si="160"/>
        <v>16</v>
      </c>
      <c r="J548" s="3">
        <f t="shared" si="161"/>
        <v>2</v>
      </c>
      <c r="K548" s="110" t="s">
        <v>122</v>
      </c>
      <c r="L548" s="113">
        <v>0.2848</v>
      </c>
      <c r="M548" s="168"/>
      <c r="N548" s="33">
        <f t="shared" si="162"/>
        <v>0</v>
      </c>
      <c r="O548" s="364"/>
      <c r="P548" s="801"/>
      <c r="Q548" s="642"/>
      <c r="R548" s="801" t="s">
        <v>2909</v>
      </c>
      <c r="S548" s="1412"/>
      <c r="T548" s="872"/>
      <c r="U548" s="873"/>
      <c r="V548" s="871"/>
    </row>
    <row r="549" spans="1:22">
      <c r="A549" s="799"/>
      <c r="B549" s="127" t="s">
        <v>3124</v>
      </c>
      <c r="C549" s="353"/>
      <c r="D549" s="155">
        <v>0</v>
      </c>
      <c r="E549" s="110">
        <v>0</v>
      </c>
      <c r="F549" s="33">
        <f t="shared" si="159"/>
        <v>0</v>
      </c>
      <c r="G549" s="111">
        <v>274</v>
      </c>
      <c r="H549" s="110">
        <v>16</v>
      </c>
      <c r="I549" s="3">
        <f t="shared" si="160"/>
        <v>16</v>
      </c>
      <c r="J549" s="3">
        <f t="shared" si="161"/>
        <v>2</v>
      </c>
      <c r="K549" s="110" t="s">
        <v>55</v>
      </c>
      <c r="L549" s="113">
        <v>0.25140000000000001</v>
      </c>
      <c r="M549" s="168"/>
      <c r="N549" s="33">
        <f t="shared" si="162"/>
        <v>0</v>
      </c>
      <c r="O549" s="364"/>
      <c r="P549" s="801"/>
      <c r="Q549" s="642"/>
      <c r="R549" s="801" t="s">
        <v>3008</v>
      </c>
      <c r="S549" s="1412" t="s">
        <v>3439</v>
      </c>
      <c r="T549" s="872"/>
      <c r="U549" s="873"/>
      <c r="V549" s="871"/>
    </row>
    <row r="550" spans="1:22">
      <c r="A550" s="799"/>
      <c r="B550" s="127" t="s">
        <v>509</v>
      </c>
      <c r="C550" s="802" t="s">
        <v>334</v>
      </c>
      <c r="D550" s="155">
        <v>0</v>
      </c>
      <c r="E550" s="110">
        <v>0</v>
      </c>
      <c r="F550" s="33">
        <f t="shared" si="159"/>
        <v>0</v>
      </c>
      <c r="G550" s="110">
        <v>307</v>
      </c>
      <c r="H550" s="110">
        <v>16</v>
      </c>
      <c r="I550" s="3">
        <f t="shared" si="160"/>
        <v>16</v>
      </c>
      <c r="J550" s="3">
        <f t="shared" si="161"/>
        <v>2</v>
      </c>
      <c r="K550" s="110" t="s">
        <v>181</v>
      </c>
      <c r="L550" s="168">
        <v>0.2853</v>
      </c>
      <c r="M550" s="168"/>
      <c r="N550" s="33">
        <f t="shared" si="162"/>
        <v>0</v>
      </c>
      <c r="O550" s="364" t="s">
        <v>334</v>
      </c>
      <c r="P550" s="801"/>
      <c r="Q550" s="642"/>
      <c r="R550" s="801" t="s">
        <v>2771</v>
      </c>
      <c r="S550" s="1412"/>
      <c r="T550" s="872"/>
      <c r="U550" s="873"/>
      <c r="V550" s="871"/>
    </row>
    <row r="551" spans="1:22">
      <c r="A551" s="799"/>
      <c r="B551" s="127" t="s">
        <v>3125</v>
      </c>
      <c r="C551" s="353"/>
      <c r="D551" s="155">
        <v>0</v>
      </c>
      <c r="E551" s="110">
        <v>0</v>
      </c>
      <c r="F551" s="33">
        <f t="shared" si="159"/>
        <v>0</v>
      </c>
      <c r="G551" s="110">
        <v>293</v>
      </c>
      <c r="H551" s="110">
        <v>16</v>
      </c>
      <c r="I551" s="3">
        <f t="shared" si="160"/>
        <v>16</v>
      </c>
      <c r="J551" s="3">
        <f t="shared" si="161"/>
        <v>2</v>
      </c>
      <c r="K551" s="110" t="s">
        <v>213</v>
      </c>
      <c r="L551" s="168">
        <v>0.91139999999999999</v>
      </c>
      <c r="M551" s="168"/>
      <c r="N551" s="33">
        <f t="shared" si="162"/>
        <v>0</v>
      </c>
      <c r="O551" s="364"/>
      <c r="P551" s="801"/>
      <c r="Q551" s="642"/>
      <c r="R551" s="801" t="s">
        <v>2771</v>
      </c>
      <c r="S551" s="1412"/>
      <c r="T551" s="872"/>
      <c r="U551" s="873"/>
      <c r="V551" s="871"/>
    </row>
    <row r="552" spans="1:22">
      <c r="A552" s="799"/>
      <c r="B552" s="127" t="s">
        <v>3126</v>
      </c>
      <c r="C552" s="353"/>
      <c r="D552" s="155">
        <v>0</v>
      </c>
      <c r="E552" s="110">
        <v>0</v>
      </c>
      <c r="F552" s="33">
        <f t="shared" si="159"/>
        <v>0</v>
      </c>
      <c r="G552" s="110">
        <v>228</v>
      </c>
      <c r="H552" s="110">
        <v>16</v>
      </c>
      <c r="I552" s="3">
        <f t="shared" si="160"/>
        <v>16</v>
      </c>
      <c r="J552" s="3">
        <f t="shared" si="161"/>
        <v>2</v>
      </c>
      <c r="K552" s="110" t="s">
        <v>3127</v>
      </c>
      <c r="L552" s="168">
        <v>0.79530000000000001</v>
      </c>
      <c r="M552" s="168"/>
      <c r="N552" s="33">
        <f t="shared" si="162"/>
        <v>0</v>
      </c>
      <c r="O552" s="364"/>
      <c r="P552" s="801"/>
      <c r="Q552" s="642"/>
      <c r="R552" s="801" t="s">
        <v>2771</v>
      </c>
      <c r="S552" s="1412"/>
      <c r="T552" s="872"/>
      <c r="U552" s="873"/>
      <c r="V552" s="871"/>
    </row>
    <row r="553" spans="1:22">
      <c r="A553" s="799"/>
      <c r="B553" s="127" t="s">
        <v>3128</v>
      </c>
      <c r="C553" s="353"/>
      <c r="D553" s="155">
        <v>0</v>
      </c>
      <c r="E553" s="110">
        <v>0</v>
      </c>
      <c r="F553" s="33">
        <f t="shared" si="159"/>
        <v>0</v>
      </c>
      <c r="G553" s="110">
        <v>512</v>
      </c>
      <c r="H553" s="110">
        <v>16</v>
      </c>
      <c r="I553" s="3">
        <f t="shared" si="160"/>
        <v>16</v>
      </c>
      <c r="J553" s="3">
        <f t="shared" si="161"/>
        <v>2</v>
      </c>
      <c r="K553" s="110" t="s">
        <v>54</v>
      </c>
      <c r="L553" s="168">
        <v>6.7000000000000002E-3</v>
      </c>
      <c r="M553" s="168"/>
      <c r="N553" s="33">
        <f t="shared" si="162"/>
        <v>0</v>
      </c>
      <c r="O553" s="364"/>
      <c r="P553" s="801"/>
      <c r="Q553" s="642"/>
      <c r="R553" s="801" t="s">
        <v>2820</v>
      </c>
      <c r="S553" s="1412"/>
      <c r="T553" s="872"/>
      <c r="U553" s="873"/>
      <c r="V553" s="871"/>
    </row>
    <row r="554" spans="1:22">
      <c r="A554" s="799"/>
      <c r="B554" s="127" t="s">
        <v>3129</v>
      </c>
      <c r="C554" s="353"/>
      <c r="D554" s="155">
        <v>0</v>
      </c>
      <c r="E554" s="110">
        <v>0</v>
      </c>
      <c r="F554" s="33">
        <f t="shared" si="159"/>
        <v>0</v>
      </c>
      <c r="G554" s="111">
        <v>475</v>
      </c>
      <c r="H554" s="110">
        <v>16</v>
      </c>
      <c r="I554" s="3">
        <f t="shared" si="160"/>
        <v>16</v>
      </c>
      <c r="J554" s="3">
        <f t="shared" si="161"/>
        <v>2</v>
      </c>
      <c r="K554" s="110" t="s">
        <v>410</v>
      </c>
      <c r="L554" s="113">
        <v>0.19020000000000001</v>
      </c>
      <c r="M554" s="168"/>
      <c r="N554" s="33">
        <f t="shared" si="162"/>
        <v>0</v>
      </c>
      <c r="O554" s="364"/>
      <c r="P554" s="801"/>
      <c r="Q554" s="642"/>
      <c r="R554" s="801" t="s">
        <v>2771</v>
      </c>
      <c r="S554" s="1412"/>
      <c r="T554" s="872"/>
      <c r="U554" s="873"/>
      <c r="V554" s="871"/>
    </row>
    <row r="555" spans="1:22">
      <c r="A555" s="799"/>
      <c r="B555" s="127" t="s">
        <v>3130</v>
      </c>
      <c r="C555" s="353"/>
      <c r="D555" s="1317">
        <v>0</v>
      </c>
      <c r="E555" s="1318">
        <v>0</v>
      </c>
      <c r="F555" s="33">
        <f t="shared" si="159"/>
        <v>0</v>
      </c>
      <c r="G555" s="111">
        <v>705</v>
      </c>
      <c r="H555" s="110">
        <v>16</v>
      </c>
      <c r="I555" s="3">
        <f t="shared" si="160"/>
        <v>16</v>
      </c>
      <c r="J555" s="3">
        <f t="shared" si="161"/>
        <v>2</v>
      </c>
      <c r="K555" s="110" t="s">
        <v>161</v>
      </c>
      <c r="L555" s="113">
        <v>4.7300000000000002E-2</v>
      </c>
      <c r="M555" s="168">
        <v>6.77E-3</v>
      </c>
      <c r="N555" s="33">
        <f t="shared" si="162"/>
        <v>0</v>
      </c>
      <c r="O555" s="364"/>
      <c r="P555" s="801"/>
      <c r="Q555" s="642"/>
      <c r="R555" s="801" t="s">
        <v>2786</v>
      </c>
      <c r="S555" s="1412"/>
      <c r="T555" s="872"/>
      <c r="U555" s="873"/>
      <c r="V555" s="871"/>
    </row>
    <row r="556" spans="1:22">
      <c r="A556" s="799">
        <v>2013</v>
      </c>
      <c r="B556" s="127" t="s">
        <v>3131</v>
      </c>
      <c r="C556" s="353"/>
      <c r="D556" s="155">
        <v>0</v>
      </c>
      <c r="E556" s="110">
        <v>0</v>
      </c>
      <c r="F556" s="33">
        <f t="shared" si="159"/>
        <v>0</v>
      </c>
      <c r="G556" s="111">
        <v>1331</v>
      </c>
      <c r="H556" s="110">
        <v>16</v>
      </c>
      <c r="I556" s="3">
        <f t="shared" si="160"/>
        <v>16</v>
      </c>
      <c r="J556" s="3">
        <f t="shared" si="161"/>
        <v>2</v>
      </c>
      <c r="K556" s="110" t="s">
        <v>1771</v>
      </c>
      <c r="L556" s="113">
        <v>1.66E-2</v>
      </c>
      <c r="M556" s="168"/>
      <c r="N556" s="33">
        <v>0</v>
      </c>
      <c r="O556" s="364" t="s">
        <v>2884</v>
      </c>
      <c r="P556" s="801"/>
      <c r="Q556" s="642"/>
      <c r="R556" s="801" t="s">
        <v>2845</v>
      </c>
      <c r="S556" s="1412"/>
      <c r="T556" s="872"/>
      <c r="U556" s="873"/>
      <c r="V556" s="871"/>
    </row>
    <row r="557" spans="1:22">
      <c r="A557" s="587"/>
      <c r="B557" s="127" t="s">
        <v>244</v>
      </c>
      <c r="C557" s="353" t="s">
        <v>2331</v>
      </c>
      <c r="D557" s="1317">
        <v>0</v>
      </c>
      <c r="E557" s="1318">
        <v>0</v>
      </c>
      <c r="F557" s="33">
        <f t="shared" si="159"/>
        <v>0</v>
      </c>
      <c r="G557" s="111">
        <v>642</v>
      </c>
      <c r="H557" s="110">
        <v>16</v>
      </c>
      <c r="I557" s="3">
        <f t="shared" si="160"/>
        <v>16</v>
      </c>
      <c r="J557" s="3">
        <f t="shared" si="161"/>
        <v>2</v>
      </c>
      <c r="K557" s="110" t="s">
        <v>122</v>
      </c>
      <c r="L557" s="113">
        <v>4.7300000000000002E-2</v>
      </c>
      <c r="M557" s="168">
        <v>0.10299999999999999</v>
      </c>
      <c r="N557" s="33">
        <f t="shared" ref="N557:N562" si="163">E557*L557</f>
        <v>0</v>
      </c>
      <c r="O557" s="364" t="s">
        <v>2884</v>
      </c>
      <c r="P557" s="801"/>
      <c r="Q557" s="642"/>
      <c r="R557" s="801" t="s">
        <v>2909</v>
      </c>
      <c r="S557" s="1412"/>
      <c r="T557" s="872"/>
      <c r="U557" s="873"/>
      <c r="V557" s="871"/>
    </row>
    <row r="558" spans="1:22">
      <c r="A558" s="799"/>
      <c r="B558" s="127" t="s">
        <v>3132</v>
      </c>
      <c r="C558" s="353"/>
      <c r="D558" s="155">
        <v>0</v>
      </c>
      <c r="E558" s="110">
        <v>0</v>
      </c>
      <c r="F558" s="33">
        <f t="shared" si="159"/>
        <v>0</v>
      </c>
      <c r="G558" s="110">
        <v>167</v>
      </c>
      <c r="H558" s="110">
        <v>16</v>
      </c>
      <c r="I558" s="3">
        <f t="shared" si="160"/>
        <v>16</v>
      </c>
      <c r="J558" s="3">
        <f t="shared" si="161"/>
        <v>2</v>
      </c>
      <c r="K558" s="110" t="s">
        <v>213</v>
      </c>
      <c r="L558" s="113">
        <v>0.51929999999999998</v>
      </c>
      <c r="M558" s="168"/>
      <c r="N558" s="33">
        <f t="shared" si="163"/>
        <v>0</v>
      </c>
      <c r="O558" s="364"/>
      <c r="P558" s="801"/>
      <c r="Q558" s="642"/>
      <c r="R558" s="801" t="s">
        <v>2771</v>
      </c>
      <c r="S558" s="1412"/>
      <c r="T558" s="872"/>
      <c r="U558" s="873"/>
      <c r="V558" s="871"/>
    </row>
    <row r="559" spans="1:22">
      <c r="A559" s="799" t="s">
        <v>3133</v>
      </c>
      <c r="B559" s="127" t="s">
        <v>2168</v>
      </c>
      <c r="C559" s="353"/>
      <c r="D559" s="155">
        <v>0</v>
      </c>
      <c r="E559" s="110">
        <v>0</v>
      </c>
      <c r="F559" s="33">
        <f t="shared" si="159"/>
        <v>0</v>
      </c>
      <c r="G559" s="111">
        <v>228</v>
      </c>
      <c r="H559" s="110">
        <v>16</v>
      </c>
      <c r="I559" s="3">
        <f t="shared" si="160"/>
        <v>16</v>
      </c>
      <c r="J559" s="3">
        <f t="shared" si="161"/>
        <v>2</v>
      </c>
      <c r="K559" s="110" t="s">
        <v>96</v>
      </c>
      <c r="L559" s="113">
        <v>1.0722</v>
      </c>
      <c r="M559" s="168">
        <v>0.35</v>
      </c>
      <c r="N559" s="33">
        <f t="shared" si="163"/>
        <v>0</v>
      </c>
      <c r="O559" s="364"/>
      <c r="P559" s="801"/>
      <c r="Q559" s="642"/>
      <c r="R559" s="801" t="s">
        <v>2771</v>
      </c>
      <c r="S559" s="1412"/>
      <c r="T559" s="872"/>
      <c r="U559" s="873"/>
      <c r="V559" s="871"/>
    </row>
    <row r="560" spans="1:22">
      <c r="A560" s="804">
        <v>2014</v>
      </c>
      <c r="B560" s="127" t="s">
        <v>3134</v>
      </c>
      <c r="C560" s="353"/>
      <c r="D560" s="155">
        <v>0</v>
      </c>
      <c r="E560" s="110">
        <v>0</v>
      </c>
      <c r="F560" s="33">
        <f t="shared" si="159"/>
        <v>0</v>
      </c>
      <c r="G560" s="111">
        <v>637</v>
      </c>
      <c r="H560" s="110">
        <v>16</v>
      </c>
      <c r="I560" s="3">
        <f t="shared" si="160"/>
        <v>16</v>
      </c>
      <c r="J560" s="3">
        <f t="shared" si="161"/>
        <v>2</v>
      </c>
      <c r="K560" s="110" t="s">
        <v>64</v>
      </c>
      <c r="L560" s="113">
        <v>0.13700000000000001</v>
      </c>
      <c r="M560" s="168"/>
      <c r="N560" s="33">
        <f t="shared" si="163"/>
        <v>0</v>
      </c>
      <c r="O560" s="364"/>
      <c r="P560" s="801"/>
      <c r="Q560" s="642"/>
      <c r="R560" s="801" t="s">
        <v>2909</v>
      </c>
      <c r="S560" s="1412"/>
      <c r="T560" s="872"/>
      <c r="U560" s="873"/>
      <c r="V560" s="871"/>
    </row>
    <row r="561" spans="1:22">
      <c r="A561" s="799" t="s">
        <v>3133</v>
      </c>
      <c r="B561" s="127" t="s">
        <v>2776</v>
      </c>
      <c r="C561" s="353"/>
      <c r="D561" s="155">
        <v>0</v>
      </c>
      <c r="E561" s="110">
        <v>0</v>
      </c>
      <c r="F561" s="33">
        <f t="shared" si="159"/>
        <v>0</v>
      </c>
      <c r="G561" s="110">
        <v>199</v>
      </c>
      <c r="H561" s="110">
        <v>8</v>
      </c>
      <c r="I561" s="3">
        <f t="shared" si="160"/>
        <v>8</v>
      </c>
      <c r="J561" s="3">
        <f t="shared" si="161"/>
        <v>1</v>
      </c>
      <c r="K561" s="110" t="s">
        <v>96</v>
      </c>
      <c r="L561" s="113">
        <v>0.90139999999999998</v>
      </c>
      <c r="M561" s="168">
        <v>0.26900000000000002</v>
      </c>
      <c r="N561" s="33">
        <f t="shared" si="163"/>
        <v>0</v>
      </c>
      <c r="O561" s="364"/>
      <c r="P561" s="801"/>
      <c r="Q561" s="642"/>
      <c r="R561" s="801" t="s">
        <v>2771</v>
      </c>
      <c r="S561" s="1412"/>
      <c r="T561" s="872"/>
      <c r="U561" s="873"/>
      <c r="V561" s="871"/>
    </row>
    <row r="562" spans="1:22">
      <c r="A562" s="799"/>
      <c r="B562" s="127" t="s">
        <v>3135</v>
      </c>
      <c r="C562" s="353"/>
      <c r="D562" s="155">
        <v>0</v>
      </c>
      <c r="E562" s="110">
        <v>0</v>
      </c>
      <c r="F562" s="33">
        <f t="shared" si="159"/>
        <v>0</v>
      </c>
      <c r="G562" s="111">
        <v>638</v>
      </c>
      <c r="H562" s="110">
        <v>16</v>
      </c>
      <c r="I562" s="3">
        <f t="shared" si="160"/>
        <v>16</v>
      </c>
      <c r="J562" s="3">
        <f t="shared" si="161"/>
        <v>2</v>
      </c>
      <c r="K562" s="110" t="s">
        <v>181</v>
      </c>
      <c r="L562" s="113">
        <v>7.1099999999999997E-2</v>
      </c>
      <c r="M562" s="168"/>
      <c r="N562" s="33">
        <f t="shared" si="163"/>
        <v>0</v>
      </c>
      <c r="O562" s="364"/>
      <c r="P562" s="801"/>
      <c r="Q562" s="642"/>
      <c r="R562" s="801" t="s">
        <v>2909</v>
      </c>
      <c r="S562" s="1412"/>
      <c r="T562" s="872"/>
      <c r="U562" s="873"/>
      <c r="V562" s="871"/>
    </row>
    <row r="563" spans="1:22">
      <c r="A563" s="804">
        <v>2014</v>
      </c>
      <c r="B563" s="127" t="s">
        <v>2812</v>
      </c>
      <c r="C563" s="353"/>
      <c r="D563" s="155">
        <v>0</v>
      </c>
      <c r="E563" s="110">
        <v>0</v>
      </c>
      <c r="F563" s="33">
        <f t="shared" si="159"/>
        <v>0</v>
      </c>
      <c r="G563" s="111">
        <v>361</v>
      </c>
      <c r="H563" s="110">
        <v>16</v>
      </c>
      <c r="I563" s="3">
        <f t="shared" si="160"/>
        <v>16</v>
      </c>
      <c r="J563" s="3">
        <f t="shared" si="161"/>
        <v>2</v>
      </c>
      <c r="K563" s="110" t="s">
        <v>1769</v>
      </c>
      <c r="L563" s="113">
        <v>7.6999999999999999E-2</v>
      </c>
      <c r="M563" s="168">
        <v>2.3140000000000001E-2</v>
      </c>
      <c r="N563" s="33">
        <v>0</v>
      </c>
      <c r="O563" s="364"/>
      <c r="P563" s="801"/>
      <c r="Q563" s="642"/>
      <c r="R563" s="801" t="s">
        <v>2845</v>
      </c>
      <c r="S563" s="1412"/>
      <c r="T563" s="872"/>
      <c r="U563" s="873"/>
      <c r="V563" s="871"/>
    </row>
    <row r="564" spans="1:22">
      <c r="A564" s="799" t="s">
        <v>3136</v>
      </c>
      <c r="B564" s="41" t="s">
        <v>4205</v>
      </c>
      <c r="C564" s="313"/>
      <c r="D564" s="155">
        <v>0</v>
      </c>
      <c r="E564" s="110">
        <v>0</v>
      </c>
      <c r="F564" s="33">
        <f t="shared" si="159"/>
        <v>0</v>
      </c>
      <c r="G564" s="111">
        <v>300</v>
      </c>
      <c r="H564" s="110">
        <v>16</v>
      </c>
      <c r="I564" s="3">
        <f t="shared" si="160"/>
        <v>16</v>
      </c>
      <c r="J564" s="3">
        <f t="shared" si="161"/>
        <v>2</v>
      </c>
      <c r="K564" s="110" t="s">
        <v>1795</v>
      </c>
      <c r="L564" s="113">
        <v>0.21210000000000001</v>
      </c>
      <c r="M564" s="168"/>
      <c r="N564" s="401">
        <f>E564*L564</f>
        <v>0</v>
      </c>
      <c r="O564" s="364">
        <v>2013</v>
      </c>
      <c r="P564" s="801"/>
      <c r="Q564" s="642"/>
      <c r="R564" s="801" t="s">
        <v>3137</v>
      </c>
      <c r="S564" s="1412" t="s">
        <v>3347</v>
      </c>
      <c r="T564" s="872"/>
      <c r="U564" s="873"/>
      <c r="V564" s="871"/>
    </row>
    <row r="565" spans="1:22">
      <c r="A565" s="804">
        <v>2014</v>
      </c>
      <c r="B565" s="127" t="s">
        <v>1714</v>
      </c>
      <c r="C565" s="353"/>
      <c r="D565" s="155">
        <v>0</v>
      </c>
      <c r="E565" s="110">
        <v>0</v>
      </c>
      <c r="F565" s="33">
        <f t="shared" si="159"/>
        <v>0</v>
      </c>
      <c r="G565" s="111">
        <v>317</v>
      </c>
      <c r="H565" s="110">
        <v>16</v>
      </c>
      <c r="I565" s="3">
        <f t="shared" si="160"/>
        <v>16</v>
      </c>
      <c r="J565" s="3">
        <f t="shared" si="161"/>
        <v>2</v>
      </c>
      <c r="K565" s="110" t="s">
        <v>1715</v>
      </c>
      <c r="L565" s="113">
        <v>7.46E-2</v>
      </c>
      <c r="M565" s="168"/>
      <c r="N565" s="33">
        <v>0</v>
      </c>
      <c r="O565" s="364"/>
      <c r="P565" s="801"/>
      <c r="Q565" s="642"/>
      <c r="R565" s="801" t="s">
        <v>2845</v>
      </c>
      <c r="S565" s="1412"/>
      <c r="T565" s="872"/>
      <c r="U565" s="873"/>
      <c r="V565" s="871"/>
    </row>
    <row r="566" spans="1:22">
      <c r="A566" s="799">
        <v>2013</v>
      </c>
      <c r="B566" s="127" t="s">
        <v>2780</v>
      </c>
      <c r="C566" s="353"/>
      <c r="D566" s="155">
        <v>0</v>
      </c>
      <c r="E566" s="110">
        <v>0</v>
      </c>
      <c r="F566" s="33">
        <f t="shared" si="159"/>
        <v>0</v>
      </c>
      <c r="G566" s="111">
        <v>486</v>
      </c>
      <c r="H566" s="110">
        <v>16</v>
      </c>
      <c r="I566" s="3">
        <f t="shared" si="160"/>
        <v>16</v>
      </c>
      <c r="J566" s="3">
        <f t="shared" si="161"/>
        <v>2</v>
      </c>
      <c r="K566" s="110" t="s">
        <v>1782</v>
      </c>
      <c r="L566" s="113">
        <v>4.6600000000000003E-2</v>
      </c>
      <c r="M566" s="168">
        <v>2.07E-2</v>
      </c>
      <c r="N566" s="33">
        <v>0</v>
      </c>
      <c r="O566" s="364">
        <v>2013</v>
      </c>
      <c r="P566" s="801"/>
      <c r="Q566" s="642"/>
      <c r="R566" s="801" t="s">
        <v>2786</v>
      </c>
      <c r="S566" s="1412"/>
      <c r="T566" s="872"/>
      <c r="U566" s="873"/>
      <c r="V566" s="871"/>
    </row>
    <row r="567" spans="1:22">
      <c r="A567" s="799">
        <v>2013</v>
      </c>
      <c r="B567" s="127" t="s">
        <v>3138</v>
      </c>
      <c r="C567" s="353"/>
      <c r="D567" s="155">
        <v>0</v>
      </c>
      <c r="E567" s="110">
        <v>0</v>
      </c>
      <c r="F567" s="33">
        <f t="shared" si="159"/>
        <v>0</v>
      </c>
      <c r="G567" s="111">
        <v>477</v>
      </c>
      <c r="H567" s="110">
        <v>16</v>
      </c>
      <c r="I567" s="3">
        <f t="shared" si="160"/>
        <v>16</v>
      </c>
      <c r="J567" s="3">
        <f t="shared" si="161"/>
        <v>2</v>
      </c>
      <c r="K567" s="110" t="s">
        <v>1782</v>
      </c>
      <c r="L567" s="113">
        <v>0.1507</v>
      </c>
      <c r="M567" s="168"/>
      <c r="N567" s="33">
        <v>0</v>
      </c>
      <c r="O567" s="364">
        <v>2013</v>
      </c>
      <c r="P567" s="801"/>
      <c r="Q567" s="642"/>
      <c r="R567" s="801" t="s">
        <v>2786</v>
      </c>
      <c r="S567" s="1412"/>
      <c r="T567" s="872"/>
      <c r="U567" s="873"/>
      <c r="V567" s="871"/>
    </row>
    <row r="568" spans="1:22">
      <c r="A568" s="799"/>
      <c r="B568" s="127" t="s">
        <v>3139</v>
      </c>
      <c r="C568" s="353"/>
      <c r="D568" s="155">
        <v>0</v>
      </c>
      <c r="E568" s="110">
        <v>0</v>
      </c>
      <c r="F568" s="33">
        <f t="shared" si="159"/>
        <v>0</v>
      </c>
      <c r="G568" s="110">
        <v>268</v>
      </c>
      <c r="H568" s="110">
        <v>16</v>
      </c>
      <c r="I568" s="3">
        <f t="shared" si="160"/>
        <v>16</v>
      </c>
      <c r="J568" s="3">
        <f t="shared" si="161"/>
        <v>2</v>
      </c>
      <c r="K568" s="110" t="s">
        <v>213</v>
      </c>
      <c r="L568" s="168">
        <v>0.2893</v>
      </c>
      <c r="M568" s="168"/>
      <c r="N568" s="33">
        <v>0</v>
      </c>
      <c r="O568" s="364"/>
      <c r="P568" s="801"/>
      <c r="Q568" s="642"/>
      <c r="R568" s="801" t="s">
        <v>2739</v>
      </c>
      <c r="S568" s="1412"/>
      <c r="T568" s="872"/>
      <c r="U568" s="873"/>
      <c r="V568" s="871"/>
    </row>
    <row r="569" spans="1:22">
      <c r="A569" s="799"/>
      <c r="B569" s="127" t="s">
        <v>3140</v>
      </c>
      <c r="C569" s="353"/>
      <c r="D569" s="155">
        <v>0</v>
      </c>
      <c r="E569" s="110">
        <v>0</v>
      </c>
      <c r="F569" s="33">
        <f t="shared" si="159"/>
        <v>0</v>
      </c>
      <c r="G569" s="111">
        <v>383</v>
      </c>
      <c r="H569" s="110">
        <v>16</v>
      </c>
      <c r="I569" s="3">
        <f t="shared" si="160"/>
        <v>16</v>
      </c>
      <c r="J569" s="3">
        <f t="shared" si="161"/>
        <v>2</v>
      </c>
      <c r="K569" s="110" t="s">
        <v>175</v>
      </c>
      <c r="L569" s="113">
        <v>0.33810000000000001</v>
      </c>
      <c r="M569" s="168">
        <v>8.3599999999999994E-2</v>
      </c>
      <c r="N569" s="33">
        <v>0</v>
      </c>
      <c r="O569" s="364"/>
      <c r="P569" s="801"/>
      <c r="Q569" s="642"/>
      <c r="R569" s="801" t="s">
        <v>2771</v>
      </c>
      <c r="S569" s="1412"/>
      <c r="T569" s="872"/>
      <c r="U569" s="873"/>
      <c r="V569" s="871"/>
    </row>
    <row r="570" spans="1:22">
      <c r="A570" s="799"/>
      <c r="B570" s="127" t="s">
        <v>2747</v>
      </c>
      <c r="C570" s="353"/>
      <c r="D570" s="155">
        <v>0</v>
      </c>
      <c r="E570" s="110">
        <v>0</v>
      </c>
      <c r="F570" s="33">
        <f t="shared" si="159"/>
        <v>0</v>
      </c>
      <c r="G570" s="111">
        <v>404</v>
      </c>
      <c r="H570" s="110">
        <v>16</v>
      </c>
      <c r="I570" s="3">
        <f t="shared" si="160"/>
        <v>16</v>
      </c>
      <c r="J570" s="3">
        <f t="shared" si="161"/>
        <v>2</v>
      </c>
      <c r="K570" s="110" t="s">
        <v>232</v>
      </c>
      <c r="L570" s="113">
        <v>0.26840000000000003</v>
      </c>
      <c r="M570" s="168">
        <v>6.8900000000000003E-2</v>
      </c>
      <c r="N570" s="33">
        <v>0</v>
      </c>
      <c r="O570" s="364"/>
      <c r="P570" s="801"/>
      <c r="Q570" s="642"/>
      <c r="R570" s="801" t="s">
        <v>2739</v>
      </c>
      <c r="S570" s="1412"/>
      <c r="T570" s="872"/>
      <c r="U570" s="873"/>
      <c r="V570" s="871"/>
    </row>
    <row r="571" spans="1:22">
      <c r="A571" s="799"/>
      <c r="B571" s="127" t="s">
        <v>3141</v>
      </c>
      <c r="C571" s="353"/>
      <c r="D571" s="155">
        <v>0</v>
      </c>
      <c r="E571" s="110">
        <v>0</v>
      </c>
      <c r="F571" s="33">
        <f t="shared" si="159"/>
        <v>0</v>
      </c>
      <c r="G571" s="110">
        <v>321</v>
      </c>
      <c r="H571" s="110">
        <v>16</v>
      </c>
      <c r="I571" s="3">
        <f t="shared" si="160"/>
        <v>16</v>
      </c>
      <c r="J571" s="3">
        <f t="shared" si="161"/>
        <v>2</v>
      </c>
      <c r="K571" s="110" t="s">
        <v>213</v>
      </c>
      <c r="L571" s="168">
        <v>0.72699999999999998</v>
      </c>
      <c r="M571" s="168"/>
      <c r="N571" s="33">
        <v>0</v>
      </c>
      <c r="O571" s="364"/>
      <c r="P571" s="801"/>
      <c r="Q571" s="642"/>
      <c r="R571" s="801" t="s">
        <v>2771</v>
      </c>
      <c r="S571" s="1412"/>
      <c r="T571" s="872"/>
      <c r="U571" s="873"/>
      <c r="V571" s="871"/>
    </row>
    <row r="572" spans="1:22">
      <c r="A572" s="799"/>
      <c r="B572" s="127" t="s">
        <v>2645</v>
      </c>
      <c r="C572" s="353"/>
      <c r="D572" s="155">
        <v>0</v>
      </c>
      <c r="E572" s="110">
        <v>0</v>
      </c>
      <c r="F572" s="33">
        <f t="shared" si="159"/>
        <v>0</v>
      </c>
      <c r="G572" s="111">
        <v>335</v>
      </c>
      <c r="H572" s="110">
        <v>16</v>
      </c>
      <c r="I572" s="3">
        <f t="shared" si="160"/>
        <v>16</v>
      </c>
      <c r="J572" s="3">
        <f t="shared" si="161"/>
        <v>2</v>
      </c>
      <c r="K572" s="110" t="s">
        <v>92</v>
      </c>
      <c r="L572" s="113">
        <v>0.70779999999999998</v>
      </c>
      <c r="M572" s="168">
        <v>0.33624999999999999</v>
      </c>
      <c r="N572" s="33">
        <f t="shared" ref="N572:N588" si="164">E572*L572</f>
        <v>0</v>
      </c>
      <c r="O572" s="364"/>
      <c r="P572" s="801"/>
      <c r="Q572" s="642"/>
      <c r="R572" s="801" t="s">
        <v>2771</v>
      </c>
      <c r="S572" s="1412"/>
      <c r="T572" s="872"/>
      <c r="U572" s="873"/>
      <c r="V572" s="871"/>
    </row>
    <row r="573" spans="1:22">
      <c r="A573" s="799"/>
      <c r="B573" s="127" t="s">
        <v>3142</v>
      </c>
      <c r="C573" s="353"/>
      <c r="D573" s="155">
        <v>0</v>
      </c>
      <c r="E573" s="110">
        <v>0</v>
      </c>
      <c r="F573" s="33">
        <f t="shared" si="159"/>
        <v>0</v>
      </c>
      <c r="G573" s="110">
        <v>268</v>
      </c>
      <c r="H573" s="110">
        <v>16</v>
      </c>
      <c r="I573" s="3">
        <f t="shared" si="160"/>
        <v>16</v>
      </c>
      <c r="J573" s="3">
        <f t="shared" si="161"/>
        <v>2</v>
      </c>
      <c r="K573" s="110" t="s">
        <v>213</v>
      </c>
      <c r="L573" s="168">
        <v>0.2893</v>
      </c>
      <c r="M573" s="168"/>
      <c r="N573" s="33">
        <f t="shared" si="164"/>
        <v>0</v>
      </c>
      <c r="O573" s="364"/>
      <c r="P573" s="801"/>
      <c r="Q573" s="642"/>
      <c r="R573" s="801" t="s">
        <v>2909</v>
      </c>
      <c r="S573" s="1412"/>
      <c r="T573" s="872"/>
      <c r="U573" s="873"/>
      <c r="V573" s="871"/>
    </row>
    <row r="574" spans="1:22">
      <c r="A574" s="799" t="s">
        <v>3143</v>
      </c>
      <c r="B574" s="127" t="s">
        <v>3144</v>
      </c>
      <c r="C574" s="353"/>
      <c r="D574" s="155">
        <v>0</v>
      </c>
      <c r="E574" s="110">
        <v>0</v>
      </c>
      <c r="F574" s="33">
        <f t="shared" si="159"/>
        <v>0</v>
      </c>
      <c r="G574" s="111">
        <v>379</v>
      </c>
      <c r="H574" s="110">
        <v>16</v>
      </c>
      <c r="I574" s="3">
        <f t="shared" si="160"/>
        <v>16</v>
      </c>
      <c r="J574" s="3">
        <f t="shared" si="161"/>
        <v>2</v>
      </c>
      <c r="K574" s="110" t="s">
        <v>64</v>
      </c>
      <c r="L574" s="113">
        <v>0.24979999999999999</v>
      </c>
      <c r="M574" s="168"/>
      <c r="N574" s="33">
        <f t="shared" si="164"/>
        <v>0</v>
      </c>
      <c r="O574" s="364"/>
      <c r="P574" s="801"/>
      <c r="Q574" s="642"/>
      <c r="R574" s="801" t="s">
        <v>2909</v>
      </c>
      <c r="S574" s="1412"/>
      <c r="T574" s="872"/>
      <c r="U574" s="873"/>
      <c r="V574" s="871"/>
    </row>
    <row r="575" spans="1:22">
      <c r="A575" s="799" t="s">
        <v>3143</v>
      </c>
      <c r="B575" s="127" t="s">
        <v>3145</v>
      </c>
      <c r="C575" s="353"/>
      <c r="D575" s="155">
        <v>0</v>
      </c>
      <c r="E575" s="110">
        <v>0</v>
      </c>
      <c r="F575" s="33">
        <f t="shared" si="159"/>
        <v>0</v>
      </c>
      <c r="G575" s="110">
        <v>360</v>
      </c>
      <c r="H575" s="110">
        <v>4</v>
      </c>
      <c r="I575" s="3">
        <f t="shared" si="160"/>
        <v>4</v>
      </c>
      <c r="J575" s="3">
        <f t="shared" si="161"/>
        <v>1</v>
      </c>
      <c r="K575" s="110" t="s">
        <v>64</v>
      </c>
      <c r="L575" s="168">
        <v>0.28639999999999999</v>
      </c>
      <c r="M575" s="168"/>
      <c r="N575" s="33">
        <f t="shared" si="164"/>
        <v>0</v>
      </c>
      <c r="O575" s="364"/>
      <c r="P575" s="801"/>
      <c r="Q575" s="642"/>
      <c r="R575" s="801" t="s">
        <v>2909</v>
      </c>
      <c r="S575" s="1412"/>
      <c r="T575" s="872"/>
      <c r="U575" s="873"/>
      <c r="V575" s="871"/>
    </row>
    <row r="576" spans="1:22">
      <c r="A576" s="799" t="s">
        <v>3143</v>
      </c>
      <c r="B576" s="127" t="s">
        <v>3146</v>
      </c>
      <c r="C576" s="353"/>
      <c r="D576" s="155">
        <v>0</v>
      </c>
      <c r="E576" s="110">
        <v>0</v>
      </c>
      <c r="F576" s="33">
        <f t="shared" si="159"/>
        <v>0</v>
      </c>
      <c r="G576" s="110">
        <v>360</v>
      </c>
      <c r="H576" s="110">
        <v>4</v>
      </c>
      <c r="I576" s="3">
        <f t="shared" si="160"/>
        <v>4</v>
      </c>
      <c r="J576" s="3">
        <f t="shared" si="161"/>
        <v>1</v>
      </c>
      <c r="K576" s="110" t="s">
        <v>64</v>
      </c>
      <c r="L576" s="168">
        <v>0.28639999999999999</v>
      </c>
      <c r="M576" s="168"/>
      <c r="N576" s="33">
        <f t="shared" si="164"/>
        <v>0</v>
      </c>
      <c r="O576" s="364"/>
      <c r="P576" s="801"/>
      <c r="Q576" s="642"/>
      <c r="R576" s="801" t="s">
        <v>2909</v>
      </c>
      <c r="S576" s="1412"/>
      <c r="T576" s="872"/>
      <c r="U576" s="873"/>
      <c r="V576" s="871"/>
    </row>
    <row r="577" spans="1:22">
      <c r="A577" s="799"/>
      <c r="B577" s="127" t="s">
        <v>3147</v>
      </c>
      <c r="C577" s="353"/>
      <c r="D577" s="155">
        <v>0</v>
      </c>
      <c r="E577" s="110">
        <v>0</v>
      </c>
      <c r="F577" s="33">
        <f t="shared" si="159"/>
        <v>0</v>
      </c>
      <c r="G577" s="110">
        <v>231</v>
      </c>
      <c r="H577" s="110">
        <v>16</v>
      </c>
      <c r="I577" s="3">
        <f t="shared" si="160"/>
        <v>16</v>
      </c>
      <c r="J577" s="3">
        <f t="shared" si="161"/>
        <v>2</v>
      </c>
      <c r="K577" s="110" t="s">
        <v>3148</v>
      </c>
      <c r="L577" s="168">
        <v>0.30130000000000001</v>
      </c>
      <c r="M577" s="168"/>
      <c r="N577" s="33">
        <f t="shared" si="164"/>
        <v>0</v>
      </c>
      <c r="O577" s="364"/>
      <c r="P577" s="801"/>
      <c r="Q577" s="642"/>
      <c r="R577" s="801" t="s">
        <v>2909</v>
      </c>
      <c r="S577" s="1412"/>
      <c r="T577" s="872"/>
      <c r="U577" s="873"/>
      <c r="V577" s="871"/>
    </row>
    <row r="578" spans="1:22">
      <c r="A578" s="830">
        <v>2014</v>
      </c>
      <c r="B578" s="127" t="s">
        <v>344</v>
      </c>
      <c r="C578" s="353"/>
      <c r="D578" s="155">
        <v>0</v>
      </c>
      <c r="E578" s="110">
        <v>0</v>
      </c>
      <c r="F578" s="33">
        <f t="shared" si="159"/>
        <v>0</v>
      </c>
      <c r="G578" s="111">
        <v>421</v>
      </c>
      <c r="H578" s="110">
        <v>4</v>
      </c>
      <c r="I578" s="3">
        <f t="shared" si="160"/>
        <v>4</v>
      </c>
      <c r="J578" s="3">
        <f t="shared" si="161"/>
        <v>1</v>
      </c>
      <c r="K578" s="110" t="s">
        <v>55</v>
      </c>
      <c r="L578" s="113">
        <v>0.22819999999999999</v>
      </c>
      <c r="M578" s="168">
        <v>4.2999999999999997E-2</v>
      </c>
      <c r="N578" s="33">
        <f t="shared" si="164"/>
        <v>0</v>
      </c>
      <c r="O578" s="364"/>
      <c r="P578" s="801"/>
      <c r="Q578" s="642"/>
      <c r="R578" s="801" t="s">
        <v>2909</v>
      </c>
      <c r="S578" s="1412"/>
      <c r="T578" s="872"/>
      <c r="U578" s="873"/>
      <c r="V578" s="871"/>
    </row>
    <row r="579" spans="1:22">
      <c r="A579" s="830">
        <v>2014</v>
      </c>
      <c r="B579" s="127" t="s">
        <v>3149</v>
      </c>
      <c r="C579" s="353"/>
      <c r="D579" s="155">
        <v>0</v>
      </c>
      <c r="E579" s="110">
        <v>0</v>
      </c>
      <c r="F579" s="33">
        <f t="shared" si="159"/>
        <v>0</v>
      </c>
      <c r="G579" s="111">
        <v>421</v>
      </c>
      <c r="H579" s="110">
        <v>4</v>
      </c>
      <c r="I579" s="3">
        <f t="shared" si="160"/>
        <v>4</v>
      </c>
      <c r="J579" s="3">
        <f t="shared" si="161"/>
        <v>1</v>
      </c>
      <c r="K579" s="110" t="s">
        <v>55</v>
      </c>
      <c r="L579" s="113">
        <v>0.22819999999999999</v>
      </c>
      <c r="M579" s="168"/>
      <c r="N579" s="33">
        <f t="shared" si="164"/>
        <v>0</v>
      </c>
      <c r="O579" s="364"/>
      <c r="P579" s="801"/>
      <c r="Q579" s="642"/>
      <c r="R579" s="801" t="s">
        <v>2909</v>
      </c>
      <c r="S579" s="1412"/>
      <c r="T579" s="872"/>
      <c r="U579" s="873"/>
      <c r="V579" s="871"/>
    </row>
    <row r="580" spans="1:22">
      <c r="A580" s="830">
        <v>2014</v>
      </c>
      <c r="B580" s="127" t="s">
        <v>3150</v>
      </c>
      <c r="C580" s="353"/>
      <c r="D580" s="155">
        <v>0</v>
      </c>
      <c r="E580" s="110">
        <v>0</v>
      </c>
      <c r="F580" s="33">
        <f t="shared" si="159"/>
        <v>0</v>
      </c>
      <c r="G580" s="111">
        <v>421</v>
      </c>
      <c r="H580" s="110">
        <v>4</v>
      </c>
      <c r="I580" s="3">
        <f t="shared" si="160"/>
        <v>4</v>
      </c>
      <c r="J580" s="3">
        <f t="shared" si="161"/>
        <v>1</v>
      </c>
      <c r="K580" s="110" t="s">
        <v>55</v>
      </c>
      <c r="L580" s="113">
        <v>0.22819999999999999</v>
      </c>
      <c r="M580" s="168"/>
      <c r="N580" s="33">
        <f t="shared" si="164"/>
        <v>0</v>
      </c>
      <c r="O580" s="364"/>
      <c r="P580" s="801"/>
      <c r="Q580" s="642"/>
      <c r="R580" s="801" t="s">
        <v>2909</v>
      </c>
      <c r="S580" s="1412"/>
      <c r="T580" s="872"/>
      <c r="U580" s="873"/>
      <c r="V580" s="871"/>
    </row>
    <row r="581" spans="1:22">
      <c r="A581" s="799" t="s">
        <v>3151</v>
      </c>
      <c r="B581" s="127" t="s">
        <v>3152</v>
      </c>
      <c r="C581" s="353"/>
      <c r="D581" s="155">
        <v>0</v>
      </c>
      <c r="E581" s="110">
        <v>0</v>
      </c>
      <c r="F581" s="33">
        <f t="shared" si="159"/>
        <v>0</v>
      </c>
      <c r="G581" s="111">
        <v>291</v>
      </c>
      <c r="H581" s="110">
        <v>32</v>
      </c>
      <c r="I581" s="3">
        <f t="shared" si="160"/>
        <v>32</v>
      </c>
      <c r="J581" s="3">
        <f t="shared" si="161"/>
        <v>4</v>
      </c>
      <c r="K581" s="110" t="s">
        <v>3153</v>
      </c>
      <c r="L581" s="113">
        <v>0.21870000000000001</v>
      </c>
      <c r="M581" s="168"/>
      <c r="N581" s="33">
        <f t="shared" si="164"/>
        <v>0</v>
      </c>
      <c r="O581" s="364"/>
      <c r="P581" s="801"/>
      <c r="Q581" s="642"/>
      <c r="R581" s="801" t="s">
        <v>2794</v>
      </c>
      <c r="S581" s="1412"/>
      <c r="T581" s="872"/>
      <c r="U581" s="873"/>
      <c r="V581" s="871"/>
    </row>
    <row r="582" spans="1:22">
      <c r="A582" s="799" t="s">
        <v>3151</v>
      </c>
      <c r="B582" s="127" t="s">
        <v>3154</v>
      </c>
      <c r="C582" s="353"/>
      <c r="D582" s="155">
        <v>0</v>
      </c>
      <c r="E582" s="110">
        <v>0</v>
      </c>
      <c r="F582" s="33">
        <f t="shared" si="159"/>
        <v>0</v>
      </c>
      <c r="G582" s="111">
        <v>293</v>
      </c>
      <c r="H582" s="110">
        <v>16</v>
      </c>
      <c r="I582" s="3">
        <f t="shared" si="160"/>
        <v>16</v>
      </c>
      <c r="J582" s="3">
        <f t="shared" si="161"/>
        <v>2</v>
      </c>
      <c r="K582" s="110" t="s">
        <v>3153</v>
      </c>
      <c r="L582" s="113">
        <v>0.21</v>
      </c>
      <c r="M582" s="168"/>
      <c r="N582" s="33">
        <f t="shared" si="164"/>
        <v>0</v>
      </c>
      <c r="O582" s="364"/>
      <c r="P582" s="801"/>
      <c r="Q582" s="642"/>
      <c r="R582" s="801" t="s">
        <v>2794</v>
      </c>
      <c r="S582" s="1412"/>
      <c r="T582" s="872"/>
      <c r="U582" s="873"/>
      <c r="V582" s="871"/>
    </row>
    <row r="583" spans="1:22">
      <c r="A583" s="799"/>
      <c r="B583" s="127" t="s">
        <v>1967</v>
      </c>
      <c r="C583" s="353" t="s">
        <v>1989</v>
      </c>
      <c r="D583" s="155">
        <v>0</v>
      </c>
      <c r="E583" s="110">
        <v>0</v>
      </c>
      <c r="F583" s="33">
        <f t="shared" si="159"/>
        <v>0</v>
      </c>
      <c r="G583" s="110">
        <v>472</v>
      </c>
      <c r="H583" s="110">
        <v>16</v>
      </c>
      <c r="I583" s="3">
        <f t="shared" si="160"/>
        <v>16</v>
      </c>
      <c r="J583" s="3">
        <f t="shared" si="161"/>
        <v>2</v>
      </c>
      <c r="K583" s="110" t="s">
        <v>232</v>
      </c>
      <c r="L583" s="168">
        <v>0.26290000000000002</v>
      </c>
      <c r="M583" s="168">
        <v>6.5449999999999994E-2</v>
      </c>
      <c r="N583" s="33">
        <f t="shared" si="164"/>
        <v>0</v>
      </c>
      <c r="O583" s="831"/>
      <c r="P583" s="801"/>
      <c r="Q583" s="642"/>
      <c r="R583" s="801" t="s">
        <v>2909</v>
      </c>
      <c r="S583" s="1412"/>
      <c r="T583" s="872"/>
      <c r="U583" s="873"/>
      <c r="V583" s="871"/>
    </row>
    <row r="584" spans="1:22">
      <c r="A584" s="799"/>
      <c r="B584" s="127" t="s">
        <v>3155</v>
      </c>
      <c r="C584" s="353" t="s">
        <v>735</v>
      </c>
      <c r="D584" s="155">
        <v>0</v>
      </c>
      <c r="E584" s="110">
        <v>0</v>
      </c>
      <c r="F584" s="33">
        <f t="shared" si="159"/>
        <v>0</v>
      </c>
      <c r="G584" s="111">
        <v>374</v>
      </c>
      <c r="H584" s="110">
        <v>16</v>
      </c>
      <c r="I584" s="3">
        <f t="shared" si="160"/>
        <v>16</v>
      </c>
      <c r="J584" s="3">
        <f t="shared" si="161"/>
        <v>2</v>
      </c>
      <c r="K584" s="110" t="s">
        <v>122</v>
      </c>
      <c r="L584" s="113">
        <v>0.2409</v>
      </c>
      <c r="M584" s="168"/>
      <c r="N584" s="33">
        <f t="shared" si="164"/>
        <v>0</v>
      </c>
      <c r="O584" s="831">
        <v>2013</v>
      </c>
      <c r="P584" s="801"/>
      <c r="Q584" s="642"/>
      <c r="R584" s="801" t="s">
        <v>2909</v>
      </c>
      <c r="S584" s="1412"/>
      <c r="T584" s="872"/>
      <c r="U584" s="873"/>
      <c r="V584" s="871"/>
    </row>
    <row r="585" spans="1:22">
      <c r="A585" s="799"/>
      <c r="B585" s="127" t="s">
        <v>3155</v>
      </c>
      <c r="C585" s="353" t="s">
        <v>736</v>
      </c>
      <c r="D585" s="155">
        <v>0</v>
      </c>
      <c r="E585" s="110">
        <v>0</v>
      </c>
      <c r="F585" s="33">
        <f t="shared" ref="F585:F649" si="165">((E585*M585)/35)/4</f>
        <v>0</v>
      </c>
      <c r="G585" s="111">
        <v>403</v>
      </c>
      <c r="H585" s="110">
        <v>16</v>
      </c>
      <c r="I585" s="3">
        <f t="shared" si="160"/>
        <v>16</v>
      </c>
      <c r="J585" s="3">
        <f t="shared" si="161"/>
        <v>2</v>
      </c>
      <c r="K585" s="110" t="s">
        <v>122</v>
      </c>
      <c r="L585" s="113">
        <v>0.2392</v>
      </c>
      <c r="M585" s="168"/>
      <c r="N585" s="33">
        <f t="shared" si="164"/>
        <v>0</v>
      </c>
      <c r="O585" s="831"/>
      <c r="P585" s="801"/>
      <c r="Q585" s="642"/>
      <c r="R585" s="801" t="s">
        <v>2786</v>
      </c>
      <c r="S585" s="1412"/>
      <c r="T585" s="872"/>
      <c r="U585" s="873"/>
      <c r="V585" s="871"/>
    </row>
    <row r="586" spans="1:22">
      <c r="A586" s="804">
        <v>2014</v>
      </c>
      <c r="B586" s="813" t="s">
        <v>3156</v>
      </c>
      <c r="C586" s="353"/>
      <c r="D586" s="155">
        <v>0</v>
      </c>
      <c r="E586" s="110">
        <v>0</v>
      </c>
      <c r="F586" s="33">
        <f t="shared" si="165"/>
        <v>0</v>
      </c>
      <c r="G586" s="110">
        <v>680</v>
      </c>
      <c r="H586" s="110">
        <v>16</v>
      </c>
      <c r="I586" s="3">
        <f t="shared" si="160"/>
        <v>16</v>
      </c>
      <c r="J586" s="3">
        <f t="shared" si="161"/>
        <v>2</v>
      </c>
      <c r="K586" s="110" t="s">
        <v>192</v>
      </c>
      <c r="L586" s="168">
        <v>1.9300000000000001E-2</v>
      </c>
      <c r="M586" s="168"/>
      <c r="N586" s="33">
        <f t="shared" si="164"/>
        <v>0</v>
      </c>
      <c r="O586" s="831"/>
      <c r="P586" s="801"/>
      <c r="Q586" s="642"/>
      <c r="R586" s="801" t="s">
        <v>2828</v>
      </c>
      <c r="S586" s="1412"/>
      <c r="T586" s="872"/>
      <c r="U586" s="873"/>
      <c r="V586" s="871"/>
    </row>
    <row r="587" spans="1:22">
      <c r="A587" s="804"/>
      <c r="B587" s="813" t="s">
        <v>3157</v>
      </c>
      <c r="C587" s="353"/>
      <c r="D587" s="155">
        <v>0</v>
      </c>
      <c r="E587" s="110">
        <v>0</v>
      </c>
      <c r="F587" s="33">
        <f t="shared" si="165"/>
        <v>0</v>
      </c>
      <c r="G587" s="110">
        <v>60</v>
      </c>
      <c r="H587" s="110">
        <v>4</v>
      </c>
      <c r="I587" s="3">
        <f t="shared" si="160"/>
        <v>4</v>
      </c>
      <c r="J587" s="3">
        <f t="shared" si="161"/>
        <v>1</v>
      </c>
      <c r="K587" s="110" t="s">
        <v>3158</v>
      </c>
      <c r="L587" s="168">
        <v>1</v>
      </c>
      <c r="M587" s="168"/>
      <c r="N587" s="33">
        <f t="shared" si="164"/>
        <v>0</v>
      </c>
      <c r="O587" s="831"/>
      <c r="P587" s="801"/>
      <c r="Q587" s="642"/>
      <c r="R587" s="801" t="s">
        <v>3159</v>
      </c>
      <c r="S587" s="1412"/>
      <c r="T587" s="872"/>
      <c r="U587" s="873"/>
      <c r="V587" s="871"/>
    </row>
    <row r="588" spans="1:22">
      <c r="A588" s="832" t="s">
        <v>3160</v>
      </c>
      <c r="B588" s="127" t="s">
        <v>1060</v>
      </c>
      <c r="C588" s="353" t="s">
        <v>735</v>
      </c>
      <c r="D588" s="155">
        <v>0</v>
      </c>
      <c r="E588" s="110">
        <v>0</v>
      </c>
      <c r="F588" s="33">
        <f t="shared" si="165"/>
        <v>0</v>
      </c>
      <c r="G588" s="110">
        <v>680</v>
      </c>
      <c r="H588" s="110">
        <v>16</v>
      </c>
      <c r="I588" s="3">
        <f t="shared" ref="I588:I623" si="166">E588/G588+H588</f>
        <v>16</v>
      </c>
      <c r="J588" s="3">
        <f t="shared" si="161"/>
        <v>2</v>
      </c>
      <c r="K588" s="110" t="s">
        <v>192</v>
      </c>
      <c r="L588" s="168">
        <v>3.3099999999999997E-2</v>
      </c>
      <c r="M588" s="168"/>
      <c r="N588" s="33">
        <f t="shared" si="164"/>
        <v>0</v>
      </c>
      <c r="O588" s="831">
        <v>2016</v>
      </c>
      <c r="P588" s="801"/>
      <c r="Q588" s="642"/>
      <c r="R588" s="801" t="s">
        <v>2839</v>
      </c>
      <c r="S588" s="1412"/>
      <c r="T588" s="872"/>
      <c r="U588" s="873"/>
      <c r="V588" s="871"/>
    </row>
    <row r="589" spans="1:22">
      <c r="A589" s="832" t="s">
        <v>3161</v>
      </c>
      <c r="B589" s="451" t="s">
        <v>533</v>
      </c>
      <c r="C589" s="47"/>
      <c r="D589" s="155">
        <v>0</v>
      </c>
      <c r="E589" s="77">
        <v>0</v>
      </c>
      <c r="F589" s="33">
        <f t="shared" si="165"/>
        <v>0</v>
      </c>
      <c r="G589" s="77">
        <v>500</v>
      </c>
      <c r="H589" s="7">
        <v>4</v>
      </c>
      <c r="I589" s="3">
        <f t="shared" si="166"/>
        <v>4</v>
      </c>
      <c r="J589" s="3">
        <f t="shared" si="161"/>
        <v>1</v>
      </c>
      <c r="K589" s="81" t="s">
        <v>92</v>
      </c>
      <c r="L589" s="152">
        <v>0.1414</v>
      </c>
      <c r="M589" s="81"/>
      <c r="N589" s="104">
        <f>IF(L589="NA", E589, E589*L589)</f>
        <v>0</v>
      </c>
      <c r="O589" s="831">
        <v>2017</v>
      </c>
      <c r="P589" s="801"/>
      <c r="Q589" s="642"/>
      <c r="R589" s="801" t="s">
        <v>2771</v>
      </c>
      <c r="S589" s="1412"/>
      <c r="T589" s="872"/>
      <c r="U589" s="873"/>
      <c r="V589" s="871"/>
    </row>
    <row r="590" spans="1:22">
      <c r="A590" s="832" t="s">
        <v>3161</v>
      </c>
      <c r="B590" s="451" t="s">
        <v>534</v>
      </c>
      <c r="C590" s="47"/>
      <c r="D590" s="155">
        <v>0</v>
      </c>
      <c r="E590" s="77">
        <v>0</v>
      </c>
      <c r="F590" s="33">
        <f t="shared" si="165"/>
        <v>0</v>
      </c>
      <c r="G590" s="153">
        <v>100</v>
      </c>
      <c r="H590" s="7">
        <v>4</v>
      </c>
      <c r="I590" s="3">
        <f t="shared" si="166"/>
        <v>4</v>
      </c>
      <c r="J590" s="3">
        <f t="shared" si="161"/>
        <v>1</v>
      </c>
      <c r="K590" s="81" t="s">
        <v>535</v>
      </c>
      <c r="L590" s="152">
        <v>0.1492</v>
      </c>
      <c r="M590" s="81"/>
      <c r="N590" s="104">
        <f>IF(L590="NA", E590, E590*L590)</f>
        <v>0</v>
      </c>
      <c r="O590" s="831">
        <v>2017</v>
      </c>
      <c r="P590" s="801"/>
      <c r="Q590" s="642"/>
      <c r="R590" s="801" t="s">
        <v>2771</v>
      </c>
      <c r="S590" s="1412"/>
      <c r="T590" s="872"/>
      <c r="U590" s="873"/>
      <c r="V590" s="871"/>
    </row>
    <row r="591" spans="1:22">
      <c r="A591" s="832" t="s">
        <v>3160</v>
      </c>
      <c r="B591" s="127" t="s">
        <v>1585</v>
      </c>
      <c r="C591" s="353"/>
      <c r="D591" s="155">
        <v>0</v>
      </c>
      <c r="E591" s="110">
        <v>0</v>
      </c>
      <c r="F591" s="33">
        <f t="shared" si="165"/>
        <v>0</v>
      </c>
      <c r="G591" s="111">
        <v>615</v>
      </c>
      <c r="H591" s="110">
        <v>16</v>
      </c>
      <c r="I591" s="3">
        <f t="shared" si="166"/>
        <v>16</v>
      </c>
      <c r="J591" s="3">
        <f t="shared" si="161"/>
        <v>2</v>
      </c>
      <c r="K591" s="110" t="s">
        <v>364</v>
      </c>
      <c r="L591" s="113">
        <v>1.72E-2</v>
      </c>
      <c r="M591" s="168">
        <v>1.2999999999999999E-2</v>
      </c>
      <c r="N591" s="33">
        <f t="shared" ref="N591:N648" si="167">E591*L591</f>
        <v>0</v>
      </c>
      <c r="O591" s="831">
        <v>2016</v>
      </c>
      <c r="P591" s="801"/>
      <c r="Q591" s="642"/>
      <c r="R591" s="801" t="s">
        <v>2839</v>
      </c>
      <c r="S591" s="1412"/>
      <c r="T591" s="872"/>
      <c r="U591" s="873"/>
      <c r="V591" s="871"/>
    </row>
    <row r="592" spans="1:22">
      <c r="A592" s="832" t="s">
        <v>3160</v>
      </c>
      <c r="B592" s="127" t="s">
        <v>1586</v>
      </c>
      <c r="C592" s="353" t="s">
        <v>735</v>
      </c>
      <c r="D592" s="155">
        <v>0</v>
      </c>
      <c r="E592" s="110">
        <v>0</v>
      </c>
      <c r="F592" s="33">
        <f t="shared" si="165"/>
        <v>0</v>
      </c>
      <c r="G592" s="111">
        <v>184</v>
      </c>
      <c r="H592" s="110">
        <v>16</v>
      </c>
      <c r="I592" s="3">
        <f t="shared" si="166"/>
        <v>16</v>
      </c>
      <c r="J592" s="3">
        <f t="shared" si="161"/>
        <v>2</v>
      </c>
      <c r="K592" s="110" t="s">
        <v>80</v>
      </c>
      <c r="L592" s="113">
        <v>1.6299999999999999E-2</v>
      </c>
      <c r="M592" s="168">
        <v>1.2999999999999999E-2</v>
      </c>
      <c r="N592" s="33">
        <f t="shared" si="167"/>
        <v>0</v>
      </c>
      <c r="O592" s="831">
        <v>2016</v>
      </c>
      <c r="P592" s="801"/>
      <c r="Q592" s="642"/>
      <c r="R592" s="801" t="s">
        <v>2839</v>
      </c>
      <c r="S592" s="1412"/>
      <c r="T592" s="872"/>
      <c r="U592" s="873"/>
      <c r="V592" s="871"/>
    </row>
    <row r="593" spans="1:22">
      <c r="A593" s="799"/>
      <c r="B593" s="127" t="s">
        <v>3162</v>
      </c>
      <c r="C593" s="353"/>
      <c r="D593" s="155">
        <v>0</v>
      </c>
      <c r="E593" s="110">
        <v>0</v>
      </c>
      <c r="F593" s="33">
        <f t="shared" si="165"/>
        <v>0</v>
      </c>
      <c r="G593" s="111">
        <v>391</v>
      </c>
      <c r="H593" s="110">
        <v>16</v>
      </c>
      <c r="I593" s="3">
        <f t="shared" si="166"/>
        <v>16</v>
      </c>
      <c r="J593" s="3">
        <f t="shared" si="161"/>
        <v>2</v>
      </c>
      <c r="K593" s="110" t="s">
        <v>1801</v>
      </c>
      <c r="L593" s="113">
        <v>3.3000000000000002E-2</v>
      </c>
      <c r="M593" s="168"/>
      <c r="N593" s="33">
        <f t="shared" si="167"/>
        <v>0</v>
      </c>
      <c r="O593" s="831"/>
      <c r="P593" s="801"/>
      <c r="Q593" s="642"/>
      <c r="R593" s="801" t="s">
        <v>2909</v>
      </c>
      <c r="S593" s="1412"/>
      <c r="T593" s="872"/>
      <c r="U593" s="873"/>
      <c r="V593" s="871"/>
    </row>
    <row r="594" spans="1:22">
      <c r="A594" s="799">
        <v>2016</v>
      </c>
      <c r="B594" s="127" t="s">
        <v>3163</v>
      </c>
      <c r="C594" s="353"/>
      <c r="D594" s="155">
        <v>0</v>
      </c>
      <c r="E594" s="110">
        <v>0</v>
      </c>
      <c r="F594" s="33">
        <f t="shared" si="165"/>
        <v>0</v>
      </c>
      <c r="G594" s="111">
        <v>378</v>
      </c>
      <c r="H594" s="110">
        <v>16</v>
      </c>
      <c r="I594" s="3">
        <f t="shared" si="166"/>
        <v>16</v>
      </c>
      <c r="J594" s="3">
        <f t="shared" si="161"/>
        <v>2</v>
      </c>
      <c r="K594" s="110" t="s">
        <v>1813</v>
      </c>
      <c r="L594" s="113">
        <v>4.4999999999999998E-2</v>
      </c>
      <c r="M594" s="168">
        <v>1.2E-2</v>
      </c>
      <c r="N594" s="33">
        <f t="shared" si="167"/>
        <v>0</v>
      </c>
      <c r="O594" s="831"/>
      <c r="P594" s="801"/>
      <c r="Q594" s="642"/>
      <c r="R594" s="801" t="s">
        <v>2909</v>
      </c>
      <c r="S594" s="1412"/>
      <c r="T594" s="872"/>
      <c r="U594" s="873"/>
      <c r="V594" s="871"/>
    </row>
    <row r="595" spans="1:22">
      <c r="A595" s="799"/>
      <c r="B595" s="127" t="s">
        <v>67</v>
      </c>
      <c r="C595" s="353"/>
      <c r="D595" s="155">
        <v>0</v>
      </c>
      <c r="E595" s="110">
        <v>0</v>
      </c>
      <c r="F595" s="33">
        <f t="shared" si="165"/>
        <v>0</v>
      </c>
      <c r="G595" s="111">
        <v>251</v>
      </c>
      <c r="H595" s="110">
        <v>16</v>
      </c>
      <c r="I595" s="3">
        <f t="shared" si="166"/>
        <v>16</v>
      </c>
      <c r="J595" s="3">
        <f t="shared" si="161"/>
        <v>2</v>
      </c>
      <c r="K595" s="110" t="s">
        <v>175</v>
      </c>
      <c r="L595" s="113">
        <v>1.0921000000000001</v>
      </c>
      <c r="M595" s="168"/>
      <c r="N595" s="33">
        <f t="shared" si="167"/>
        <v>0</v>
      </c>
      <c r="O595" s="831"/>
      <c r="P595" s="801"/>
      <c r="Q595" s="642"/>
      <c r="R595" s="801" t="s">
        <v>2771</v>
      </c>
      <c r="S595" s="1412"/>
      <c r="T595" s="872"/>
      <c r="U595" s="873"/>
      <c r="V595" s="871"/>
    </row>
    <row r="596" spans="1:22">
      <c r="A596" s="804">
        <v>2014</v>
      </c>
      <c r="B596" s="127" t="s">
        <v>2784</v>
      </c>
      <c r="C596" s="353"/>
      <c r="D596" s="155">
        <v>0</v>
      </c>
      <c r="E596" s="110">
        <v>0</v>
      </c>
      <c r="F596" s="33">
        <f t="shared" si="165"/>
        <v>0</v>
      </c>
      <c r="G596" s="111">
        <v>620</v>
      </c>
      <c r="H596" s="110">
        <v>16</v>
      </c>
      <c r="I596" s="3">
        <f t="shared" si="166"/>
        <v>16</v>
      </c>
      <c r="J596" s="3">
        <f t="shared" si="161"/>
        <v>2</v>
      </c>
      <c r="K596" s="110" t="s">
        <v>57</v>
      </c>
      <c r="L596" s="113">
        <v>7.3200000000000001E-2</v>
      </c>
      <c r="M596" s="168">
        <v>1.0699999999999999E-2</v>
      </c>
      <c r="N596" s="33">
        <f t="shared" si="167"/>
        <v>0</v>
      </c>
      <c r="O596" s="831"/>
      <c r="P596" s="801"/>
      <c r="Q596" s="642"/>
      <c r="R596" s="801" t="s">
        <v>2786</v>
      </c>
      <c r="S596" s="1412"/>
      <c r="T596" s="872"/>
      <c r="U596" s="873"/>
      <c r="V596" s="871"/>
    </row>
    <row r="597" spans="1:22">
      <c r="A597" s="799" t="s">
        <v>3164</v>
      </c>
      <c r="B597" s="127" t="s">
        <v>3165</v>
      </c>
      <c r="C597" s="353"/>
      <c r="D597" s="155">
        <v>0</v>
      </c>
      <c r="E597" s="110">
        <v>0</v>
      </c>
      <c r="F597" s="33">
        <f t="shared" si="165"/>
        <v>0</v>
      </c>
      <c r="G597" s="111">
        <v>358</v>
      </c>
      <c r="H597" s="110">
        <v>16</v>
      </c>
      <c r="I597" s="3">
        <f t="shared" si="166"/>
        <v>16</v>
      </c>
      <c r="J597" s="3">
        <f t="shared" si="161"/>
        <v>2</v>
      </c>
      <c r="K597" s="110" t="s">
        <v>1856</v>
      </c>
      <c r="L597" s="113">
        <v>0.1961</v>
      </c>
      <c r="M597" s="168"/>
      <c r="N597" s="33">
        <f t="shared" si="167"/>
        <v>0</v>
      </c>
      <c r="O597" s="831"/>
      <c r="P597" s="801"/>
      <c r="Q597" s="642"/>
      <c r="R597" s="801" t="s">
        <v>2761</v>
      </c>
      <c r="S597" s="1412"/>
      <c r="T597" s="872"/>
      <c r="U597" s="873"/>
      <c r="V597" s="871"/>
    </row>
    <row r="598" spans="1:22">
      <c r="A598" s="799" t="s">
        <v>3164</v>
      </c>
      <c r="B598" s="127" t="s">
        <v>2167</v>
      </c>
      <c r="C598" s="353"/>
      <c r="D598" s="155">
        <v>0</v>
      </c>
      <c r="E598" s="110">
        <v>0</v>
      </c>
      <c r="F598" s="33">
        <f t="shared" si="165"/>
        <v>0</v>
      </c>
      <c r="G598" s="111">
        <v>236</v>
      </c>
      <c r="H598" s="110">
        <v>8</v>
      </c>
      <c r="I598" s="3">
        <f t="shared" si="166"/>
        <v>8</v>
      </c>
      <c r="J598" s="3">
        <f t="shared" si="161"/>
        <v>1</v>
      </c>
      <c r="K598" s="110" t="s">
        <v>1856</v>
      </c>
      <c r="L598" s="113">
        <v>0.47720000000000001</v>
      </c>
      <c r="M598" s="168">
        <v>0.34029999999999999</v>
      </c>
      <c r="N598" s="33">
        <f t="shared" si="167"/>
        <v>0</v>
      </c>
      <c r="O598" s="831"/>
      <c r="P598" s="801"/>
      <c r="Q598" s="642"/>
      <c r="R598" s="801" t="s">
        <v>2761</v>
      </c>
      <c r="S598" s="1412"/>
      <c r="T598" s="872"/>
      <c r="U598" s="873"/>
      <c r="V598" s="871"/>
    </row>
    <row r="599" spans="1:22">
      <c r="A599" s="833">
        <v>2016</v>
      </c>
      <c r="B599" s="127" t="s">
        <v>3166</v>
      </c>
      <c r="C599" s="353"/>
      <c r="D599" s="155">
        <v>0</v>
      </c>
      <c r="E599" s="110">
        <v>0</v>
      </c>
      <c r="F599" s="33">
        <f t="shared" si="165"/>
        <v>0</v>
      </c>
      <c r="G599" s="111">
        <v>585</v>
      </c>
      <c r="H599" s="110">
        <v>8</v>
      </c>
      <c r="I599" s="3">
        <f t="shared" si="166"/>
        <v>8</v>
      </c>
      <c r="J599" s="3">
        <f t="shared" si="161"/>
        <v>1</v>
      </c>
      <c r="K599" s="110" t="s">
        <v>1089</v>
      </c>
      <c r="L599" s="113">
        <v>1.12E-2</v>
      </c>
      <c r="M599" s="168"/>
      <c r="N599" s="33">
        <f t="shared" si="167"/>
        <v>0</v>
      </c>
      <c r="O599" s="831"/>
      <c r="P599" s="801"/>
      <c r="Q599" s="642"/>
      <c r="R599" s="801" t="s">
        <v>2814</v>
      </c>
      <c r="S599" s="1412"/>
      <c r="T599" s="872"/>
      <c r="U599" s="873"/>
      <c r="V599" s="871"/>
    </row>
    <row r="600" spans="1:22">
      <c r="A600" s="833">
        <v>2016</v>
      </c>
      <c r="B600" s="127" t="s">
        <v>1088</v>
      </c>
      <c r="C600" s="353"/>
      <c r="D600" s="155">
        <v>0</v>
      </c>
      <c r="E600" s="110">
        <v>0</v>
      </c>
      <c r="F600" s="33">
        <f t="shared" si="165"/>
        <v>0</v>
      </c>
      <c r="G600" s="110">
        <v>585</v>
      </c>
      <c r="H600" s="110">
        <v>8</v>
      </c>
      <c r="I600" s="3">
        <f t="shared" si="166"/>
        <v>8</v>
      </c>
      <c r="J600" s="3">
        <f t="shared" si="161"/>
        <v>1</v>
      </c>
      <c r="K600" s="110" t="s">
        <v>1089</v>
      </c>
      <c r="L600" s="168">
        <v>1.12E-2</v>
      </c>
      <c r="M600" s="168"/>
      <c r="N600" s="33">
        <f t="shared" si="167"/>
        <v>0</v>
      </c>
      <c r="O600" s="831"/>
      <c r="P600" s="801"/>
      <c r="Q600" s="642"/>
      <c r="R600" s="801" t="s">
        <v>2814</v>
      </c>
      <c r="S600" s="1412"/>
      <c r="T600" s="872"/>
      <c r="U600" s="873"/>
      <c r="V600" s="871"/>
    </row>
    <row r="601" spans="1:22">
      <c r="A601" s="833">
        <v>2016</v>
      </c>
      <c r="B601" s="127" t="s">
        <v>3167</v>
      </c>
      <c r="C601" s="353"/>
      <c r="D601" s="155">
        <v>0</v>
      </c>
      <c r="E601" s="110">
        <v>0</v>
      </c>
      <c r="F601" s="33">
        <f t="shared" si="165"/>
        <v>0</v>
      </c>
      <c r="G601" s="110">
        <v>585</v>
      </c>
      <c r="H601" s="110">
        <v>8</v>
      </c>
      <c r="I601" s="3">
        <f t="shared" si="166"/>
        <v>8</v>
      </c>
      <c r="J601" s="3">
        <f t="shared" si="161"/>
        <v>1</v>
      </c>
      <c r="K601" s="110" t="s">
        <v>1089</v>
      </c>
      <c r="L601" s="168">
        <v>1.12E-2</v>
      </c>
      <c r="M601" s="168"/>
      <c r="N601" s="33">
        <f t="shared" si="167"/>
        <v>0</v>
      </c>
      <c r="O601" s="831"/>
      <c r="P601" s="801"/>
      <c r="Q601" s="642"/>
      <c r="R601" s="801" t="s">
        <v>2814</v>
      </c>
      <c r="S601" s="1412"/>
      <c r="T601" s="872"/>
      <c r="U601" s="873"/>
      <c r="V601" s="871"/>
    </row>
    <row r="602" spans="1:22">
      <c r="A602" s="833">
        <v>2016</v>
      </c>
      <c r="B602" s="127" t="s">
        <v>3168</v>
      </c>
      <c r="C602" s="353"/>
      <c r="D602" s="155">
        <v>0</v>
      </c>
      <c r="E602" s="110">
        <v>0</v>
      </c>
      <c r="F602" s="33">
        <f t="shared" si="165"/>
        <v>0</v>
      </c>
      <c r="G602" s="111">
        <v>585</v>
      </c>
      <c r="H602" s="110">
        <v>8</v>
      </c>
      <c r="I602" s="3">
        <f t="shared" si="166"/>
        <v>8</v>
      </c>
      <c r="J602" s="3">
        <f t="shared" si="161"/>
        <v>1</v>
      </c>
      <c r="K602" s="110" t="s">
        <v>1089</v>
      </c>
      <c r="L602" s="113">
        <v>1.12E-2</v>
      </c>
      <c r="M602" s="168"/>
      <c r="N602" s="33">
        <f t="shared" si="167"/>
        <v>0</v>
      </c>
      <c r="O602" s="831"/>
      <c r="P602" s="801"/>
      <c r="Q602" s="642"/>
      <c r="R602" s="801" t="s">
        <v>2814</v>
      </c>
      <c r="S602" s="1412"/>
      <c r="T602" s="872"/>
      <c r="U602" s="873"/>
      <c r="V602" s="871"/>
    </row>
    <row r="603" spans="1:22">
      <c r="A603" s="833">
        <v>2017</v>
      </c>
      <c r="B603" s="127" t="s">
        <v>1968</v>
      </c>
      <c r="C603" s="353"/>
      <c r="D603" s="155">
        <v>0</v>
      </c>
      <c r="E603" s="110">
        <v>0</v>
      </c>
      <c r="F603" s="33">
        <f t="shared" si="165"/>
        <v>0</v>
      </c>
      <c r="G603" s="110">
        <v>585</v>
      </c>
      <c r="H603" s="110">
        <v>8</v>
      </c>
      <c r="I603" s="3">
        <f t="shared" si="166"/>
        <v>8</v>
      </c>
      <c r="J603" s="3">
        <f t="shared" si="161"/>
        <v>1</v>
      </c>
      <c r="K603" s="110" t="s">
        <v>1089</v>
      </c>
      <c r="L603" s="168">
        <v>1.12E-2</v>
      </c>
      <c r="M603" s="168"/>
      <c r="N603" s="33">
        <f t="shared" si="167"/>
        <v>0</v>
      </c>
      <c r="O603" s="831"/>
      <c r="P603" s="801"/>
      <c r="Q603" s="642"/>
      <c r="R603" s="801" t="s">
        <v>2814</v>
      </c>
      <c r="S603" s="1412"/>
      <c r="T603" s="872"/>
      <c r="U603" s="873"/>
      <c r="V603" s="871"/>
    </row>
    <row r="604" spans="1:22">
      <c r="A604" s="833">
        <v>2016</v>
      </c>
      <c r="B604" s="127" t="s">
        <v>3169</v>
      </c>
      <c r="C604" s="353"/>
      <c r="D604" s="155">
        <v>0</v>
      </c>
      <c r="E604" s="110">
        <v>0</v>
      </c>
      <c r="F604" s="33">
        <f t="shared" si="165"/>
        <v>0</v>
      </c>
      <c r="G604" s="110">
        <v>585</v>
      </c>
      <c r="H604" s="110">
        <v>8</v>
      </c>
      <c r="I604" s="3">
        <f t="shared" si="166"/>
        <v>8</v>
      </c>
      <c r="J604" s="3">
        <f t="shared" si="161"/>
        <v>1</v>
      </c>
      <c r="K604" s="110" t="s">
        <v>1089</v>
      </c>
      <c r="L604" s="168">
        <v>1.12E-2</v>
      </c>
      <c r="M604" s="168"/>
      <c r="N604" s="33">
        <f t="shared" si="167"/>
        <v>0</v>
      </c>
      <c r="O604" s="831"/>
      <c r="P604" s="801"/>
      <c r="Q604" s="642"/>
      <c r="R604" s="801" t="s">
        <v>2814</v>
      </c>
      <c r="S604" s="1412"/>
      <c r="T604" s="872"/>
      <c r="U604" s="873"/>
      <c r="V604" s="871"/>
    </row>
    <row r="605" spans="1:22">
      <c r="A605" s="833">
        <v>2016</v>
      </c>
      <c r="B605" s="127" t="s">
        <v>3170</v>
      </c>
      <c r="C605" s="353"/>
      <c r="D605" s="155">
        <v>0</v>
      </c>
      <c r="E605" s="110">
        <v>0</v>
      </c>
      <c r="F605" s="33">
        <f t="shared" si="165"/>
        <v>0</v>
      </c>
      <c r="G605" s="110">
        <v>585</v>
      </c>
      <c r="H605" s="110">
        <v>8</v>
      </c>
      <c r="I605" s="3">
        <f t="shared" si="166"/>
        <v>8</v>
      </c>
      <c r="J605" s="3">
        <f t="shared" si="161"/>
        <v>1</v>
      </c>
      <c r="K605" s="110" t="s">
        <v>1089</v>
      </c>
      <c r="L605" s="168">
        <v>1.12E-2</v>
      </c>
      <c r="M605" s="168"/>
      <c r="N605" s="33">
        <f t="shared" si="167"/>
        <v>0</v>
      </c>
      <c r="O605" s="831"/>
      <c r="P605" s="801"/>
      <c r="Q605" s="642"/>
      <c r="R605" s="801" t="s">
        <v>2814</v>
      </c>
      <c r="S605" s="1412"/>
      <c r="T605" s="872"/>
      <c r="U605" s="873"/>
      <c r="V605" s="871"/>
    </row>
    <row r="606" spans="1:22">
      <c r="A606" s="833">
        <v>2016</v>
      </c>
      <c r="B606" s="127" t="s">
        <v>3171</v>
      </c>
      <c r="C606" s="353"/>
      <c r="D606" s="155">
        <v>0</v>
      </c>
      <c r="E606" s="110">
        <v>0</v>
      </c>
      <c r="F606" s="33">
        <f t="shared" si="165"/>
        <v>0</v>
      </c>
      <c r="G606" s="111">
        <v>585</v>
      </c>
      <c r="H606" s="110">
        <v>8</v>
      </c>
      <c r="I606" s="3">
        <f t="shared" si="166"/>
        <v>8</v>
      </c>
      <c r="J606" s="3">
        <f t="shared" si="161"/>
        <v>1</v>
      </c>
      <c r="K606" s="110" t="s">
        <v>1089</v>
      </c>
      <c r="L606" s="113">
        <v>1.12E-2</v>
      </c>
      <c r="M606" s="168"/>
      <c r="N606" s="33">
        <f t="shared" si="167"/>
        <v>0</v>
      </c>
      <c r="O606" s="831"/>
      <c r="P606" s="801"/>
      <c r="Q606" s="642"/>
      <c r="R606" s="801" t="s">
        <v>2814</v>
      </c>
      <c r="S606" s="1412"/>
      <c r="T606" s="872"/>
      <c r="U606" s="873"/>
      <c r="V606" s="871"/>
    </row>
    <row r="607" spans="1:22">
      <c r="A607" s="833">
        <v>2016</v>
      </c>
      <c r="B607" s="127" t="s">
        <v>3167</v>
      </c>
      <c r="C607" s="353"/>
      <c r="D607" s="155">
        <v>0</v>
      </c>
      <c r="E607" s="110">
        <v>0</v>
      </c>
      <c r="F607" s="33">
        <f t="shared" si="165"/>
        <v>0</v>
      </c>
      <c r="G607" s="110">
        <v>623</v>
      </c>
      <c r="H607" s="110">
        <v>8</v>
      </c>
      <c r="I607" s="3">
        <f t="shared" si="166"/>
        <v>8</v>
      </c>
      <c r="J607" s="3">
        <f t="shared" si="161"/>
        <v>1</v>
      </c>
      <c r="K607" s="110" t="s">
        <v>1089</v>
      </c>
      <c r="L607" s="168">
        <v>1.12E-2</v>
      </c>
      <c r="M607" s="168"/>
      <c r="N607" s="33">
        <f t="shared" si="167"/>
        <v>0</v>
      </c>
      <c r="O607" s="831"/>
      <c r="P607" s="801"/>
      <c r="Q607" s="642"/>
      <c r="R607" s="801" t="s">
        <v>2814</v>
      </c>
      <c r="S607" s="1412"/>
      <c r="T607" s="872"/>
      <c r="U607" s="873"/>
      <c r="V607" s="871"/>
    </row>
    <row r="608" spans="1:22">
      <c r="A608" s="833">
        <v>2016</v>
      </c>
      <c r="B608" s="127" t="s">
        <v>3172</v>
      </c>
      <c r="C608" s="353"/>
      <c r="D608" s="155">
        <v>0</v>
      </c>
      <c r="E608" s="110">
        <v>0</v>
      </c>
      <c r="F608" s="33">
        <f t="shared" si="165"/>
        <v>0</v>
      </c>
      <c r="G608" s="111">
        <v>623</v>
      </c>
      <c r="H608" s="110">
        <v>8</v>
      </c>
      <c r="I608" s="3">
        <f t="shared" si="166"/>
        <v>8</v>
      </c>
      <c r="J608" s="3">
        <f t="shared" si="161"/>
        <v>1</v>
      </c>
      <c r="K608" s="110" t="s">
        <v>1089</v>
      </c>
      <c r="L608" s="113">
        <v>1.12E-2</v>
      </c>
      <c r="M608" s="168"/>
      <c r="N608" s="33">
        <f t="shared" si="167"/>
        <v>0</v>
      </c>
      <c r="O608" s="831"/>
      <c r="P608" s="801"/>
      <c r="Q608" s="642"/>
      <c r="R608" s="801" t="s">
        <v>2814</v>
      </c>
      <c r="S608" s="1412"/>
      <c r="T608" s="872"/>
      <c r="U608" s="873"/>
      <c r="V608" s="871"/>
    </row>
    <row r="609" spans="1:22">
      <c r="A609" s="833">
        <v>2016</v>
      </c>
      <c r="B609" s="127" t="s">
        <v>1693</v>
      </c>
      <c r="C609" s="353"/>
      <c r="D609" s="155">
        <v>0</v>
      </c>
      <c r="E609" s="110">
        <v>0</v>
      </c>
      <c r="F609" s="33">
        <f t="shared" si="165"/>
        <v>0</v>
      </c>
      <c r="G609" s="111">
        <v>623</v>
      </c>
      <c r="H609" s="110">
        <v>8</v>
      </c>
      <c r="I609" s="3">
        <f t="shared" si="166"/>
        <v>8</v>
      </c>
      <c r="J609" s="3">
        <f t="shared" si="161"/>
        <v>1</v>
      </c>
      <c r="K609" s="110" t="s">
        <v>1089</v>
      </c>
      <c r="L609" s="113">
        <v>1.12E-2</v>
      </c>
      <c r="M609" s="168"/>
      <c r="N609" s="33">
        <f t="shared" si="167"/>
        <v>0</v>
      </c>
      <c r="O609" s="831"/>
      <c r="P609" s="801"/>
      <c r="Q609" s="642"/>
      <c r="R609" s="801" t="s">
        <v>2814</v>
      </c>
      <c r="S609" s="1412"/>
      <c r="T609" s="872"/>
      <c r="U609" s="873"/>
      <c r="V609" s="871"/>
    </row>
    <row r="610" spans="1:22">
      <c r="A610" s="799">
        <v>2013</v>
      </c>
      <c r="B610" s="127" t="s">
        <v>1646</v>
      </c>
      <c r="C610" s="353"/>
      <c r="D610" s="155">
        <v>0</v>
      </c>
      <c r="E610" s="110">
        <v>0</v>
      </c>
      <c r="F610" s="33">
        <f t="shared" si="165"/>
        <v>0</v>
      </c>
      <c r="G610" s="111">
        <v>686</v>
      </c>
      <c r="H610" s="110">
        <v>16</v>
      </c>
      <c r="I610" s="3">
        <f t="shared" si="166"/>
        <v>16</v>
      </c>
      <c r="J610" s="3">
        <f t="shared" si="161"/>
        <v>2</v>
      </c>
      <c r="K610" s="110" t="s">
        <v>1647</v>
      </c>
      <c r="L610" s="113">
        <v>3.2300000000000002E-2</v>
      </c>
      <c r="M610" s="168">
        <v>9.8499999999999994E-3</v>
      </c>
      <c r="N610" s="33">
        <f t="shared" si="167"/>
        <v>0</v>
      </c>
      <c r="O610" s="831">
        <v>2013</v>
      </c>
      <c r="P610" s="801"/>
      <c r="Q610" s="642"/>
      <c r="R610" s="801" t="s">
        <v>2845</v>
      </c>
      <c r="S610" s="1412"/>
      <c r="T610" s="872"/>
      <c r="U610" s="873"/>
      <c r="V610" s="871"/>
    </row>
    <row r="611" spans="1:22">
      <c r="A611" s="799">
        <v>2013</v>
      </c>
      <c r="B611" s="127" t="s">
        <v>3173</v>
      </c>
      <c r="C611" s="353" t="s">
        <v>3174</v>
      </c>
      <c r="D611" s="155">
        <v>0</v>
      </c>
      <c r="E611" s="110">
        <v>0</v>
      </c>
      <c r="F611" s="33">
        <f t="shared" si="165"/>
        <v>0</v>
      </c>
      <c r="G611" s="110">
        <v>865</v>
      </c>
      <c r="H611" s="110">
        <v>16</v>
      </c>
      <c r="I611" s="3">
        <f t="shared" si="166"/>
        <v>16</v>
      </c>
      <c r="J611" s="3">
        <f t="shared" si="161"/>
        <v>2</v>
      </c>
      <c r="K611" s="110" t="s">
        <v>1747</v>
      </c>
      <c r="L611" s="168">
        <v>6.9999999999999999E-4</v>
      </c>
      <c r="M611" s="168"/>
      <c r="N611" s="33">
        <f t="shared" si="167"/>
        <v>0</v>
      </c>
      <c r="O611" s="831">
        <v>2013</v>
      </c>
      <c r="P611" s="801"/>
      <c r="Q611" s="642"/>
      <c r="R611" s="801" t="s">
        <v>2845</v>
      </c>
      <c r="S611" s="1412"/>
      <c r="T611" s="872"/>
      <c r="U611" s="873"/>
      <c r="V611" s="871"/>
    </row>
    <row r="612" spans="1:22">
      <c r="A612" s="799">
        <v>2013</v>
      </c>
      <c r="B612" s="127" t="s">
        <v>3175</v>
      </c>
      <c r="C612" s="353"/>
      <c r="D612" s="155">
        <v>0</v>
      </c>
      <c r="E612" s="110">
        <v>0</v>
      </c>
      <c r="F612" s="33">
        <f t="shared" si="165"/>
        <v>0</v>
      </c>
      <c r="G612" s="111">
        <v>501</v>
      </c>
      <c r="H612" s="110">
        <v>16</v>
      </c>
      <c r="I612" s="3">
        <f t="shared" si="166"/>
        <v>16</v>
      </c>
      <c r="J612" s="3">
        <f t="shared" si="161"/>
        <v>2</v>
      </c>
      <c r="K612" s="110" t="s">
        <v>498</v>
      </c>
      <c r="L612" s="113">
        <v>1.2E-2</v>
      </c>
      <c r="M612" s="168">
        <v>4.1000000000000003E-3</v>
      </c>
      <c r="N612" s="33">
        <f t="shared" si="167"/>
        <v>0</v>
      </c>
      <c r="O612" s="831">
        <v>2013</v>
      </c>
      <c r="P612" s="801"/>
      <c r="Q612" s="642"/>
      <c r="R612" s="801" t="s">
        <v>2828</v>
      </c>
      <c r="S612" s="1412"/>
      <c r="T612" s="872"/>
      <c r="U612" s="873"/>
      <c r="V612" s="871"/>
    </row>
    <row r="613" spans="1:22">
      <c r="A613" s="799">
        <v>2013</v>
      </c>
      <c r="B613" s="127" t="s">
        <v>2849</v>
      </c>
      <c r="C613" s="353"/>
      <c r="D613" s="155">
        <v>0</v>
      </c>
      <c r="E613" s="110">
        <v>0</v>
      </c>
      <c r="F613" s="33">
        <f t="shared" si="165"/>
        <v>0</v>
      </c>
      <c r="G613" s="111">
        <v>395</v>
      </c>
      <c r="H613" s="110">
        <v>16</v>
      </c>
      <c r="I613" s="3">
        <f t="shared" si="166"/>
        <v>16</v>
      </c>
      <c r="J613" s="3">
        <f t="shared" si="161"/>
        <v>2</v>
      </c>
      <c r="K613" s="110" t="s">
        <v>2850</v>
      </c>
      <c r="L613" s="113">
        <v>1.0999999999999999E-2</v>
      </c>
      <c r="M613" s="168">
        <v>2.1299999999999999E-3</v>
      </c>
      <c r="N613" s="33">
        <f t="shared" si="167"/>
        <v>0</v>
      </c>
      <c r="O613" s="831">
        <v>2013</v>
      </c>
      <c r="P613" s="801"/>
      <c r="Q613" s="642"/>
      <c r="R613" s="801" t="s">
        <v>2845</v>
      </c>
      <c r="S613" s="1412"/>
      <c r="T613" s="872"/>
      <c r="U613" s="873"/>
      <c r="V613" s="871"/>
    </row>
    <row r="614" spans="1:22">
      <c r="A614" s="799"/>
      <c r="B614" s="127" t="s">
        <v>3176</v>
      </c>
      <c r="C614" s="353"/>
      <c r="D614" s="155">
        <v>0</v>
      </c>
      <c r="E614" s="110">
        <v>0</v>
      </c>
      <c r="F614" s="33">
        <f t="shared" si="165"/>
        <v>0</v>
      </c>
      <c r="G614" s="110">
        <v>505</v>
      </c>
      <c r="H614" s="110">
        <v>16</v>
      </c>
      <c r="I614" s="3">
        <f t="shared" si="166"/>
        <v>16</v>
      </c>
      <c r="J614" s="3">
        <f t="shared" si="161"/>
        <v>2</v>
      </c>
      <c r="K614" s="110" t="s">
        <v>1786</v>
      </c>
      <c r="L614" s="168">
        <v>4.6899999999999997E-2</v>
      </c>
      <c r="M614" s="168"/>
      <c r="N614" s="33">
        <f t="shared" si="167"/>
        <v>0</v>
      </c>
      <c r="O614" s="831"/>
      <c r="P614" s="801"/>
      <c r="Q614" s="642"/>
      <c r="R614" s="801" t="s">
        <v>2786</v>
      </c>
      <c r="S614" s="1412"/>
      <c r="T614" s="872"/>
      <c r="U614" s="873"/>
      <c r="V614" s="871"/>
    </row>
    <row r="615" spans="1:22">
      <c r="A615" s="799">
        <v>2015</v>
      </c>
      <c r="B615" s="127" t="s">
        <v>1607</v>
      </c>
      <c r="C615" s="353"/>
      <c r="D615" s="155">
        <v>0</v>
      </c>
      <c r="E615" s="110">
        <v>0</v>
      </c>
      <c r="F615" s="33">
        <f t="shared" si="165"/>
        <v>0</v>
      </c>
      <c r="G615" s="110">
        <v>336</v>
      </c>
      <c r="H615" s="110">
        <v>16</v>
      </c>
      <c r="I615" s="3">
        <f t="shared" si="166"/>
        <v>16</v>
      </c>
      <c r="J615" s="3">
        <f t="shared" si="161"/>
        <v>2</v>
      </c>
      <c r="K615" s="110" t="s">
        <v>1608</v>
      </c>
      <c r="L615" s="168">
        <v>0.153</v>
      </c>
      <c r="M615" s="168">
        <v>4.6149999999999997E-2</v>
      </c>
      <c r="N615" s="33">
        <f t="shared" si="167"/>
        <v>0</v>
      </c>
      <c r="O615" s="831"/>
      <c r="P615" s="801"/>
      <c r="Q615" s="642"/>
      <c r="R615" s="801" t="s">
        <v>2845</v>
      </c>
      <c r="S615" s="1412"/>
      <c r="T615" s="872"/>
      <c r="U615" s="873"/>
      <c r="V615" s="871"/>
    </row>
    <row r="616" spans="1:22">
      <c r="A616" s="799">
        <v>2015</v>
      </c>
      <c r="B616" s="127" t="s">
        <v>3177</v>
      </c>
      <c r="C616" s="353"/>
      <c r="D616" s="155">
        <v>0</v>
      </c>
      <c r="E616" s="110">
        <v>0</v>
      </c>
      <c r="F616" s="33">
        <f t="shared" si="165"/>
        <v>0</v>
      </c>
      <c r="G616" s="110">
        <v>383</v>
      </c>
      <c r="H616" s="110">
        <v>16</v>
      </c>
      <c r="I616" s="3">
        <f t="shared" si="166"/>
        <v>16</v>
      </c>
      <c r="J616" s="3">
        <f t="shared" si="161"/>
        <v>2</v>
      </c>
      <c r="K616" s="110" t="s">
        <v>55</v>
      </c>
      <c r="L616" s="168">
        <v>0.13489999999999999</v>
      </c>
      <c r="M616" s="168"/>
      <c r="N616" s="33">
        <f t="shared" si="167"/>
        <v>0</v>
      </c>
      <c r="O616" s="364"/>
      <c r="P616" s="801"/>
      <c r="Q616" s="642"/>
      <c r="R616" s="801" t="s">
        <v>2845</v>
      </c>
      <c r="S616" s="1412"/>
      <c r="T616" s="872"/>
      <c r="U616" s="873"/>
      <c r="V616" s="871"/>
    </row>
    <row r="617" spans="1:22">
      <c r="A617" s="799"/>
      <c r="B617" s="127" t="s">
        <v>348</v>
      </c>
      <c r="C617" s="353"/>
      <c r="D617" s="155">
        <v>0</v>
      </c>
      <c r="E617" s="110">
        <v>0</v>
      </c>
      <c r="F617" s="33">
        <f t="shared" si="165"/>
        <v>0</v>
      </c>
      <c r="G617" s="111">
        <v>448</v>
      </c>
      <c r="H617" s="110">
        <v>16</v>
      </c>
      <c r="I617" s="3">
        <f t="shared" si="166"/>
        <v>16</v>
      </c>
      <c r="J617" s="3">
        <f t="shared" si="161"/>
        <v>2</v>
      </c>
      <c r="K617" s="110" t="s">
        <v>221</v>
      </c>
      <c r="L617" s="113">
        <v>0.1004</v>
      </c>
      <c r="M617" s="168"/>
      <c r="N617" s="33">
        <f t="shared" si="167"/>
        <v>0</v>
      </c>
      <c r="O617" s="364"/>
      <c r="P617" s="801"/>
      <c r="Q617" s="642"/>
      <c r="R617" s="801" t="s">
        <v>2845</v>
      </c>
      <c r="S617" s="1412"/>
      <c r="T617" s="872"/>
      <c r="U617" s="873"/>
      <c r="V617" s="871"/>
    </row>
    <row r="618" spans="1:22">
      <c r="A618" s="799"/>
      <c r="B618" s="127" t="s">
        <v>2750</v>
      </c>
      <c r="C618" s="353" t="s">
        <v>2331</v>
      </c>
      <c r="D618" s="155">
        <v>0</v>
      </c>
      <c r="E618" s="110">
        <v>0</v>
      </c>
      <c r="F618" s="33">
        <f t="shared" si="165"/>
        <v>0</v>
      </c>
      <c r="G618" s="111">
        <v>1060</v>
      </c>
      <c r="H618" s="110">
        <v>16</v>
      </c>
      <c r="I618" s="3">
        <f t="shared" si="166"/>
        <v>16</v>
      </c>
      <c r="J618" s="3">
        <f t="shared" si="161"/>
        <v>2</v>
      </c>
      <c r="K618" s="110" t="s">
        <v>322</v>
      </c>
      <c r="L618" s="113">
        <v>2.1999999999999999E-2</v>
      </c>
      <c r="M618" s="168">
        <v>5.1999999999999998E-3</v>
      </c>
      <c r="N618" s="33">
        <f t="shared" si="167"/>
        <v>0</v>
      </c>
      <c r="O618" s="364" t="s">
        <v>2884</v>
      </c>
      <c r="P618" s="801"/>
      <c r="Q618" s="642"/>
      <c r="R618" s="801" t="s">
        <v>2845</v>
      </c>
      <c r="S618" s="1412"/>
      <c r="T618" s="872"/>
      <c r="U618" s="873"/>
      <c r="V618" s="871"/>
    </row>
    <row r="619" spans="1:22">
      <c r="A619" s="799"/>
      <c r="B619" s="127" t="s">
        <v>2750</v>
      </c>
      <c r="C619" s="353" t="s">
        <v>736</v>
      </c>
      <c r="D619" s="155">
        <v>0</v>
      </c>
      <c r="E619" s="110">
        <v>0</v>
      </c>
      <c r="F619" s="33">
        <f t="shared" si="165"/>
        <v>0</v>
      </c>
      <c r="G619" s="1365">
        <v>578</v>
      </c>
      <c r="H619" s="110">
        <v>16</v>
      </c>
      <c r="I619" s="3">
        <f t="shared" si="166"/>
        <v>16</v>
      </c>
      <c r="J619" s="3">
        <f t="shared" si="161"/>
        <v>2</v>
      </c>
      <c r="K619" s="110" t="s">
        <v>322</v>
      </c>
      <c r="L619" s="168">
        <v>2.1999999999999999E-2</v>
      </c>
      <c r="M619" s="168">
        <v>5.1999999999999998E-3</v>
      </c>
      <c r="N619" s="33">
        <f t="shared" si="167"/>
        <v>0</v>
      </c>
      <c r="O619" s="364" t="s">
        <v>2884</v>
      </c>
      <c r="P619" s="801"/>
      <c r="Q619" s="642"/>
      <c r="R619" s="801" t="s">
        <v>1399</v>
      </c>
      <c r="S619" s="1412"/>
      <c r="T619" s="872"/>
      <c r="U619" s="873"/>
      <c r="V619" s="871"/>
    </row>
    <row r="620" spans="1:22">
      <c r="A620" s="799"/>
      <c r="B620" s="127" t="s">
        <v>3178</v>
      </c>
      <c r="C620" s="353" t="s">
        <v>735</v>
      </c>
      <c r="D620" s="155">
        <v>0</v>
      </c>
      <c r="E620" s="110">
        <v>0</v>
      </c>
      <c r="F620" s="33">
        <f t="shared" si="165"/>
        <v>0</v>
      </c>
      <c r="G620" s="111">
        <v>639</v>
      </c>
      <c r="H620" s="110">
        <v>16</v>
      </c>
      <c r="I620" s="3">
        <f t="shared" si="166"/>
        <v>16</v>
      </c>
      <c r="J620" s="3">
        <f t="shared" si="161"/>
        <v>2</v>
      </c>
      <c r="K620" s="110" t="s">
        <v>181</v>
      </c>
      <c r="L620" s="113">
        <v>4.9700000000000001E-2</v>
      </c>
      <c r="M620" s="168">
        <v>1.0699999999999999E-2</v>
      </c>
      <c r="N620" s="33">
        <f t="shared" si="167"/>
        <v>0</v>
      </c>
      <c r="O620" s="831">
        <v>2013</v>
      </c>
      <c r="P620" s="801"/>
      <c r="Q620" s="642"/>
      <c r="R620" s="801" t="s">
        <v>2786</v>
      </c>
      <c r="S620" s="1412"/>
      <c r="T620" s="872"/>
      <c r="U620" s="873"/>
      <c r="V620" s="871"/>
    </row>
    <row r="621" spans="1:22">
      <c r="A621" s="799"/>
      <c r="B621" s="127" t="s">
        <v>3178</v>
      </c>
      <c r="C621" s="353" t="s">
        <v>736</v>
      </c>
      <c r="D621" s="155">
        <v>0</v>
      </c>
      <c r="E621" s="110">
        <v>0</v>
      </c>
      <c r="F621" s="33">
        <f t="shared" si="165"/>
        <v>0</v>
      </c>
      <c r="G621" s="111">
        <v>639</v>
      </c>
      <c r="H621" s="110">
        <v>16</v>
      </c>
      <c r="I621" s="3">
        <f t="shared" si="166"/>
        <v>16</v>
      </c>
      <c r="J621" s="3">
        <f t="shared" si="161"/>
        <v>2</v>
      </c>
      <c r="K621" s="110" t="s">
        <v>181</v>
      </c>
      <c r="L621" s="113">
        <v>0.05</v>
      </c>
      <c r="M621" s="168">
        <v>1.0699999999999999E-2</v>
      </c>
      <c r="N621" s="33">
        <f t="shared" si="167"/>
        <v>0</v>
      </c>
      <c r="O621" s="364" t="s">
        <v>2884</v>
      </c>
      <c r="P621" s="801"/>
      <c r="Q621" s="642"/>
      <c r="R621" s="801" t="s">
        <v>2739</v>
      </c>
      <c r="S621" s="1412"/>
      <c r="T621" s="872"/>
      <c r="U621" s="873"/>
      <c r="V621" s="871"/>
    </row>
    <row r="622" spans="1:22">
      <c r="A622" s="799"/>
      <c r="B622" s="127" t="s">
        <v>3179</v>
      </c>
      <c r="C622" s="353"/>
      <c r="D622" s="155">
        <v>0</v>
      </c>
      <c r="E622" s="110">
        <v>0</v>
      </c>
      <c r="F622" s="33">
        <f t="shared" si="165"/>
        <v>0</v>
      </c>
      <c r="G622" s="111">
        <v>432</v>
      </c>
      <c r="H622" s="110">
        <v>16</v>
      </c>
      <c r="I622" s="3">
        <f t="shared" si="166"/>
        <v>16</v>
      </c>
      <c r="J622" s="3">
        <f t="shared" si="161"/>
        <v>2</v>
      </c>
      <c r="K622" s="110" t="s">
        <v>723</v>
      </c>
      <c r="L622" s="113">
        <v>0.4103</v>
      </c>
      <c r="M622" s="168"/>
      <c r="N622" s="33">
        <f t="shared" si="167"/>
        <v>0</v>
      </c>
      <c r="O622" s="364"/>
      <c r="P622" s="801"/>
      <c r="Q622" s="642"/>
      <c r="R622" s="801" t="s">
        <v>2771</v>
      </c>
      <c r="S622" s="1412"/>
      <c r="T622" s="872"/>
      <c r="U622" s="873"/>
      <c r="V622" s="871"/>
    </row>
    <row r="623" spans="1:22">
      <c r="A623" s="799"/>
      <c r="B623" s="127" t="s">
        <v>1633</v>
      </c>
      <c r="C623" s="353"/>
      <c r="D623" s="155">
        <v>0</v>
      </c>
      <c r="E623" s="110">
        <v>0</v>
      </c>
      <c r="F623" s="33">
        <f t="shared" si="165"/>
        <v>0</v>
      </c>
      <c r="G623" s="111">
        <v>982</v>
      </c>
      <c r="H623" s="110">
        <v>16</v>
      </c>
      <c r="I623" s="3">
        <f t="shared" si="166"/>
        <v>16</v>
      </c>
      <c r="J623" s="3">
        <f t="shared" si="161"/>
        <v>2</v>
      </c>
      <c r="K623" s="110" t="s">
        <v>192</v>
      </c>
      <c r="L623" s="113">
        <v>1.1900000000000001E-2</v>
      </c>
      <c r="M623" s="168"/>
      <c r="N623" s="33">
        <f t="shared" si="167"/>
        <v>0</v>
      </c>
      <c r="O623" s="364"/>
      <c r="P623" s="801"/>
      <c r="Q623" s="642"/>
      <c r="R623" s="801" t="s">
        <v>2845</v>
      </c>
      <c r="S623" s="1412"/>
      <c r="T623" s="872"/>
      <c r="U623" s="873"/>
      <c r="V623" s="871"/>
    </row>
    <row r="624" spans="1:22">
      <c r="A624" s="799"/>
      <c r="B624" s="127" t="s">
        <v>1113</v>
      </c>
      <c r="C624" s="353"/>
      <c r="D624" s="155">
        <v>0</v>
      </c>
      <c r="E624" s="110"/>
      <c r="F624" s="33">
        <f t="shared" si="165"/>
        <v>0</v>
      </c>
      <c r="G624" s="111"/>
      <c r="H624" s="110"/>
      <c r="I624" s="3"/>
      <c r="J624" s="3"/>
      <c r="K624" s="110"/>
      <c r="L624" s="113"/>
      <c r="M624" s="168"/>
      <c r="N624" s="33">
        <f t="shared" si="167"/>
        <v>0</v>
      </c>
      <c r="O624" s="364"/>
      <c r="P624" s="801"/>
      <c r="Q624" s="642"/>
      <c r="R624" s="801"/>
      <c r="S624" s="1412"/>
      <c r="T624" s="872"/>
      <c r="U624" s="873"/>
      <c r="V624" s="871"/>
    </row>
    <row r="625" spans="1:22">
      <c r="A625" s="799"/>
      <c r="B625" s="127" t="s">
        <v>2834</v>
      </c>
      <c r="C625" s="353"/>
      <c r="D625" s="155">
        <v>0</v>
      </c>
      <c r="E625" s="110">
        <v>0</v>
      </c>
      <c r="F625" s="33">
        <f t="shared" si="165"/>
        <v>0</v>
      </c>
      <c r="G625" s="111">
        <v>519</v>
      </c>
      <c r="H625" s="110">
        <v>16</v>
      </c>
      <c r="I625" s="3">
        <f t="shared" ref="I625:I690" si="168">E625/G625+H625</f>
        <v>16</v>
      </c>
      <c r="J625" s="3">
        <f t="shared" ref="J625:J690" si="169">ROUND(I625/7.5,0)</f>
        <v>2</v>
      </c>
      <c r="K625" s="110" t="s">
        <v>54</v>
      </c>
      <c r="L625" s="113">
        <v>5.5300000000000002E-2</v>
      </c>
      <c r="M625" s="168">
        <v>2.7119999999999998E-2</v>
      </c>
      <c r="N625" s="33">
        <f t="shared" si="167"/>
        <v>0</v>
      </c>
      <c r="O625" s="364"/>
      <c r="P625" s="801"/>
      <c r="Q625" s="642"/>
      <c r="R625" s="801" t="s">
        <v>3079</v>
      </c>
      <c r="S625" s="1412"/>
      <c r="T625" s="872"/>
      <c r="U625" s="873"/>
      <c r="V625" s="871"/>
    </row>
    <row r="626" spans="1:22">
      <c r="A626" s="799"/>
      <c r="B626" s="127" t="s">
        <v>321</v>
      </c>
      <c r="C626" s="353"/>
      <c r="D626" s="155">
        <v>0</v>
      </c>
      <c r="E626" s="110">
        <v>0</v>
      </c>
      <c r="F626" s="33">
        <f t="shared" si="165"/>
        <v>0</v>
      </c>
      <c r="G626" s="111">
        <v>385</v>
      </c>
      <c r="H626" s="110">
        <v>16</v>
      </c>
      <c r="I626" s="3">
        <f t="shared" si="168"/>
        <v>16</v>
      </c>
      <c r="J626" s="3">
        <f t="shared" si="169"/>
        <v>2</v>
      </c>
      <c r="K626" s="110" t="s">
        <v>999</v>
      </c>
      <c r="L626" s="113">
        <v>0.17560000000000001</v>
      </c>
      <c r="M626" s="168"/>
      <c r="N626" s="33">
        <f t="shared" si="167"/>
        <v>0</v>
      </c>
      <c r="O626" s="364"/>
      <c r="P626" s="801"/>
      <c r="Q626" s="642"/>
      <c r="R626" s="801" t="s">
        <v>3064</v>
      </c>
      <c r="S626" s="1412"/>
      <c r="T626" s="872"/>
      <c r="U626" s="873"/>
      <c r="V626" s="871"/>
    </row>
    <row r="627" spans="1:22">
      <c r="A627" s="799"/>
      <c r="B627" s="127" t="s">
        <v>3180</v>
      </c>
      <c r="C627" s="353"/>
      <c r="D627" s="155">
        <v>0</v>
      </c>
      <c r="E627" s="110">
        <v>0</v>
      </c>
      <c r="F627" s="33">
        <f t="shared" si="165"/>
        <v>0</v>
      </c>
      <c r="G627" s="110">
        <v>271</v>
      </c>
      <c r="H627" s="110">
        <v>16</v>
      </c>
      <c r="I627" s="3">
        <f t="shared" si="168"/>
        <v>16</v>
      </c>
      <c r="J627" s="3">
        <f t="shared" si="169"/>
        <v>2</v>
      </c>
      <c r="K627" s="110" t="s">
        <v>221</v>
      </c>
      <c r="L627" s="168">
        <v>0.1832</v>
      </c>
      <c r="M627" s="168"/>
      <c r="N627" s="33">
        <f t="shared" si="167"/>
        <v>0</v>
      </c>
      <c r="O627" s="364"/>
      <c r="P627" s="801"/>
      <c r="Q627" s="642"/>
      <c r="R627" s="801" t="s">
        <v>2909</v>
      </c>
      <c r="S627" s="1412"/>
      <c r="T627" s="872"/>
      <c r="U627" s="873"/>
      <c r="V627" s="871"/>
    </row>
    <row r="628" spans="1:22">
      <c r="A628" s="799"/>
      <c r="B628" s="127" t="s">
        <v>3181</v>
      </c>
      <c r="C628" s="353"/>
      <c r="D628" s="155">
        <v>0</v>
      </c>
      <c r="E628" s="110">
        <v>0</v>
      </c>
      <c r="F628" s="33">
        <f t="shared" si="165"/>
        <v>0</v>
      </c>
      <c r="G628" s="110">
        <v>258</v>
      </c>
      <c r="H628" s="110">
        <v>16</v>
      </c>
      <c r="I628" s="3">
        <f t="shared" si="168"/>
        <v>16</v>
      </c>
      <c r="J628" s="3">
        <f t="shared" si="169"/>
        <v>2</v>
      </c>
      <c r="K628" s="110" t="s">
        <v>122</v>
      </c>
      <c r="L628" s="168">
        <v>0.26939999999999997</v>
      </c>
      <c r="M628" s="168"/>
      <c r="N628" s="33">
        <f t="shared" si="167"/>
        <v>0</v>
      </c>
      <c r="O628" s="364"/>
      <c r="P628" s="801"/>
      <c r="Q628" s="642"/>
      <c r="R628" s="801" t="s">
        <v>2909</v>
      </c>
      <c r="S628" s="1412"/>
      <c r="T628" s="872"/>
      <c r="U628" s="873"/>
      <c r="V628" s="871"/>
    </row>
    <row r="629" spans="1:22" s="4" customFormat="1">
      <c r="A629" s="799"/>
      <c r="B629" s="127" t="s">
        <v>3876</v>
      </c>
      <c r="C629" s="353" t="s">
        <v>644</v>
      </c>
      <c r="D629" s="1317">
        <v>0</v>
      </c>
      <c r="E629" s="1318">
        <v>0</v>
      </c>
      <c r="F629" s="33">
        <f t="shared" ref="F629" si="170">((E629*M629)/35)/4</f>
        <v>0</v>
      </c>
      <c r="G629" s="110">
        <v>540</v>
      </c>
      <c r="H629" s="110">
        <v>16</v>
      </c>
      <c r="I629" s="3">
        <f t="shared" ref="I629" si="171">E629/G629+H629</f>
        <v>16</v>
      </c>
      <c r="J629" s="3">
        <f t="shared" ref="J629" si="172">ROUND(I629/7.5,0)</f>
        <v>2</v>
      </c>
      <c r="K629" s="110" t="s">
        <v>322</v>
      </c>
      <c r="L629" s="168">
        <v>0.1119</v>
      </c>
      <c r="M629" s="168">
        <v>4.1000000000000002E-2</v>
      </c>
      <c r="N629" s="33">
        <f t="shared" ref="N629" si="173">E629*L629</f>
        <v>0</v>
      </c>
      <c r="O629" s="364"/>
      <c r="P629" s="801"/>
      <c r="Q629" s="642"/>
      <c r="R629" s="801" t="s">
        <v>1649</v>
      </c>
      <c r="S629" s="1412"/>
      <c r="T629" s="872"/>
      <c r="U629" s="873"/>
      <c r="V629" s="871"/>
    </row>
    <row r="630" spans="1:22">
      <c r="A630" s="799"/>
      <c r="B630" s="127" t="s">
        <v>3182</v>
      </c>
      <c r="C630" s="353"/>
      <c r="D630" s="155">
        <v>0</v>
      </c>
      <c r="E630" s="110">
        <v>0</v>
      </c>
      <c r="F630" s="33">
        <f t="shared" si="165"/>
        <v>0</v>
      </c>
      <c r="G630" s="110">
        <v>563</v>
      </c>
      <c r="H630" s="110">
        <v>16</v>
      </c>
      <c r="I630" s="3">
        <f t="shared" si="168"/>
        <v>16</v>
      </c>
      <c r="J630" s="3">
        <f t="shared" si="169"/>
        <v>2</v>
      </c>
      <c r="K630" s="110" t="s">
        <v>1089</v>
      </c>
      <c r="L630" s="113">
        <v>2.35E-2</v>
      </c>
      <c r="M630" s="168"/>
      <c r="N630" s="33">
        <f t="shared" si="167"/>
        <v>0</v>
      </c>
      <c r="O630" s="364"/>
      <c r="P630" s="801"/>
      <c r="Q630" s="642"/>
      <c r="R630" s="801" t="s">
        <v>2845</v>
      </c>
      <c r="S630" s="1412"/>
      <c r="T630" s="872"/>
      <c r="U630" s="873"/>
      <c r="V630" s="871"/>
    </row>
    <row r="631" spans="1:22">
      <c r="A631" s="804">
        <v>2014</v>
      </c>
      <c r="B631" s="127" t="s">
        <v>3183</v>
      </c>
      <c r="C631" s="353"/>
      <c r="D631" s="155">
        <v>0</v>
      </c>
      <c r="E631" s="110">
        <v>0</v>
      </c>
      <c r="F631" s="33">
        <f t="shared" si="165"/>
        <v>0</v>
      </c>
      <c r="G631" s="110">
        <v>317</v>
      </c>
      <c r="H631" s="110">
        <v>16</v>
      </c>
      <c r="I631" s="3">
        <f t="shared" si="168"/>
        <v>16</v>
      </c>
      <c r="J631" s="3">
        <f t="shared" si="169"/>
        <v>2</v>
      </c>
      <c r="K631" s="110" t="s">
        <v>364</v>
      </c>
      <c r="L631" s="168">
        <v>3.1800000000000002E-2</v>
      </c>
      <c r="M631" s="168"/>
      <c r="N631" s="33">
        <f t="shared" si="167"/>
        <v>0</v>
      </c>
      <c r="O631" s="364"/>
      <c r="P631" s="801"/>
      <c r="Q631" s="642"/>
      <c r="R631" s="801" t="s">
        <v>2959</v>
      </c>
      <c r="S631" s="1412"/>
      <c r="T631" s="872"/>
      <c r="U631" s="873"/>
      <c r="V631" s="871"/>
    </row>
    <row r="632" spans="1:22">
      <c r="A632" s="799"/>
      <c r="B632" s="127" t="s">
        <v>3184</v>
      </c>
      <c r="C632" s="353"/>
      <c r="D632" s="155">
        <v>0</v>
      </c>
      <c r="E632" s="110">
        <v>0</v>
      </c>
      <c r="F632" s="33">
        <f t="shared" si="165"/>
        <v>0</v>
      </c>
      <c r="G632" s="111">
        <v>490</v>
      </c>
      <c r="H632" s="110">
        <v>16</v>
      </c>
      <c r="I632" s="3">
        <f t="shared" si="168"/>
        <v>16</v>
      </c>
      <c r="J632" s="3">
        <f t="shared" si="169"/>
        <v>2</v>
      </c>
      <c r="K632" s="110" t="s">
        <v>221</v>
      </c>
      <c r="L632" s="113">
        <v>7.7299999999999994E-2</v>
      </c>
      <c r="M632" s="168">
        <v>1.712E-2</v>
      </c>
      <c r="N632" s="33">
        <f t="shared" si="167"/>
        <v>0</v>
      </c>
      <c r="O632" s="364"/>
      <c r="P632" s="801"/>
      <c r="Q632" s="642"/>
      <c r="R632" s="801" t="s">
        <v>3064</v>
      </c>
      <c r="S632" s="1412"/>
      <c r="T632" s="872"/>
      <c r="U632" s="873"/>
      <c r="V632" s="871"/>
    </row>
    <row r="633" spans="1:22">
      <c r="A633" s="799"/>
      <c r="B633" s="127" t="s">
        <v>3185</v>
      </c>
      <c r="C633" s="353"/>
      <c r="D633" s="155">
        <v>0</v>
      </c>
      <c r="E633" s="110">
        <v>0</v>
      </c>
      <c r="F633" s="33">
        <f t="shared" si="165"/>
        <v>0</v>
      </c>
      <c r="G633" s="110">
        <v>15</v>
      </c>
      <c r="H633" s="110">
        <v>16</v>
      </c>
      <c r="I633" s="3">
        <f t="shared" si="168"/>
        <v>16</v>
      </c>
      <c r="J633" s="3">
        <f t="shared" si="169"/>
        <v>2</v>
      </c>
      <c r="K633" s="110" t="s">
        <v>54</v>
      </c>
      <c r="L633" s="168">
        <v>8.1299999999999997E-2</v>
      </c>
      <c r="M633" s="168"/>
      <c r="N633" s="33">
        <f t="shared" si="167"/>
        <v>0</v>
      </c>
      <c r="O633" s="364"/>
      <c r="P633" s="801"/>
      <c r="Q633" s="642"/>
      <c r="R633" s="801" t="s">
        <v>2771</v>
      </c>
      <c r="S633" s="1412"/>
      <c r="T633" s="872"/>
      <c r="U633" s="873"/>
      <c r="V633" s="871"/>
    </row>
    <row r="634" spans="1:22">
      <c r="A634" s="804">
        <v>2014</v>
      </c>
      <c r="B634" s="127" t="s">
        <v>3186</v>
      </c>
      <c r="C634" s="353"/>
      <c r="D634" s="155">
        <v>0</v>
      </c>
      <c r="E634" s="110">
        <v>0</v>
      </c>
      <c r="F634" s="33">
        <f t="shared" si="165"/>
        <v>0</v>
      </c>
      <c r="G634" s="1080">
        <v>852</v>
      </c>
      <c r="H634" s="110">
        <v>16</v>
      </c>
      <c r="I634" s="3">
        <f t="shared" si="168"/>
        <v>16</v>
      </c>
      <c r="J634" s="3">
        <f t="shared" si="169"/>
        <v>2</v>
      </c>
      <c r="K634" s="110" t="s">
        <v>1771</v>
      </c>
      <c r="L634" s="168">
        <v>1.66E-2</v>
      </c>
      <c r="M634" s="168"/>
      <c r="N634" s="33">
        <f t="shared" si="167"/>
        <v>0</v>
      </c>
      <c r="O634" s="364"/>
      <c r="P634" s="801"/>
      <c r="Q634" s="642"/>
      <c r="R634" s="801" t="s">
        <v>2845</v>
      </c>
      <c r="S634" s="1412"/>
      <c r="T634" s="872"/>
      <c r="U634" s="873"/>
      <c r="V634" s="871"/>
    </row>
    <row r="635" spans="1:22">
      <c r="A635" s="799">
        <v>2013</v>
      </c>
      <c r="B635" s="127" t="s">
        <v>3187</v>
      </c>
      <c r="C635" s="353" t="s">
        <v>735</v>
      </c>
      <c r="D635" s="1317">
        <v>0</v>
      </c>
      <c r="E635" s="1318">
        <v>0</v>
      </c>
      <c r="F635" s="33">
        <f t="shared" si="165"/>
        <v>0</v>
      </c>
      <c r="G635" s="111">
        <v>862</v>
      </c>
      <c r="H635" s="110">
        <v>16</v>
      </c>
      <c r="I635" s="3">
        <f t="shared" si="168"/>
        <v>16</v>
      </c>
      <c r="J635" s="3">
        <f t="shared" si="169"/>
        <v>2</v>
      </c>
      <c r="K635" s="110" t="s">
        <v>122</v>
      </c>
      <c r="L635" s="113">
        <v>4.2099999999999999E-2</v>
      </c>
      <c r="M635" s="168">
        <v>1.354E-2</v>
      </c>
      <c r="N635" s="33">
        <f t="shared" si="167"/>
        <v>0</v>
      </c>
      <c r="O635" s="831">
        <v>2013</v>
      </c>
      <c r="P635" s="801" t="s">
        <v>2877</v>
      </c>
      <c r="Q635" s="642"/>
      <c r="R635" s="801" t="s">
        <v>2786</v>
      </c>
      <c r="S635" s="1412"/>
      <c r="T635" s="872"/>
      <c r="U635" s="873"/>
      <c r="V635" s="871"/>
    </row>
    <row r="636" spans="1:22">
      <c r="A636" s="799"/>
      <c r="B636" s="127" t="s">
        <v>3187</v>
      </c>
      <c r="C636" s="353" t="s">
        <v>736</v>
      </c>
      <c r="D636" s="1317">
        <v>0</v>
      </c>
      <c r="E636" s="1318">
        <v>0</v>
      </c>
      <c r="F636" s="33">
        <f t="shared" si="165"/>
        <v>0</v>
      </c>
      <c r="G636" s="111">
        <v>747</v>
      </c>
      <c r="H636" s="110">
        <v>16</v>
      </c>
      <c r="I636" s="3">
        <f t="shared" si="168"/>
        <v>16</v>
      </c>
      <c r="J636" s="3">
        <f t="shared" si="169"/>
        <v>2</v>
      </c>
      <c r="K636" s="110" t="s">
        <v>122</v>
      </c>
      <c r="L636" s="113">
        <v>4.24E-2</v>
      </c>
      <c r="M636" s="168">
        <v>1.354E-2</v>
      </c>
      <c r="N636" s="33">
        <f t="shared" si="167"/>
        <v>0</v>
      </c>
      <c r="O636" s="364"/>
      <c r="P636" s="801" t="s">
        <v>2877</v>
      </c>
      <c r="Q636" s="642"/>
      <c r="R636" s="801" t="s">
        <v>2739</v>
      </c>
      <c r="S636" s="1412"/>
      <c r="T636" s="872"/>
      <c r="U636" s="873"/>
      <c r="V636" s="871"/>
    </row>
    <row r="637" spans="1:22">
      <c r="A637" s="799"/>
      <c r="B637" s="127" t="s">
        <v>3187</v>
      </c>
      <c r="C637" s="353" t="s">
        <v>3188</v>
      </c>
      <c r="D637" s="1317">
        <v>0</v>
      </c>
      <c r="E637" s="1318">
        <v>0</v>
      </c>
      <c r="F637" s="33">
        <f t="shared" si="165"/>
        <v>0</v>
      </c>
      <c r="G637" s="111">
        <v>589</v>
      </c>
      <c r="H637" s="110">
        <v>16</v>
      </c>
      <c r="I637" s="3">
        <f t="shared" si="168"/>
        <v>16</v>
      </c>
      <c r="J637" s="3">
        <f t="shared" si="169"/>
        <v>2</v>
      </c>
      <c r="K637" s="110" t="s">
        <v>122</v>
      </c>
      <c r="L637" s="113">
        <v>4.2700000000000002E-2</v>
      </c>
      <c r="M637" s="168">
        <v>1.35E-2</v>
      </c>
      <c r="N637" s="33">
        <f t="shared" si="167"/>
        <v>0</v>
      </c>
      <c r="O637" s="364"/>
      <c r="P637" s="801"/>
      <c r="Q637" s="642"/>
      <c r="R637" s="801" t="s">
        <v>2761</v>
      </c>
      <c r="S637" s="1412"/>
      <c r="T637" s="872"/>
      <c r="U637" s="873"/>
      <c r="V637" s="871"/>
    </row>
    <row r="638" spans="1:22">
      <c r="A638" s="799" t="s">
        <v>3189</v>
      </c>
      <c r="B638" s="127" t="s">
        <v>3190</v>
      </c>
      <c r="C638" s="353"/>
      <c r="D638" s="155">
        <v>0</v>
      </c>
      <c r="E638" s="110">
        <v>0</v>
      </c>
      <c r="F638" s="33">
        <f t="shared" si="165"/>
        <v>0</v>
      </c>
      <c r="G638" s="111">
        <v>261</v>
      </c>
      <c r="H638" s="110">
        <v>16</v>
      </c>
      <c r="I638" s="3">
        <f t="shared" si="168"/>
        <v>16</v>
      </c>
      <c r="J638" s="3">
        <f t="shared" si="169"/>
        <v>2</v>
      </c>
      <c r="K638" s="110" t="s">
        <v>1715</v>
      </c>
      <c r="L638" s="113">
        <v>8.6599999999999996E-2</v>
      </c>
      <c r="M638" s="168"/>
      <c r="N638" s="33">
        <f t="shared" si="167"/>
        <v>0</v>
      </c>
      <c r="O638" s="364"/>
      <c r="P638" s="834" t="s">
        <v>3191</v>
      </c>
      <c r="Q638" s="219"/>
      <c r="R638" s="801" t="s">
        <v>2845</v>
      </c>
      <c r="S638" s="1412"/>
      <c r="T638" s="872"/>
      <c r="U638" s="873"/>
      <c r="V638" s="871"/>
    </row>
    <row r="639" spans="1:22">
      <c r="A639" s="799" t="s">
        <v>3189</v>
      </c>
      <c r="B639" s="127" t="s">
        <v>3192</v>
      </c>
      <c r="C639" s="353"/>
      <c r="D639" s="155">
        <v>0</v>
      </c>
      <c r="E639" s="110">
        <v>0</v>
      </c>
      <c r="F639" s="33">
        <f t="shared" si="165"/>
        <v>0</v>
      </c>
      <c r="G639" s="111">
        <v>580</v>
      </c>
      <c r="H639" s="110">
        <v>16</v>
      </c>
      <c r="I639" s="3">
        <f t="shared" si="168"/>
        <v>16</v>
      </c>
      <c r="J639" s="3">
        <f t="shared" si="169"/>
        <v>2</v>
      </c>
      <c r="K639" s="110" t="s">
        <v>1715</v>
      </c>
      <c r="L639" s="113">
        <v>2.29E-2</v>
      </c>
      <c r="M639" s="168"/>
      <c r="N639" s="33">
        <f t="shared" si="167"/>
        <v>0</v>
      </c>
      <c r="O639" s="364"/>
      <c r="P639" s="801"/>
      <c r="Q639" s="642"/>
      <c r="R639" s="801" t="s">
        <v>2845</v>
      </c>
      <c r="S639" s="1412"/>
      <c r="T639" s="872"/>
      <c r="U639" s="873"/>
      <c r="V639" s="871"/>
    </row>
    <row r="640" spans="1:22">
      <c r="A640" s="799" t="s">
        <v>3193</v>
      </c>
      <c r="B640" s="127" t="s">
        <v>3194</v>
      </c>
      <c r="C640" s="353"/>
      <c r="D640" s="155">
        <v>0</v>
      </c>
      <c r="E640" s="110">
        <v>0</v>
      </c>
      <c r="F640" s="33">
        <f t="shared" si="165"/>
        <v>0</v>
      </c>
      <c r="G640" s="111">
        <v>539</v>
      </c>
      <c r="H640" s="110">
        <v>16</v>
      </c>
      <c r="I640" s="3">
        <f t="shared" si="168"/>
        <v>16</v>
      </c>
      <c r="J640" s="3">
        <f t="shared" si="169"/>
        <v>2</v>
      </c>
      <c r="K640" s="110" t="s">
        <v>161</v>
      </c>
      <c r="L640" s="113">
        <v>6.88E-2</v>
      </c>
      <c r="M640" s="168">
        <v>1.9300000000000001E-2</v>
      </c>
      <c r="N640" s="33">
        <f t="shared" si="167"/>
        <v>0</v>
      </c>
      <c r="O640" s="675"/>
      <c r="P640" s="801"/>
      <c r="Q640" s="642"/>
      <c r="R640" s="801" t="s">
        <v>2909</v>
      </c>
      <c r="S640" s="1412"/>
      <c r="T640" s="872"/>
      <c r="U640" s="873"/>
      <c r="V640" s="871"/>
    </row>
    <row r="641" spans="1:22">
      <c r="A641" s="821" t="s">
        <v>3193</v>
      </c>
      <c r="B641" s="127" t="s">
        <v>3195</v>
      </c>
      <c r="C641" s="353"/>
      <c r="D641" s="155">
        <v>0</v>
      </c>
      <c r="E641" s="110">
        <v>0</v>
      </c>
      <c r="F641" s="33">
        <f>((E641*M641)/35)/4</f>
        <v>0</v>
      </c>
      <c r="G641" s="110">
        <v>539</v>
      </c>
      <c r="H641" s="110">
        <v>16</v>
      </c>
      <c r="I641" s="3">
        <f>E641/G641+H641</f>
        <v>16</v>
      </c>
      <c r="J641" s="3">
        <f>ROUND(I641/7.5,0)</f>
        <v>2</v>
      </c>
      <c r="K641" s="110" t="s">
        <v>1801</v>
      </c>
      <c r="L641" s="113">
        <v>2.0500000000000001E-2</v>
      </c>
      <c r="M641" s="168">
        <v>6.0000000000000001E-3</v>
      </c>
      <c r="N641" s="33">
        <f>E641*L641</f>
        <v>0</v>
      </c>
      <c r="O641" s="364"/>
      <c r="P641" s="801"/>
      <c r="Q641" s="642"/>
      <c r="R641" s="801" t="s">
        <v>2909</v>
      </c>
      <c r="S641" s="1412"/>
      <c r="T641" s="872"/>
      <c r="U641" s="873"/>
      <c r="V641" s="871"/>
    </row>
    <row r="642" spans="1:22">
      <c r="A642" s="804" t="s">
        <v>3196</v>
      </c>
      <c r="B642" s="127" t="s">
        <v>3197</v>
      </c>
      <c r="C642" s="353"/>
      <c r="D642" s="155">
        <v>0</v>
      </c>
      <c r="E642" s="110"/>
      <c r="F642" s="33">
        <f t="shared" si="165"/>
        <v>0</v>
      </c>
      <c r="G642" s="111">
        <v>449</v>
      </c>
      <c r="H642" s="110">
        <v>16</v>
      </c>
      <c r="I642" s="3">
        <f t="shared" si="168"/>
        <v>16</v>
      </c>
      <c r="J642" s="3">
        <f t="shared" si="169"/>
        <v>2</v>
      </c>
      <c r="K642" s="110" t="s">
        <v>1761</v>
      </c>
      <c r="L642" s="113">
        <v>1.41E-2</v>
      </c>
      <c r="M642" s="168"/>
      <c r="N642" s="33">
        <f t="shared" si="167"/>
        <v>0</v>
      </c>
      <c r="O642" s="831">
        <v>2013</v>
      </c>
      <c r="P642" s="801"/>
      <c r="Q642" s="642"/>
      <c r="R642" s="801" t="s">
        <v>2828</v>
      </c>
      <c r="S642" s="1412"/>
      <c r="T642" s="872"/>
      <c r="U642" s="873"/>
      <c r="V642" s="871"/>
    </row>
    <row r="643" spans="1:22">
      <c r="A643" s="804" t="s">
        <v>3198</v>
      </c>
      <c r="B643" s="127" t="s">
        <v>3199</v>
      </c>
      <c r="C643" s="353"/>
      <c r="D643" s="155">
        <v>0</v>
      </c>
      <c r="E643" s="110">
        <v>0</v>
      </c>
      <c r="F643" s="33">
        <f t="shared" si="165"/>
        <v>0</v>
      </c>
      <c r="G643" s="111">
        <v>463</v>
      </c>
      <c r="H643" s="110">
        <v>16</v>
      </c>
      <c r="I643" s="3">
        <f t="shared" si="168"/>
        <v>16</v>
      </c>
      <c r="J643" s="3">
        <f t="shared" si="169"/>
        <v>2</v>
      </c>
      <c r="K643" s="110" t="s">
        <v>1761</v>
      </c>
      <c r="L643" s="113">
        <v>1.2699999999999999E-2</v>
      </c>
      <c r="M643" s="168"/>
      <c r="N643" s="33">
        <f t="shared" si="167"/>
        <v>0</v>
      </c>
      <c r="O643" s="831">
        <v>2013</v>
      </c>
      <c r="P643" s="801"/>
      <c r="Q643" s="642"/>
      <c r="R643" s="801" t="s">
        <v>2828</v>
      </c>
      <c r="S643" s="1412"/>
      <c r="T643" s="872"/>
      <c r="U643" s="873"/>
      <c r="V643" s="871"/>
    </row>
    <row r="644" spans="1:22">
      <c r="A644" s="799"/>
      <c r="B644" s="127" t="s">
        <v>3200</v>
      </c>
      <c r="C644" s="353" t="s">
        <v>735</v>
      </c>
      <c r="D644" s="155">
        <v>0</v>
      </c>
      <c r="E644" s="110">
        <v>0</v>
      </c>
      <c r="F644" s="33">
        <f t="shared" si="165"/>
        <v>0</v>
      </c>
      <c r="G644" s="111">
        <v>378</v>
      </c>
      <c r="H644" s="110">
        <v>16</v>
      </c>
      <c r="I644" s="3">
        <f t="shared" si="168"/>
        <v>16</v>
      </c>
      <c r="J644" s="3">
        <f t="shared" si="169"/>
        <v>2</v>
      </c>
      <c r="K644" s="110" t="s">
        <v>213</v>
      </c>
      <c r="L644" s="113">
        <v>0.37040000000000001</v>
      </c>
      <c r="M644" s="168"/>
      <c r="N644" s="33">
        <f t="shared" si="167"/>
        <v>0</v>
      </c>
      <c r="O644" s="364"/>
      <c r="P644" s="835" t="s">
        <v>3201</v>
      </c>
      <c r="Q644" s="642"/>
      <c r="R644" s="801" t="s">
        <v>2771</v>
      </c>
      <c r="S644" s="1412"/>
      <c r="T644" s="872"/>
      <c r="U644" s="873"/>
      <c r="V644" s="871"/>
    </row>
    <row r="645" spans="1:22">
      <c r="A645" s="799"/>
      <c r="B645" s="127" t="s">
        <v>3200</v>
      </c>
      <c r="C645" s="353" t="s">
        <v>736</v>
      </c>
      <c r="D645" s="155">
        <v>0</v>
      </c>
      <c r="E645" s="110">
        <v>0</v>
      </c>
      <c r="F645" s="33">
        <f t="shared" si="165"/>
        <v>0</v>
      </c>
      <c r="G645" s="111">
        <v>432</v>
      </c>
      <c r="H645" s="110">
        <v>16</v>
      </c>
      <c r="I645" s="3">
        <f t="shared" si="168"/>
        <v>16</v>
      </c>
      <c r="J645" s="3">
        <f t="shared" si="169"/>
        <v>2</v>
      </c>
      <c r="K645" s="110" t="s">
        <v>213</v>
      </c>
      <c r="L645" s="113">
        <v>0.36770000000000003</v>
      </c>
      <c r="M645" s="168"/>
      <c r="N645" s="33">
        <f t="shared" si="167"/>
        <v>0</v>
      </c>
      <c r="O645" s="364"/>
      <c r="P645" s="835"/>
      <c r="Q645" s="642"/>
      <c r="R645" s="801" t="s">
        <v>2909</v>
      </c>
      <c r="S645" s="1412"/>
      <c r="T645" s="872"/>
      <c r="U645" s="873"/>
      <c r="V645" s="871"/>
    </row>
    <row r="646" spans="1:22">
      <c r="A646" s="799"/>
      <c r="B646" s="127" t="s">
        <v>3202</v>
      </c>
      <c r="C646" s="353"/>
      <c r="D646" s="155">
        <v>0</v>
      </c>
      <c r="E646" s="110">
        <v>0</v>
      </c>
      <c r="F646" s="33">
        <f t="shared" si="165"/>
        <v>0</v>
      </c>
      <c r="G646" s="110">
        <v>338</v>
      </c>
      <c r="H646" s="110">
        <v>16</v>
      </c>
      <c r="I646" s="3">
        <f t="shared" si="168"/>
        <v>16</v>
      </c>
      <c r="J646" s="3">
        <f t="shared" si="169"/>
        <v>2</v>
      </c>
      <c r="K646" s="110" t="s">
        <v>213</v>
      </c>
      <c r="L646" s="113">
        <v>0.41070000000000001</v>
      </c>
      <c r="M646" s="168">
        <v>0.154</v>
      </c>
      <c r="N646" s="33">
        <f t="shared" si="167"/>
        <v>0</v>
      </c>
      <c r="O646" s="364"/>
      <c r="P646" s="801"/>
      <c r="Q646" s="642"/>
      <c r="R646" s="801" t="s">
        <v>2771</v>
      </c>
      <c r="S646" s="1412"/>
      <c r="T646" s="872"/>
      <c r="U646" s="873"/>
      <c r="V646" s="871"/>
    </row>
    <row r="647" spans="1:22">
      <c r="A647" s="799"/>
      <c r="B647" s="127" t="s">
        <v>3203</v>
      </c>
      <c r="C647" s="353"/>
      <c r="D647" s="155">
        <v>0</v>
      </c>
      <c r="E647" s="110">
        <v>0</v>
      </c>
      <c r="F647" s="33">
        <f t="shared" si="165"/>
        <v>0</v>
      </c>
      <c r="G647" s="111">
        <v>327</v>
      </c>
      <c r="H647" s="110">
        <v>16</v>
      </c>
      <c r="I647" s="3">
        <f t="shared" si="168"/>
        <v>16</v>
      </c>
      <c r="J647" s="3">
        <f t="shared" si="169"/>
        <v>2</v>
      </c>
      <c r="K647" s="110" t="s">
        <v>213</v>
      </c>
      <c r="L647" s="113">
        <v>0.29459999999999997</v>
      </c>
      <c r="M647" s="168"/>
      <c r="N647" s="33">
        <f t="shared" si="167"/>
        <v>0</v>
      </c>
      <c r="O647" s="364"/>
      <c r="P647" s="801"/>
      <c r="Q647" s="642"/>
      <c r="R647" s="801" t="s">
        <v>2771</v>
      </c>
      <c r="S647" s="1412"/>
      <c r="T647" s="872"/>
      <c r="U647" s="873"/>
      <c r="V647" s="871"/>
    </row>
    <row r="648" spans="1:22">
      <c r="A648" s="799"/>
      <c r="B648" s="127" t="s">
        <v>3204</v>
      </c>
      <c r="C648" s="353"/>
      <c r="D648" s="155">
        <v>0</v>
      </c>
      <c r="E648" s="110">
        <v>0</v>
      </c>
      <c r="F648" s="33">
        <f t="shared" si="165"/>
        <v>0</v>
      </c>
      <c r="G648" s="111">
        <v>307</v>
      </c>
      <c r="H648" s="110">
        <v>16</v>
      </c>
      <c r="I648" s="3">
        <f t="shared" si="168"/>
        <v>16</v>
      </c>
      <c r="J648" s="3">
        <f t="shared" si="169"/>
        <v>2</v>
      </c>
      <c r="K648" s="110" t="s">
        <v>213</v>
      </c>
      <c r="L648" s="113">
        <v>0.43859999999999999</v>
      </c>
      <c r="M648" s="168"/>
      <c r="N648" s="33">
        <f t="shared" si="167"/>
        <v>0</v>
      </c>
      <c r="O648" s="364"/>
      <c r="P648" s="801"/>
      <c r="Q648" s="642"/>
      <c r="R648" s="801" t="s">
        <v>2771</v>
      </c>
      <c r="S648" s="1412"/>
      <c r="T648" s="872"/>
      <c r="U648" s="873"/>
      <c r="V648" s="871"/>
    </row>
    <row r="649" spans="1:22">
      <c r="A649" s="804">
        <v>2016</v>
      </c>
      <c r="B649" s="107" t="s">
        <v>397</v>
      </c>
      <c r="C649" s="47"/>
      <c r="D649" s="155">
        <v>0</v>
      </c>
      <c r="E649" s="81">
        <v>0</v>
      </c>
      <c r="F649" s="33">
        <f t="shared" si="165"/>
        <v>0</v>
      </c>
      <c r="G649" s="8">
        <v>253</v>
      </c>
      <c r="H649" s="110">
        <v>16</v>
      </c>
      <c r="I649" s="3">
        <f>E649/G649+H649</f>
        <v>16</v>
      </c>
      <c r="J649" s="3">
        <f t="shared" si="169"/>
        <v>2</v>
      </c>
      <c r="K649" s="81" t="s">
        <v>213</v>
      </c>
      <c r="L649" s="152">
        <v>0.44059999999999999</v>
      </c>
      <c r="M649" s="81">
        <v>0.15160000000000001</v>
      </c>
      <c r="N649" s="115">
        <f>IF(L649="NA", E649, E649*L649)</f>
        <v>0</v>
      </c>
      <c r="O649" s="364"/>
      <c r="P649" s="801"/>
      <c r="Q649" s="642"/>
      <c r="R649" s="801" t="s">
        <v>2765</v>
      </c>
      <c r="S649" s="1412"/>
      <c r="T649" s="872"/>
      <c r="U649" s="873"/>
      <c r="V649" s="871"/>
    </row>
    <row r="650" spans="1:22">
      <c r="A650" s="804">
        <v>2016</v>
      </c>
      <c r="B650" s="427" t="s">
        <v>409</v>
      </c>
      <c r="C650" s="47"/>
      <c r="D650" s="155">
        <v>0</v>
      </c>
      <c r="E650" s="81">
        <v>0</v>
      </c>
      <c r="F650" s="33">
        <f t="shared" ref="F650:F720" si="174">((E650*M650)/35)/4</f>
        <v>0</v>
      </c>
      <c r="G650" s="7">
        <v>374</v>
      </c>
      <c r="H650" s="110">
        <v>16</v>
      </c>
      <c r="I650" s="3">
        <f>E650/G650+H650</f>
        <v>16</v>
      </c>
      <c r="J650" s="3">
        <f t="shared" si="169"/>
        <v>2</v>
      </c>
      <c r="K650" s="81" t="s">
        <v>175</v>
      </c>
      <c r="L650" s="81">
        <v>0.24560000000000001</v>
      </c>
      <c r="M650" s="81"/>
      <c r="N650" s="115">
        <f>IF(L650="NA", E650, E650*L650)</f>
        <v>0</v>
      </c>
      <c r="O650" s="364"/>
      <c r="P650" s="801"/>
      <c r="Q650" s="642"/>
      <c r="R650" s="801" t="s">
        <v>2765</v>
      </c>
      <c r="S650" s="1412"/>
      <c r="T650" s="872"/>
      <c r="U650" s="873"/>
      <c r="V650" s="871"/>
    </row>
    <row r="651" spans="1:22">
      <c r="A651" s="799">
        <v>2017</v>
      </c>
      <c r="B651" s="127" t="s">
        <v>3205</v>
      </c>
      <c r="C651" s="353"/>
      <c r="D651" s="155">
        <v>0</v>
      </c>
      <c r="E651" s="110">
        <v>0</v>
      </c>
      <c r="F651" s="33">
        <f t="shared" si="174"/>
        <v>0</v>
      </c>
      <c r="G651" s="111">
        <v>261</v>
      </c>
      <c r="H651" s="110">
        <v>16</v>
      </c>
      <c r="I651" s="3">
        <f t="shared" ref="I651:I652" si="175">E651/G651+H651</f>
        <v>16</v>
      </c>
      <c r="J651" s="3">
        <f t="shared" si="169"/>
        <v>2</v>
      </c>
      <c r="K651" s="110" t="s">
        <v>1715</v>
      </c>
      <c r="L651" s="113">
        <v>8.6599999999999996E-2</v>
      </c>
      <c r="M651" s="168">
        <v>2.64E-2</v>
      </c>
      <c r="N651" s="33">
        <f t="shared" ref="N651:N660" si="176">E651*L651</f>
        <v>0</v>
      </c>
      <c r="O651" s="364"/>
      <c r="P651" s="801"/>
      <c r="Q651" s="642"/>
      <c r="R651" s="801" t="s">
        <v>2845</v>
      </c>
      <c r="S651" s="1412"/>
      <c r="T651" s="872"/>
      <c r="U651" s="873"/>
      <c r="V651" s="871"/>
    </row>
    <row r="652" spans="1:22">
      <c r="A652" s="821">
        <v>2017</v>
      </c>
      <c r="B652" s="127" t="s">
        <v>2773</v>
      </c>
      <c r="C652" s="353"/>
      <c r="D652" s="155">
        <v>0</v>
      </c>
      <c r="E652" s="110">
        <v>0</v>
      </c>
      <c r="F652" s="33">
        <f t="shared" si="174"/>
        <v>0</v>
      </c>
      <c r="G652" s="110">
        <v>338</v>
      </c>
      <c r="H652" s="110">
        <v>16</v>
      </c>
      <c r="I652" s="3">
        <f t="shared" si="175"/>
        <v>16</v>
      </c>
      <c r="J652" s="3">
        <f t="shared" si="169"/>
        <v>2</v>
      </c>
      <c r="K652" s="110" t="s">
        <v>213</v>
      </c>
      <c r="L652" s="113">
        <v>0.2717</v>
      </c>
      <c r="M652" s="168">
        <v>0.111</v>
      </c>
      <c r="N652" s="33">
        <f t="shared" si="176"/>
        <v>0</v>
      </c>
      <c r="O652" s="364"/>
      <c r="P652" s="801"/>
      <c r="Q652" s="642"/>
      <c r="R652" s="801" t="s">
        <v>2771</v>
      </c>
      <c r="S652" s="1412"/>
      <c r="T652" s="872"/>
      <c r="U652" s="873"/>
      <c r="V652" s="871"/>
    </row>
    <row r="653" spans="1:22">
      <c r="A653" s="799"/>
      <c r="B653" s="127" t="s">
        <v>2835</v>
      </c>
      <c r="C653" s="353"/>
      <c r="D653" s="155">
        <v>0</v>
      </c>
      <c r="E653" s="110">
        <v>0</v>
      </c>
      <c r="F653" s="33">
        <f t="shared" si="174"/>
        <v>0</v>
      </c>
      <c r="G653" s="111">
        <v>667</v>
      </c>
      <c r="H653" s="110">
        <v>16</v>
      </c>
      <c r="I653" s="3">
        <f t="shared" si="168"/>
        <v>16</v>
      </c>
      <c r="J653" s="3">
        <f t="shared" si="169"/>
        <v>2</v>
      </c>
      <c r="K653" s="110" t="s">
        <v>999</v>
      </c>
      <c r="L653" s="113">
        <v>8.7800000000000003E-2</v>
      </c>
      <c r="M653" s="168">
        <v>2.58E-2</v>
      </c>
      <c r="N653" s="33">
        <f t="shared" si="176"/>
        <v>0</v>
      </c>
      <c r="O653" s="364"/>
      <c r="P653" s="801"/>
      <c r="Q653" s="642"/>
      <c r="R653" s="801" t="s">
        <v>2845</v>
      </c>
      <c r="S653" s="1412"/>
      <c r="T653" s="872"/>
      <c r="U653" s="873"/>
      <c r="V653" s="871"/>
    </row>
    <row r="654" spans="1:22" s="2" customFormat="1">
      <c r="A654" s="833">
        <v>2018</v>
      </c>
      <c r="B654" s="974" t="s">
        <v>4161</v>
      </c>
      <c r="C654" s="353"/>
      <c r="D654" s="7">
        <v>0</v>
      </c>
      <c r="E654" s="110">
        <v>0</v>
      </c>
      <c r="F654" s="33">
        <f t="shared" ref="F654" si="177">((E654*M654)/35)/4</f>
        <v>0</v>
      </c>
      <c r="G654" s="110">
        <v>476</v>
      </c>
      <c r="H654" s="110">
        <v>16</v>
      </c>
      <c r="I654" s="3">
        <f t="shared" ref="I654" si="178">E654/G654+H654</f>
        <v>16</v>
      </c>
      <c r="J654" s="3">
        <f t="shared" ref="J654" si="179">ROUND(I654/7.5,0)</f>
        <v>2</v>
      </c>
      <c r="K654" s="110" t="s">
        <v>213</v>
      </c>
      <c r="L654" s="168">
        <v>0.3594</v>
      </c>
      <c r="M654" s="168">
        <v>0.14799999999999999</v>
      </c>
      <c r="N654" s="33">
        <f t="shared" ref="N654" si="180">E654*L654</f>
        <v>0</v>
      </c>
      <c r="O654" s="364"/>
      <c r="P654" s="801"/>
      <c r="Q654" s="642"/>
      <c r="R654" s="801" t="s">
        <v>2771</v>
      </c>
      <c r="S654" s="1412"/>
      <c r="T654" s="872"/>
      <c r="U654" s="873"/>
      <c r="V654" s="871"/>
    </row>
    <row r="655" spans="1:22">
      <c r="A655" s="804">
        <v>2014</v>
      </c>
      <c r="B655" s="127" t="s">
        <v>2170</v>
      </c>
      <c r="C655" s="353"/>
      <c r="D655" s="1317">
        <v>0</v>
      </c>
      <c r="E655" s="1318">
        <v>0</v>
      </c>
      <c r="F655" s="33">
        <f t="shared" si="174"/>
        <v>0</v>
      </c>
      <c r="G655" s="111">
        <v>359</v>
      </c>
      <c r="H655" s="110">
        <v>16</v>
      </c>
      <c r="I655" s="3">
        <f t="shared" si="168"/>
        <v>16</v>
      </c>
      <c r="J655" s="3">
        <f t="shared" si="169"/>
        <v>2</v>
      </c>
      <c r="K655" s="110" t="s">
        <v>213</v>
      </c>
      <c r="L655" s="113">
        <v>0.3715</v>
      </c>
      <c r="M655" s="168">
        <v>0.1246</v>
      </c>
      <c r="N655" s="33">
        <f t="shared" si="176"/>
        <v>0</v>
      </c>
      <c r="O655" s="364"/>
      <c r="P655" s="801"/>
      <c r="Q655" s="642"/>
      <c r="R655" s="801" t="s">
        <v>2771</v>
      </c>
      <c r="S655" s="1412"/>
      <c r="T655" s="872"/>
      <c r="U655" s="873"/>
      <c r="V655" s="871"/>
    </row>
    <row r="656" spans="1:22">
      <c r="A656" s="799"/>
      <c r="B656" s="127" t="s">
        <v>2775</v>
      </c>
      <c r="C656" s="353"/>
      <c r="D656" s="155">
        <v>0</v>
      </c>
      <c r="E656" s="110">
        <v>0</v>
      </c>
      <c r="F656" s="33">
        <f t="shared" si="174"/>
        <v>0</v>
      </c>
      <c r="G656" s="111">
        <v>365</v>
      </c>
      <c r="H656" s="110">
        <v>16</v>
      </c>
      <c r="I656" s="3">
        <f t="shared" si="168"/>
        <v>16</v>
      </c>
      <c r="J656" s="3">
        <f t="shared" si="169"/>
        <v>2</v>
      </c>
      <c r="K656" s="110" t="s">
        <v>213</v>
      </c>
      <c r="L656" s="113">
        <v>0.41760000000000003</v>
      </c>
      <c r="M656" s="168">
        <v>0.1109</v>
      </c>
      <c r="N656" s="33">
        <f t="shared" si="176"/>
        <v>0</v>
      </c>
      <c r="O656" s="364"/>
      <c r="P656" s="801"/>
      <c r="Q656" s="642"/>
      <c r="R656" s="801" t="s">
        <v>2771</v>
      </c>
      <c r="S656" s="1412"/>
      <c r="T656" s="872"/>
      <c r="U656" s="873"/>
      <c r="V656" s="871"/>
    </row>
    <row r="657" spans="1:22">
      <c r="A657" s="799"/>
      <c r="B657" s="127" t="s">
        <v>3206</v>
      </c>
      <c r="C657" s="353"/>
      <c r="D657" s="155">
        <v>0</v>
      </c>
      <c r="E657" s="110">
        <v>0</v>
      </c>
      <c r="F657" s="33">
        <f t="shared" si="174"/>
        <v>0</v>
      </c>
      <c r="G657" s="110">
        <v>443</v>
      </c>
      <c r="H657" s="110">
        <v>16</v>
      </c>
      <c r="I657" s="3">
        <f t="shared" si="168"/>
        <v>16</v>
      </c>
      <c r="J657" s="3">
        <f t="shared" si="169"/>
        <v>2</v>
      </c>
      <c r="K657" s="110" t="s">
        <v>3207</v>
      </c>
      <c r="L657" s="168">
        <v>3.39E-2</v>
      </c>
      <c r="M657" s="168"/>
      <c r="N657" s="33">
        <f t="shared" si="176"/>
        <v>0</v>
      </c>
      <c r="O657" s="364"/>
      <c r="P657" s="801"/>
      <c r="Q657" s="642"/>
      <c r="R657" s="801" t="s">
        <v>2771</v>
      </c>
      <c r="S657" s="1412"/>
      <c r="T657" s="872"/>
      <c r="U657" s="873"/>
      <c r="V657" s="871"/>
    </row>
    <row r="658" spans="1:22">
      <c r="A658" s="799"/>
      <c r="B658" s="127" t="s">
        <v>3208</v>
      </c>
      <c r="C658" s="353" t="s">
        <v>3209</v>
      </c>
      <c r="D658" s="155">
        <v>0</v>
      </c>
      <c r="E658" s="110">
        <v>0</v>
      </c>
      <c r="F658" s="33">
        <f t="shared" si="174"/>
        <v>0</v>
      </c>
      <c r="G658" s="110">
        <v>154</v>
      </c>
      <c r="H658" s="110">
        <v>16</v>
      </c>
      <c r="I658" s="3">
        <f t="shared" si="168"/>
        <v>16</v>
      </c>
      <c r="J658" s="3">
        <f t="shared" si="169"/>
        <v>2</v>
      </c>
      <c r="K658" s="110" t="s">
        <v>230</v>
      </c>
      <c r="L658" s="168">
        <v>1.3213999999999999</v>
      </c>
      <c r="M658" s="168"/>
      <c r="N658" s="33">
        <f t="shared" si="176"/>
        <v>0</v>
      </c>
      <c r="O658" s="364"/>
      <c r="P658" s="801"/>
      <c r="Q658" s="642"/>
      <c r="R658" s="801" t="s">
        <v>2771</v>
      </c>
      <c r="S658" s="1412"/>
      <c r="T658" s="872"/>
      <c r="U658" s="873"/>
      <c r="V658" s="871"/>
    </row>
    <row r="659" spans="1:22">
      <c r="A659" s="799"/>
      <c r="B659" s="127" t="s">
        <v>3210</v>
      </c>
      <c r="C659" s="353"/>
      <c r="D659" s="155">
        <v>0</v>
      </c>
      <c r="E659" s="110">
        <v>0</v>
      </c>
      <c r="F659" s="33">
        <f t="shared" si="174"/>
        <v>0</v>
      </c>
      <c r="G659" s="111">
        <v>530</v>
      </c>
      <c r="H659" s="110">
        <v>16</v>
      </c>
      <c r="I659" s="3">
        <f t="shared" si="168"/>
        <v>16</v>
      </c>
      <c r="J659" s="3">
        <f t="shared" si="169"/>
        <v>2</v>
      </c>
      <c r="K659" s="110" t="s">
        <v>1089</v>
      </c>
      <c r="L659" s="113">
        <v>3.9899999999999998E-2</v>
      </c>
      <c r="M659" s="168"/>
      <c r="N659" s="33">
        <f t="shared" si="176"/>
        <v>0</v>
      </c>
      <c r="O659" s="364"/>
      <c r="P659" s="801"/>
      <c r="Q659" s="642"/>
      <c r="R659" s="801" t="s">
        <v>2814</v>
      </c>
      <c r="S659" s="1412"/>
      <c r="T659" s="872"/>
      <c r="U659" s="873"/>
      <c r="V659" s="871"/>
    </row>
    <row r="660" spans="1:22">
      <c r="A660" s="799"/>
      <c r="B660" s="127" t="s">
        <v>3211</v>
      </c>
      <c r="C660" s="353"/>
      <c r="D660" s="155">
        <v>0</v>
      </c>
      <c r="E660" s="110">
        <v>0</v>
      </c>
      <c r="F660" s="33">
        <f t="shared" si="174"/>
        <v>0</v>
      </c>
      <c r="G660" s="111">
        <v>933</v>
      </c>
      <c r="H660" s="110">
        <v>16</v>
      </c>
      <c r="I660" s="3">
        <f t="shared" si="168"/>
        <v>16</v>
      </c>
      <c r="J660" s="3">
        <f t="shared" si="169"/>
        <v>2</v>
      </c>
      <c r="K660" s="110" t="s">
        <v>108</v>
      </c>
      <c r="L660" s="113">
        <v>2.3300000000000001E-2</v>
      </c>
      <c r="M660" s="168"/>
      <c r="N660" s="33">
        <f t="shared" si="176"/>
        <v>0</v>
      </c>
      <c r="O660" s="364"/>
      <c r="P660" s="801"/>
      <c r="Q660" s="642"/>
      <c r="R660" s="801" t="s">
        <v>3064</v>
      </c>
      <c r="S660" s="1412"/>
      <c r="T660" s="872"/>
      <c r="U660" s="873"/>
      <c r="V660" s="871"/>
    </row>
    <row r="661" spans="1:22">
      <c r="A661" s="799">
        <v>2014</v>
      </c>
      <c r="B661" s="127" t="s">
        <v>3212</v>
      </c>
      <c r="C661" s="353"/>
      <c r="D661" s="155">
        <v>0</v>
      </c>
      <c r="E661" s="110">
        <v>0</v>
      </c>
      <c r="F661" s="33">
        <f t="shared" si="174"/>
        <v>0</v>
      </c>
      <c r="G661" s="111">
        <v>1199</v>
      </c>
      <c r="H661" s="110">
        <v>16</v>
      </c>
      <c r="I661" s="3">
        <f t="shared" si="168"/>
        <v>16</v>
      </c>
      <c r="J661" s="3">
        <f t="shared" si="169"/>
        <v>2</v>
      </c>
      <c r="K661" s="110" t="s">
        <v>54</v>
      </c>
      <c r="L661" s="113">
        <v>1.84E-2</v>
      </c>
      <c r="M661" s="168">
        <v>3.2399999999999998E-3</v>
      </c>
      <c r="N661" s="33">
        <v>0</v>
      </c>
      <c r="O661" s="364"/>
      <c r="P661" s="801"/>
      <c r="Q661" s="642"/>
      <c r="R661" s="801" t="s">
        <v>2845</v>
      </c>
      <c r="S661" s="1412"/>
      <c r="T661" s="872"/>
      <c r="U661" s="873"/>
      <c r="V661" s="871"/>
    </row>
    <row r="662" spans="1:22">
      <c r="A662" s="799"/>
      <c r="B662" s="127" t="s">
        <v>3213</v>
      </c>
      <c r="C662" s="353" t="s">
        <v>735</v>
      </c>
      <c r="D662" s="1317">
        <v>0</v>
      </c>
      <c r="E662" s="1318">
        <v>0</v>
      </c>
      <c r="F662" s="33">
        <f t="shared" si="174"/>
        <v>0</v>
      </c>
      <c r="G662" s="111">
        <v>463</v>
      </c>
      <c r="H662" s="110">
        <v>16</v>
      </c>
      <c r="I662" s="3">
        <f t="shared" si="168"/>
        <v>16</v>
      </c>
      <c r="J662" s="3">
        <f t="shared" si="169"/>
        <v>2</v>
      </c>
      <c r="K662" s="110" t="s">
        <v>322</v>
      </c>
      <c r="L662" s="113">
        <v>0.1231</v>
      </c>
      <c r="M662" s="168">
        <v>3.2919999999999998E-2</v>
      </c>
      <c r="N662" s="33">
        <f t="shared" ref="N662:N672" si="181">E662*L662</f>
        <v>0</v>
      </c>
      <c r="O662" s="364"/>
      <c r="P662" s="801"/>
      <c r="Q662" s="642"/>
      <c r="R662" s="801" t="s">
        <v>3214</v>
      </c>
      <c r="S662" s="1412"/>
      <c r="T662" s="872"/>
      <c r="U662" s="873"/>
      <c r="V662" s="871"/>
    </row>
    <row r="663" spans="1:22">
      <c r="A663" s="799"/>
      <c r="B663" s="127" t="s">
        <v>3213</v>
      </c>
      <c r="C663" s="353" t="s">
        <v>736</v>
      </c>
      <c r="D663" s="1317">
        <v>0</v>
      </c>
      <c r="E663" s="1318">
        <v>0</v>
      </c>
      <c r="F663" s="33">
        <f t="shared" si="174"/>
        <v>0</v>
      </c>
      <c r="G663" s="111">
        <v>465</v>
      </c>
      <c r="H663" s="110">
        <v>16</v>
      </c>
      <c r="I663" s="3">
        <f t="shared" si="168"/>
        <v>16</v>
      </c>
      <c r="J663" s="3">
        <f t="shared" si="169"/>
        <v>2</v>
      </c>
      <c r="K663" s="110" t="s">
        <v>322</v>
      </c>
      <c r="L663" s="113">
        <v>0.1205</v>
      </c>
      <c r="M663" s="168">
        <v>3.2919999999999998E-2</v>
      </c>
      <c r="N663" s="33">
        <f t="shared" si="181"/>
        <v>0</v>
      </c>
      <c r="O663" s="364"/>
      <c r="P663" s="801"/>
      <c r="Q663" s="642"/>
      <c r="R663" s="801" t="s">
        <v>2909</v>
      </c>
      <c r="S663" s="1412"/>
      <c r="T663" s="872"/>
      <c r="U663" s="873"/>
      <c r="V663" s="871"/>
    </row>
    <row r="664" spans="1:22">
      <c r="A664" s="799"/>
      <c r="B664" s="127" t="s">
        <v>3215</v>
      </c>
      <c r="C664" s="353"/>
      <c r="D664" s="155">
        <v>0</v>
      </c>
      <c r="E664" s="110">
        <v>0</v>
      </c>
      <c r="F664" s="33">
        <f t="shared" si="174"/>
        <v>0</v>
      </c>
      <c r="G664" s="111">
        <v>773</v>
      </c>
      <c r="H664" s="110">
        <v>16</v>
      </c>
      <c r="I664" s="3">
        <f t="shared" si="168"/>
        <v>16</v>
      </c>
      <c r="J664" s="3">
        <f t="shared" si="169"/>
        <v>2</v>
      </c>
      <c r="K664" s="110" t="s">
        <v>1089</v>
      </c>
      <c r="L664" s="113">
        <v>3.8800000000000001E-2</v>
      </c>
      <c r="M664" s="168">
        <v>1.026E-2</v>
      </c>
      <c r="N664" s="33">
        <f t="shared" si="181"/>
        <v>0</v>
      </c>
      <c r="O664" s="364"/>
      <c r="P664" s="801"/>
      <c r="Q664" s="642"/>
      <c r="R664" s="801" t="s">
        <v>3107</v>
      </c>
      <c r="S664" s="1412"/>
      <c r="T664" s="872"/>
      <c r="U664" s="873"/>
      <c r="V664" s="871"/>
    </row>
    <row r="665" spans="1:22">
      <c r="A665" s="799" t="s">
        <v>3193</v>
      </c>
      <c r="B665" s="127" t="s">
        <v>2813</v>
      </c>
      <c r="C665" s="353"/>
      <c r="D665" s="1317">
        <v>0</v>
      </c>
      <c r="E665" s="1318">
        <v>0</v>
      </c>
      <c r="F665" s="33">
        <f t="shared" si="174"/>
        <v>0</v>
      </c>
      <c r="G665" s="111">
        <v>601</v>
      </c>
      <c r="H665" s="110">
        <v>16</v>
      </c>
      <c r="I665" s="3">
        <f t="shared" si="168"/>
        <v>16</v>
      </c>
      <c r="J665" s="3">
        <f t="shared" si="169"/>
        <v>2</v>
      </c>
      <c r="K665" s="110" t="s">
        <v>1114</v>
      </c>
      <c r="L665" s="113">
        <v>2.3300000000000001E-2</v>
      </c>
      <c r="M665" s="168">
        <v>8.3999999999999995E-3</v>
      </c>
      <c r="N665" s="33">
        <f t="shared" si="181"/>
        <v>0</v>
      </c>
      <c r="O665" s="364"/>
      <c r="P665" s="801"/>
      <c r="Q665" s="642"/>
      <c r="R665" s="801" t="s">
        <v>2828</v>
      </c>
      <c r="S665" s="1412"/>
      <c r="T665" s="872"/>
      <c r="U665" s="873"/>
      <c r="V665" s="871"/>
    </row>
    <row r="666" spans="1:22">
      <c r="A666" s="799" t="s">
        <v>3216</v>
      </c>
      <c r="B666" s="127" t="s">
        <v>3217</v>
      </c>
      <c r="C666" s="353"/>
      <c r="D666" s="155">
        <v>0</v>
      </c>
      <c r="E666" s="110">
        <v>0</v>
      </c>
      <c r="F666" s="33">
        <f t="shared" si="174"/>
        <v>0</v>
      </c>
      <c r="G666" s="111">
        <v>346</v>
      </c>
      <c r="H666" s="110">
        <v>16</v>
      </c>
      <c r="I666" s="3">
        <f t="shared" si="168"/>
        <v>16</v>
      </c>
      <c r="J666" s="3">
        <f t="shared" si="169"/>
        <v>2</v>
      </c>
      <c r="K666" s="110" t="s">
        <v>181</v>
      </c>
      <c r="L666" s="113">
        <v>0.22950000000000001</v>
      </c>
      <c r="M666" s="168"/>
      <c r="N666" s="33">
        <f t="shared" si="181"/>
        <v>0</v>
      </c>
      <c r="O666" s="364"/>
      <c r="P666" s="801"/>
      <c r="Q666" s="642"/>
      <c r="R666" s="801" t="s">
        <v>2771</v>
      </c>
      <c r="S666" s="1412"/>
      <c r="T666" s="872"/>
      <c r="U666" s="873"/>
      <c r="V666" s="871"/>
    </row>
    <row r="667" spans="1:22">
      <c r="A667" s="799" t="s">
        <v>3216</v>
      </c>
      <c r="B667" s="127" t="s">
        <v>3218</v>
      </c>
      <c r="C667" s="353" t="s">
        <v>735</v>
      </c>
      <c r="D667" s="155">
        <v>0</v>
      </c>
      <c r="E667" s="110">
        <v>0</v>
      </c>
      <c r="F667" s="33">
        <f t="shared" si="174"/>
        <v>0</v>
      </c>
      <c r="G667" s="111">
        <v>360</v>
      </c>
      <c r="H667" s="110">
        <v>16</v>
      </c>
      <c r="I667" s="3">
        <f t="shared" si="168"/>
        <v>16</v>
      </c>
      <c r="J667" s="3">
        <f t="shared" si="169"/>
        <v>2</v>
      </c>
      <c r="K667" s="110" t="s">
        <v>1817</v>
      </c>
      <c r="L667" s="113">
        <v>0.26350000000000001</v>
      </c>
      <c r="M667" s="168"/>
      <c r="N667" s="33">
        <f t="shared" si="181"/>
        <v>0</v>
      </c>
      <c r="O667" s="364"/>
      <c r="P667" s="801"/>
      <c r="Q667" s="642"/>
      <c r="R667" s="801" t="s">
        <v>3219</v>
      </c>
      <c r="S667" s="1412"/>
      <c r="T667" s="872"/>
      <c r="U667" s="873"/>
      <c r="V667" s="871"/>
    </row>
    <row r="668" spans="1:22">
      <c r="A668" s="799"/>
      <c r="B668" s="127" t="s">
        <v>3218</v>
      </c>
      <c r="C668" s="353" t="s">
        <v>736</v>
      </c>
      <c r="D668" s="155">
        <v>0</v>
      </c>
      <c r="E668" s="110">
        <v>0</v>
      </c>
      <c r="F668" s="33">
        <f t="shared" si="174"/>
        <v>0</v>
      </c>
      <c r="G668" s="111">
        <v>344</v>
      </c>
      <c r="H668" s="110">
        <v>16</v>
      </c>
      <c r="I668" s="3">
        <f>E668/G668+H668</f>
        <v>16</v>
      </c>
      <c r="J668" s="3">
        <f>ROUND(I668/7.5,0)</f>
        <v>2</v>
      </c>
      <c r="K668" s="110" t="s">
        <v>1817</v>
      </c>
      <c r="L668" s="113">
        <v>0.25359999999999999</v>
      </c>
      <c r="M668" s="168"/>
      <c r="N668" s="33">
        <f t="shared" si="181"/>
        <v>0</v>
      </c>
      <c r="O668" s="364"/>
      <c r="P668" s="801"/>
      <c r="Q668" s="642"/>
      <c r="R668" s="801" t="s">
        <v>2739</v>
      </c>
      <c r="S668" s="1412"/>
      <c r="T668" s="872"/>
      <c r="U668" s="873"/>
      <c r="V668" s="871"/>
    </row>
    <row r="669" spans="1:22">
      <c r="A669" s="799" t="s">
        <v>3220</v>
      </c>
      <c r="B669" s="127" t="s">
        <v>2787</v>
      </c>
      <c r="C669" s="353"/>
      <c r="D669" s="155">
        <v>0</v>
      </c>
      <c r="E669" s="110">
        <v>0</v>
      </c>
      <c r="F669" s="33">
        <f t="shared" si="174"/>
        <v>0</v>
      </c>
      <c r="G669" s="111">
        <v>543</v>
      </c>
      <c r="H669" s="110">
        <v>16</v>
      </c>
      <c r="I669" s="3">
        <f t="shared" si="168"/>
        <v>16</v>
      </c>
      <c r="J669" s="3">
        <f t="shared" si="169"/>
        <v>2</v>
      </c>
      <c r="K669" s="110" t="s">
        <v>221</v>
      </c>
      <c r="L669" s="113">
        <v>8.0799999999999997E-2</v>
      </c>
      <c r="M669" s="168">
        <v>2.5919999999999999E-2</v>
      </c>
      <c r="N669" s="33">
        <f t="shared" si="181"/>
        <v>0</v>
      </c>
      <c r="O669" s="364"/>
      <c r="P669" s="801"/>
      <c r="Q669" s="642"/>
      <c r="R669" s="801" t="s">
        <v>2786</v>
      </c>
      <c r="S669" s="1412"/>
      <c r="T669" s="872"/>
      <c r="U669" s="873"/>
      <c r="V669" s="871"/>
    </row>
    <row r="670" spans="1:22">
      <c r="A670" s="799"/>
      <c r="B670" s="127" t="s">
        <v>3221</v>
      </c>
      <c r="C670" s="353"/>
      <c r="D670" s="155">
        <v>0</v>
      </c>
      <c r="E670" s="110">
        <v>0</v>
      </c>
      <c r="F670" s="33">
        <f t="shared" si="174"/>
        <v>0</v>
      </c>
      <c r="G670" s="111">
        <v>765</v>
      </c>
      <c r="H670" s="110">
        <v>16</v>
      </c>
      <c r="I670" s="3">
        <f t="shared" si="168"/>
        <v>16</v>
      </c>
      <c r="J670" s="3">
        <f t="shared" si="169"/>
        <v>2</v>
      </c>
      <c r="K670" s="110" t="s">
        <v>364</v>
      </c>
      <c r="L670" s="113">
        <v>1.32E-2</v>
      </c>
      <c r="M670" s="168">
        <v>2.3999999999999998E-3</v>
      </c>
      <c r="N670" s="33">
        <f t="shared" si="181"/>
        <v>0</v>
      </c>
      <c r="O670" s="364"/>
      <c r="P670" s="801"/>
      <c r="Q670" s="642"/>
      <c r="R670" s="801" t="s">
        <v>2845</v>
      </c>
      <c r="S670" s="1412"/>
      <c r="T670" s="872"/>
      <c r="U670" s="873"/>
      <c r="V670" s="871"/>
    </row>
    <row r="671" spans="1:22">
      <c r="A671" s="799" t="s">
        <v>3193</v>
      </c>
      <c r="B671" s="127" t="s">
        <v>3222</v>
      </c>
      <c r="C671" s="353"/>
      <c r="D671" s="155">
        <v>0</v>
      </c>
      <c r="E671" s="110">
        <v>0</v>
      </c>
      <c r="F671" s="33">
        <f t="shared" si="174"/>
        <v>0</v>
      </c>
      <c r="G671" s="111">
        <v>958</v>
      </c>
      <c r="H671" s="110">
        <v>16</v>
      </c>
      <c r="I671" s="3">
        <f t="shared" si="168"/>
        <v>16</v>
      </c>
      <c r="J671" s="3">
        <f t="shared" si="169"/>
        <v>2</v>
      </c>
      <c r="K671" s="110" t="s">
        <v>108</v>
      </c>
      <c r="L671" s="113">
        <v>1.9E-2</v>
      </c>
      <c r="M671" s="168">
        <v>5.0000000000000001E-3</v>
      </c>
      <c r="N671" s="33">
        <f t="shared" si="181"/>
        <v>0</v>
      </c>
      <c r="O671" s="364"/>
      <c r="P671" s="801"/>
      <c r="Q671" s="642"/>
      <c r="R671" s="801" t="s">
        <v>2828</v>
      </c>
      <c r="S671" s="1412"/>
      <c r="T671" s="872"/>
      <c r="U671" s="873"/>
      <c r="V671" s="871"/>
    </row>
    <row r="672" spans="1:22">
      <c r="A672" s="799"/>
      <c r="B672" s="127" t="s">
        <v>2442</v>
      </c>
      <c r="C672" s="353"/>
      <c r="D672" s="155">
        <v>0</v>
      </c>
      <c r="E672" s="110">
        <v>0</v>
      </c>
      <c r="F672" s="33">
        <f t="shared" si="174"/>
        <v>0</v>
      </c>
      <c r="G672" s="111">
        <v>404</v>
      </c>
      <c r="H672" s="110">
        <v>16</v>
      </c>
      <c r="I672" s="3">
        <f t="shared" si="168"/>
        <v>16</v>
      </c>
      <c r="J672" s="3">
        <f t="shared" si="169"/>
        <v>2</v>
      </c>
      <c r="K672" s="110" t="s">
        <v>999</v>
      </c>
      <c r="L672" s="113">
        <v>0.1817</v>
      </c>
      <c r="M672" s="168">
        <v>5.4899999999999997E-2</v>
      </c>
      <c r="N672" s="33">
        <f t="shared" si="181"/>
        <v>0</v>
      </c>
      <c r="O672" s="364"/>
      <c r="P672" s="801"/>
      <c r="Q672" s="642"/>
      <c r="R672" s="801" t="s">
        <v>2909</v>
      </c>
      <c r="S672" s="1412"/>
      <c r="T672" s="872"/>
      <c r="U672" s="873"/>
      <c r="V672" s="871"/>
    </row>
    <row r="673" spans="1:22">
      <c r="A673" s="804">
        <v>2014</v>
      </c>
      <c r="B673" s="127" t="s">
        <v>3223</v>
      </c>
      <c r="C673" s="353"/>
      <c r="D673" s="155">
        <v>0</v>
      </c>
      <c r="E673" s="110">
        <v>0</v>
      </c>
      <c r="F673" s="33">
        <f t="shared" si="174"/>
        <v>0</v>
      </c>
      <c r="G673" s="111">
        <v>1060</v>
      </c>
      <c r="H673" s="110">
        <v>16</v>
      </c>
      <c r="I673" s="3">
        <f t="shared" si="168"/>
        <v>16</v>
      </c>
      <c r="J673" s="3">
        <f t="shared" si="169"/>
        <v>2</v>
      </c>
      <c r="K673" s="110" t="s">
        <v>322</v>
      </c>
      <c r="L673" s="113">
        <v>1.7100000000000001E-2</v>
      </c>
      <c r="M673" s="168"/>
      <c r="N673" s="33">
        <v>0</v>
      </c>
      <c r="O673" s="836" t="s">
        <v>2877</v>
      </c>
      <c r="P673" s="801"/>
      <c r="Q673" s="642"/>
      <c r="R673" s="801" t="s">
        <v>2845</v>
      </c>
      <c r="S673" s="1412"/>
      <c r="T673" s="872"/>
      <c r="U673" s="873"/>
      <c r="V673" s="871"/>
    </row>
    <row r="674" spans="1:22">
      <c r="A674" s="799"/>
      <c r="B674" s="127" t="s">
        <v>3224</v>
      </c>
      <c r="C674" s="353"/>
      <c r="D674" s="155">
        <v>0</v>
      </c>
      <c r="E674" s="110">
        <v>0</v>
      </c>
      <c r="F674" s="33">
        <f t="shared" si="174"/>
        <v>0</v>
      </c>
      <c r="G674" s="111">
        <v>166</v>
      </c>
      <c r="H674" s="110">
        <v>16</v>
      </c>
      <c r="I674" s="3">
        <f t="shared" si="168"/>
        <v>16</v>
      </c>
      <c r="J674" s="3">
        <f t="shared" si="169"/>
        <v>2</v>
      </c>
      <c r="K674" s="110" t="s">
        <v>140</v>
      </c>
      <c r="L674" s="113">
        <v>2.7867000000000002</v>
      </c>
      <c r="M674" s="168"/>
      <c r="N674" s="33">
        <f t="shared" ref="N674:N687" si="182">E674*L674</f>
        <v>0</v>
      </c>
      <c r="O674" s="364"/>
      <c r="P674" s="801"/>
      <c r="Q674" s="642"/>
      <c r="R674" s="801" t="s">
        <v>2771</v>
      </c>
      <c r="S674" s="1412"/>
      <c r="T674" s="872"/>
      <c r="U674" s="873"/>
      <c r="V674" s="871"/>
    </row>
    <row r="675" spans="1:22">
      <c r="A675" s="799"/>
      <c r="B675" s="127" t="s">
        <v>3225</v>
      </c>
      <c r="C675" s="353"/>
      <c r="D675" s="155">
        <v>0</v>
      </c>
      <c r="E675" s="110">
        <v>0</v>
      </c>
      <c r="F675" s="33">
        <f t="shared" si="174"/>
        <v>0</v>
      </c>
      <c r="G675" s="111">
        <v>360</v>
      </c>
      <c r="H675" s="110">
        <v>16</v>
      </c>
      <c r="I675" s="3">
        <f t="shared" si="168"/>
        <v>16</v>
      </c>
      <c r="J675" s="3">
        <f t="shared" si="169"/>
        <v>2</v>
      </c>
      <c r="K675" s="110" t="s">
        <v>1835</v>
      </c>
      <c r="L675" s="113">
        <v>0.35770000000000002</v>
      </c>
      <c r="M675" s="168"/>
      <c r="N675" s="33">
        <f t="shared" si="182"/>
        <v>0</v>
      </c>
      <c r="O675" s="364"/>
      <c r="P675" s="801"/>
      <c r="Q675" s="642"/>
      <c r="R675" s="801" t="s">
        <v>2771</v>
      </c>
      <c r="S675" s="1412"/>
      <c r="T675" s="872"/>
      <c r="U675" s="873"/>
      <c r="V675" s="871"/>
    </row>
    <row r="676" spans="1:22">
      <c r="A676" s="799"/>
      <c r="B676" s="127" t="s">
        <v>3226</v>
      </c>
      <c r="C676" s="353"/>
      <c r="D676" s="155">
        <v>0</v>
      </c>
      <c r="E676" s="110">
        <v>0</v>
      </c>
      <c r="F676" s="33">
        <f t="shared" si="174"/>
        <v>0</v>
      </c>
      <c r="G676" s="110">
        <v>374</v>
      </c>
      <c r="H676" s="110">
        <v>16</v>
      </c>
      <c r="I676" s="3">
        <f t="shared" si="168"/>
        <v>16</v>
      </c>
      <c r="J676" s="3">
        <f t="shared" si="169"/>
        <v>2</v>
      </c>
      <c r="K676" s="110" t="s">
        <v>92</v>
      </c>
      <c r="L676" s="168">
        <v>0.7571</v>
      </c>
      <c r="M676" s="168"/>
      <c r="N676" s="33">
        <f t="shared" si="182"/>
        <v>0</v>
      </c>
      <c r="O676" s="364"/>
      <c r="P676" s="801"/>
      <c r="Q676" s="642"/>
      <c r="R676" s="801" t="s">
        <v>2771</v>
      </c>
      <c r="S676" s="1412"/>
      <c r="T676" s="872"/>
      <c r="U676" s="873"/>
      <c r="V676" s="871"/>
    </row>
    <row r="677" spans="1:22">
      <c r="A677" s="799"/>
      <c r="B677" s="127" t="s">
        <v>3227</v>
      </c>
      <c r="C677" s="353"/>
      <c r="D677" s="155">
        <v>0</v>
      </c>
      <c r="E677" s="110">
        <v>0</v>
      </c>
      <c r="F677" s="33">
        <f t="shared" si="174"/>
        <v>0</v>
      </c>
      <c r="G677" s="111">
        <v>267</v>
      </c>
      <c r="H677" s="110">
        <v>16</v>
      </c>
      <c r="I677" s="3">
        <f t="shared" si="168"/>
        <v>16</v>
      </c>
      <c r="J677" s="3">
        <f t="shared" si="169"/>
        <v>2</v>
      </c>
      <c r="K677" s="110" t="s">
        <v>181</v>
      </c>
      <c r="L677" s="113">
        <v>0.63519999999999999</v>
      </c>
      <c r="M677" s="168"/>
      <c r="N677" s="33">
        <f t="shared" si="182"/>
        <v>0</v>
      </c>
      <c r="O677" s="364"/>
      <c r="P677" s="801"/>
      <c r="Q677" s="642"/>
      <c r="R677" s="801" t="s">
        <v>2771</v>
      </c>
      <c r="S677" s="1412"/>
      <c r="T677" s="872"/>
      <c r="U677" s="873"/>
      <c r="V677" s="871"/>
    </row>
    <row r="678" spans="1:22">
      <c r="A678" s="799"/>
      <c r="B678" s="127" t="s">
        <v>3228</v>
      </c>
      <c r="C678" s="353"/>
      <c r="D678" s="155">
        <v>0</v>
      </c>
      <c r="E678" s="110">
        <v>0</v>
      </c>
      <c r="F678" s="33">
        <f t="shared" si="174"/>
        <v>0</v>
      </c>
      <c r="G678" s="111">
        <v>289</v>
      </c>
      <c r="H678" s="110">
        <v>16</v>
      </c>
      <c r="I678" s="3">
        <f t="shared" si="168"/>
        <v>16</v>
      </c>
      <c r="J678" s="3">
        <f t="shared" si="169"/>
        <v>2</v>
      </c>
      <c r="K678" s="110" t="s">
        <v>181</v>
      </c>
      <c r="L678" s="113">
        <v>0.53410000000000002</v>
      </c>
      <c r="M678" s="168"/>
      <c r="N678" s="33">
        <f t="shared" si="182"/>
        <v>0</v>
      </c>
      <c r="O678" s="810"/>
      <c r="P678" s="801"/>
      <c r="Q678" s="642"/>
      <c r="R678" s="801" t="s">
        <v>2761</v>
      </c>
      <c r="S678" s="1412"/>
      <c r="T678" s="872"/>
      <c r="U678" s="873"/>
      <c r="V678" s="871"/>
    </row>
    <row r="679" spans="1:22">
      <c r="A679" s="799"/>
      <c r="B679" s="127" t="s">
        <v>3229</v>
      </c>
      <c r="C679" s="353"/>
      <c r="D679" s="155">
        <v>0</v>
      </c>
      <c r="E679" s="110">
        <v>0</v>
      </c>
      <c r="F679" s="33">
        <f t="shared" si="174"/>
        <v>0</v>
      </c>
      <c r="G679" s="110">
        <v>190</v>
      </c>
      <c r="H679" s="110">
        <v>16</v>
      </c>
      <c r="I679" s="3">
        <f t="shared" si="168"/>
        <v>16</v>
      </c>
      <c r="J679" s="3">
        <f t="shared" si="169"/>
        <v>2</v>
      </c>
      <c r="K679" s="110" t="s">
        <v>213</v>
      </c>
      <c r="L679" s="168">
        <v>0.89800000000000002</v>
      </c>
      <c r="M679" s="168"/>
      <c r="N679" s="33">
        <f t="shared" si="182"/>
        <v>0</v>
      </c>
      <c r="O679" s="364"/>
      <c r="P679" s="801"/>
      <c r="Q679" s="642"/>
      <c r="R679" s="801" t="s">
        <v>2761</v>
      </c>
      <c r="S679" s="1412"/>
      <c r="T679" s="872"/>
      <c r="U679" s="873"/>
      <c r="V679" s="871"/>
    </row>
    <row r="680" spans="1:22">
      <c r="A680" s="799"/>
      <c r="B680" s="127" t="s">
        <v>3230</v>
      </c>
      <c r="C680" s="353"/>
      <c r="D680" s="155">
        <v>0</v>
      </c>
      <c r="E680" s="110">
        <v>0</v>
      </c>
      <c r="F680" s="33">
        <f t="shared" si="174"/>
        <v>0</v>
      </c>
      <c r="G680" s="110">
        <v>326</v>
      </c>
      <c r="H680" s="110">
        <v>16</v>
      </c>
      <c r="I680" s="3">
        <f t="shared" si="168"/>
        <v>16</v>
      </c>
      <c r="J680" s="3">
        <f t="shared" si="169"/>
        <v>2</v>
      </c>
      <c r="K680" s="110" t="s">
        <v>213</v>
      </c>
      <c r="L680" s="168">
        <v>0.80959999999999999</v>
      </c>
      <c r="M680" s="168"/>
      <c r="N680" s="33">
        <f t="shared" si="182"/>
        <v>0</v>
      </c>
      <c r="O680" s="364"/>
      <c r="P680" s="801"/>
      <c r="Q680" s="642"/>
      <c r="R680" s="801" t="s">
        <v>2761</v>
      </c>
      <c r="S680" s="1412"/>
      <c r="T680" s="872"/>
      <c r="U680" s="873"/>
      <c r="V680" s="871"/>
    </row>
    <row r="681" spans="1:22">
      <c r="A681" s="799" t="s">
        <v>1214</v>
      </c>
      <c r="B681" s="127" t="s">
        <v>3231</v>
      </c>
      <c r="C681" s="353"/>
      <c r="D681" s="155">
        <v>0</v>
      </c>
      <c r="E681" s="110">
        <v>0</v>
      </c>
      <c r="F681" s="33">
        <f t="shared" si="174"/>
        <v>0</v>
      </c>
      <c r="G681" s="111">
        <v>183</v>
      </c>
      <c r="H681" s="110">
        <v>16</v>
      </c>
      <c r="I681" s="3">
        <f t="shared" si="168"/>
        <v>16</v>
      </c>
      <c r="J681" s="3">
        <f t="shared" si="169"/>
        <v>2</v>
      </c>
      <c r="K681" s="110" t="s">
        <v>648</v>
      </c>
      <c r="L681" s="113">
        <v>1.9194</v>
      </c>
      <c r="M681" s="168"/>
      <c r="N681" s="33">
        <f t="shared" si="182"/>
        <v>0</v>
      </c>
      <c r="O681" s="364"/>
      <c r="P681" s="801"/>
      <c r="Q681" s="642"/>
      <c r="R681" s="801" t="s">
        <v>2761</v>
      </c>
      <c r="S681" s="1412"/>
      <c r="T681" s="872"/>
      <c r="U681" s="873"/>
      <c r="V681" s="871"/>
    </row>
    <row r="682" spans="1:22">
      <c r="A682" s="799"/>
      <c r="B682" s="127" t="s">
        <v>3232</v>
      </c>
      <c r="C682" s="353"/>
      <c r="D682" s="155">
        <v>0</v>
      </c>
      <c r="E682" s="110">
        <v>0</v>
      </c>
      <c r="F682" s="33">
        <f t="shared" si="174"/>
        <v>0</v>
      </c>
      <c r="G682" s="110">
        <v>154</v>
      </c>
      <c r="H682" s="110">
        <v>16</v>
      </c>
      <c r="I682" s="3">
        <f t="shared" si="168"/>
        <v>16</v>
      </c>
      <c r="J682" s="3">
        <f t="shared" si="169"/>
        <v>2</v>
      </c>
      <c r="K682" s="110" t="s">
        <v>175</v>
      </c>
      <c r="L682" s="168">
        <v>1.4550000000000001</v>
      </c>
      <c r="M682" s="168"/>
      <c r="N682" s="33">
        <f t="shared" si="182"/>
        <v>0</v>
      </c>
      <c r="O682" s="364"/>
      <c r="P682" s="801"/>
      <c r="Q682" s="642"/>
      <c r="R682" s="801" t="s">
        <v>2761</v>
      </c>
      <c r="S682" s="1412"/>
      <c r="T682" s="872"/>
      <c r="U682" s="873"/>
      <c r="V682" s="871"/>
    </row>
    <row r="683" spans="1:22">
      <c r="A683" s="799"/>
      <c r="B683" s="127" t="s">
        <v>3233</v>
      </c>
      <c r="C683" s="353"/>
      <c r="D683" s="155">
        <v>0</v>
      </c>
      <c r="E683" s="110">
        <v>0</v>
      </c>
      <c r="F683" s="33">
        <f t="shared" si="174"/>
        <v>0</v>
      </c>
      <c r="G683" s="110">
        <v>154</v>
      </c>
      <c r="H683" s="110">
        <v>16</v>
      </c>
      <c r="I683" s="3">
        <f t="shared" si="168"/>
        <v>16</v>
      </c>
      <c r="J683" s="3">
        <f t="shared" si="169"/>
        <v>2</v>
      </c>
      <c r="K683" s="110" t="s">
        <v>175</v>
      </c>
      <c r="L683" s="168">
        <v>1.4550000000000001</v>
      </c>
      <c r="M683" s="168"/>
      <c r="N683" s="33">
        <f t="shared" si="182"/>
        <v>0</v>
      </c>
      <c r="O683" s="364"/>
      <c r="P683" s="801"/>
      <c r="Q683" s="642"/>
      <c r="R683" s="801" t="s">
        <v>2761</v>
      </c>
      <c r="S683" s="1412"/>
      <c r="T683" s="872"/>
      <c r="U683" s="873"/>
      <c r="V683" s="871"/>
    </row>
    <row r="684" spans="1:22">
      <c r="A684" s="799"/>
      <c r="B684" s="127" t="s">
        <v>3234</v>
      </c>
      <c r="C684" s="353"/>
      <c r="D684" s="155">
        <v>0</v>
      </c>
      <c r="E684" s="110">
        <v>0</v>
      </c>
      <c r="F684" s="33">
        <f t="shared" si="174"/>
        <v>0</v>
      </c>
      <c r="G684" s="110">
        <v>154</v>
      </c>
      <c r="H684" s="110">
        <v>16</v>
      </c>
      <c r="I684" s="3">
        <f t="shared" si="168"/>
        <v>16</v>
      </c>
      <c r="J684" s="3">
        <f t="shared" si="169"/>
        <v>2</v>
      </c>
      <c r="K684" s="110" t="s">
        <v>175</v>
      </c>
      <c r="L684" s="168">
        <v>1.4550000000000001</v>
      </c>
      <c r="M684" s="168"/>
      <c r="N684" s="33">
        <f t="shared" si="182"/>
        <v>0</v>
      </c>
      <c r="O684" s="364"/>
      <c r="P684" s="801"/>
      <c r="Q684" s="642"/>
      <c r="R684" s="801" t="s">
        <v>2761</v>
      </c>
      <c r="S684" s="1412"/>
      <c r="T684" s="872"/>
      <c r="U684" s="873"/>
      <c r="V684" s="871"/>
    </row>
    <row r="685" spans="1:22">
      <c r="A685" s="799" t="s">
        <v>3068</v>
      </c>
      <c r="B685" s="127" t="s">
        <v>3235</v>
      </c>
      <c r="C685" s="353"/>
      <c r="D685" s="155">
        <v>0</v>
      </c>
      <c r="E685" s="110">
        <v>0</v>
      </c>
      <c r="F685" s="33">
        <f t="shared" si="174"/>
        <v>0</v>
      </c>
      <c r="G685" s="110">
        <v>280</v>
      </c>
      <c r="H685" s="110">
        <v>16</v>
      </c>
      <c r="I685" s="3">
        <f t="shared" si="168"/>
        <v>16</v>
      </c>
      <c r="J685" s="3">
        <f t="shared" si="169"/>
        <v>2</v>
      </c>
      <c r="K685" s="110" t="s">
        <v>175</v>
      </c>
      <c r="L685" s="168">
        <v>1.2</v>
      </c>
      <c r="M685" s="168"/>
      <c r="N685" s="33">
        <f t="shared" si="182"/>
        <v>0</v>
      </c>
      <c r="O685" s="364"/>
      <c r="P685" s="801"/>
      <c r="Q685" s="642"/>
      <c r="R685" s="801" t="s">
        <v>2761</v>
      </c>
      <c r="S685" s="1412"/>
      <c r="T685" s="872"/>
      <c r="U685" s="873"/>
      <c r="V685" s="871"/>
    </row>
    <row r="686" spans="1:22">
      <c r="A686" s="799" t="s">
        <v>3068</v>
      </c>
      <c r="B686" s="127" t="s">
        <v>3236</v>
      </c>
      <c r="C686" s="353"/>
      <c r="D686" s="155">
        <v>0</v>
      </c>
      <c r="E686" s="110">
        <v>0</v>
      </c>
      <c r="F686" s="33">
        <f t="shared" si="174"/>
        <v>0</v>
      </c>
      <c r="G686" s="110">
        <v>185</v>
      </c>
      <c r="H686" s="110">
        <v>16</v>
      </c>
      <c r="I686" s="3">
        <f t="shared" si="168"/>
        <v>16</v>
      </c>
      <c r="J686" s="3">
        <f t="shared" si="169"/>
        <v>2</v>
      </c>
      <c r="K686" s="110" t="s">
        <v>1832</v>
      </c>
      <c r="L686" s="168">
        <v>1.0851999999999999</v>
      </c>
      <c r="M686" s="168"/>
      <c r="N686" s="33">
        <f t="shared" si="182"/>
        <v>0</v>
      </c>
      <c r="O686" s="364"/>
      <c r="P686" s="801"/>
      <c r="Q686" s="642"/>
      <c r="R686" s="801" t="s">
        <v>2761</v>
      </c>
      <c r="S686" s="1412"/>
      <c r="T686" s="872"/>
      <c r="U686" s="873"/>
      <c r="V686" s="871"/>
    </row>
    <row r="687" spans="1:22">
      <c r="A687" s="799"/>
      <c r="B687" s="127" t="s">
        <v>3237</v>
      </c>
      <c r="C687" s="353"/>
      <c r="D687" s="155">
        <v>0</v>
      </c>
      <c r="E687" s="110">
        <v>0</v>
      </c>
      <c r="F687" s="33">
        <f t="shared" si="174"/>
        <v>0</v>
      </c>
      <c r="G687" s="110">
        <v>412</v>
      </c>
      <c r="H687" s="110">
        <v>16</v>
      </c>
      <c r="I687" s="3">
        <f t="shared" si="168"/>
        <v>16</v>
      </c>
      <c r="J687" s="3">
        <f t="shared" si="169"/>
        <v>2</v>
      </c>
      <c r="K687" s="110" t="s">
        <v>3238</v>
      </c>
      <c r="L687" s="168">
        <v>5.91E-2</v>
      </c>
      <c r="M687" s="168"/>
      <c r="N687" s="33">
        <f t="shared" si="182"/>
        <v>0</v>
      </c>
      <c r="O687" s="364"/>
      <c r="P687" s="801"/>
      <c r="Q687" s="642"/>
      <c r="R687" s="801" t="s">
        <v>3239</v>
      </c>
      <c r="S687" s="1412"/>
      <c r="T687" s="872"/>
      <c r="U687" s="873"/>
      <c r="V687" s="871"/>
    </row>
    <row r="688" spans="1:22">
      <c r="A688" s="799">
        <v>2018</v>
      </c>
      <c r="B688" s="127" t="s">
        <v>3240</v>
      </c>
      <c r="C688" s="802" t="s">
        <v>3776</v>
      </c>
      <c r="D688" s="155">
        <v>0</v>
      </c>
      <c r="E688" s="110">
        <v>0</v>
      </c>
      <c r="F688" s="33">
        <f>((E688*M688)/35)/4</f>
        <v>0</v>
      </c>
      <c r="G688" s="110">
        <v>22</v>
      </c>
      <c r="H688" s="110">
        <v>16</v>
      </c>
      <c r="I688" s="3">
        <f>E688/G688+H688</f>
        <v>16</v>
      </c>
      <c r="J688" s="3">
        <f>ROUND(I688/7.5,0)</f>
        <v>2</v>
      </c>
      <c r="K688" s="110" t="s">
        <v>269</v>
      </c>
      <c r="L688" s="168">
        <v>0.48220000000000002</v>
      </c>
      <c r="M688" s="168">
        <v>0.4</v>
      </c>
      <c r="N688" s="33">
        <f>E688*L688</f>
        <v>0</v>
      </c>
      <c r="O688" s="364"/>
      <c r="P688" s="801"/>
      <c r="Q688" s="642"/>
      <c r="R688" s="801" t="s">
        <v>2761</v>
      </c>
      <c r="S688" s="1412"/>
      <c r="T688" s="872"/>
      <c r="U688" s="873"/>
      <c r="V688" s="871"/>
    </row>
    <row r="689" spans="1:22">
      <c r="A689" s="799">
        <v>2018</v>
      </c>
      <c r="B689" s="127" t="s">
        <v>3241</v>
      </c>
      <c r="C689" s="353"/>
      <c r="D689" s="155">
        <v>0</v>
      </c>
      <c r="E689" s="110">
        <v>0</v>
      </c>
      <c r="F689" s="33">
        <f t="shared" ref="F689" si="183">((E689*M689)/35)/4</f>
        <v>0</v>
      </c>
      <c r="G689" s="110">
        <v>101</v>
      </c>
      <c r="H689" s="110">
        <v>16</v>
      </c>
      <c r="I689" s="3">
        <f t="shared" ref="I689" si="184">E689/G689+H689</f>
        <v>16</v>
      </c>
      <c r="J689" s="3">
        <f t="shared" ref="J689" si="185">ROUND(I689/7.5,0)</f>
        <v>2</v>
      </c>
      <c r="K689" s="110" t="s">
        <v>1824</v>
      </c>
      <c r="L689" s="168">
        <v>5.67E-2</v>
      </c>
      <c r="M689" s="168"/>
      <c r="N689" s="33">
        <f t="shared" ref="N689" si="186">E689*L689</f>
        <v>0</v>
      </c>
      <c r="O689" s="364"/>
      <c r="P689" s="801"/>
      <c r="Q689" s="642"/>
      <c r="R689" s="801" t="s">
        <v>2909</v>
      </c>
      <c r="S689" s="1412"/>
      <c r="T689" s="872"/>
      <c r="U689" s="873"/>
      <c r="V689" s="871"/>
    </row>
    <row r="690" spans="1:22">
      <c r="A690" s="799">
        <v>2015</v>
      </c>
      <c r="B690" s="127" t="s">
        <v>2744</v>
      </c>
      <c r="C690" s="353"/>
      <c r="D690" s="155">
        <v>0</v>
      </c>
      <c r="E690" s="110">
        <v>0</v>
      </c>
      <c r="F690" s="33">
        <f t="shared" si="174"/>
        <v>0</v>
      </c>
      <c r="G690" s="111">
        <v>367</v>
      </c>
      <c r="H690" s="110">
        <v>16</v>
      </c>
      <c r="I690" s="3">
        <f t="shared" si="168"/>
        <v>16</v>
      </c>
      <c r="J690" s="3">
        <f t="shared" si="169"/>
        <v>2</v>
      </c>
      <c r="K690" s="110" t="s">
        <v>512</v>
      </c>
      <c r="L690" s="113">
        <v>0.26500000000000001</v>
      </c>
      <c r="M690" s="168">
        <v>0.8175</v>
      </c>
      <c r="N690" s="33">
        <v>0</v>
      </c>
      <c r="O690" s="364"/>
      <c r="P690" s="801"/>
      <c r="Q690" s="642"/>
      <c r="R690" s="801" t="s">
        <v>2909</v>
      </c>
      <c r="S690" s="1412"/>
      <c r="T690" s="872"/>
      <c r="U690" s="873"/>
      <c r="V690" s="871"/>
    </row>
    <row r="691" spans="1:22">
      <c r="A691" s="799">
        <v>2015</v>
      </c>
      <c r="B691" s="127" t="s">
        <v>2509</v>
      </c>
      <c r="C691" s="353"/>
      <c r="D691" s="155">
        <v>0</v>
      </c>
      <c r="E691" s="110">
        <v>0</v>
      </c>
      <c r="F691" s="33">
        <f t="shared" si="174"/>
        <v>0</v>
      </c>
      <c r="G691" s="111">
        <v>316</v>
      </c>
      <c r="H691" s="110">
        <v>16</v>
      </c>
      <c r="I691" s="3">
        <f t="shared" ref="I691:I759" si="187">E691/G691+H691</f>
        <v>16</v>
      </c>
      <c r="J691" s="3">
        <f t="shared" ref="J691:J759" si="188">ROUND(I691/7.5,0)</f>
        <v>2</v>
      </c>
      <c r="K691" s="110" t="s">
        <v>92</v>
      </c>
      <c r="L691" s="113">
        <v>0.47020000000000001</v>
      </c>
      <c r="M691" s="168">
        <v>0.1207</v>
      </c>
      <c r="N691" s="33">
        <v>0</v>
      </c>
      <c r="O691" s="364"/>
      <c r="P691" s="801"/>
      <c r="Q691" s="642"/>
      <c r="R691" s="801" t="s">
        <v>2761</v>
      </c>
      <c r="S691" s="1412"/>
      <c r="T691" s="872"/>
      <c r="U691" s="873"/>
      <c r="V691" s="871"/>
    </row>
    <row r="692" spans="1:22">
      <c r="A692" s="821" t="s">
        <v>3242</v>
      </c>
      <c r="B692" s="127" t="s">
        <v>3243</v>
      </c>
      <c r="C692" s="353"/>
      <c r="D692" s="155">
        <v>0</v>
      </c>
      <c r="E692" s="110">
        <v>0</v>
      </c>
      <c r="F692" s="33">
        <f t="shared" si="174"/>
        <v>0</v>
      </c>
      <c r="G692" s="111">
        <v>241</v>
      </c>
      <c r="H692" s="110">
        <v>16</v>
      </c>
      <c r="I692" s="3">
        <f t="shared" si="187"/>
        <v>16</v>
      </c>
      <c r="J692" s="3">
        <f t="shared" si="188"/>
        <v>2</v>
      </c>
      <c r="K692" s="110" t="s">
        <v>221</v>
      </c>
      <c r="L692" s="113">
        <v>0.1492</v>
      </c>
      <c r="M692" s="168"/>
      <c r="N692" s="33">
        <f t="shared" ref="N692:N710" si="189">E692*L692</f>
        <v>0</v>
      </c>
      <c r="O692" s="364"/>
      <c r="P692" s="801"/>
      <c r="Q692" s="642"/>
      <c r="R692" s="801" t="s">
        <v>2786</v>
      </c>
      <c r="S692" s="1412"/>
      <c r="T692" s="872"/>
      <c r="U692" s="873"/>
      <c r="V692" s="871"/>
    </row>
    <row r="693" spans="1:22">
      <c r="A693" s="799"/>
      <c r="B693" s="127" t="s">
        <v>3244</v>
      </c>
      <c r="C693" s="353"/>
      <c r="D693" s="155">
        <v>0</v>
      </c>
      <c r="E693" s="110">
        <v>0</v>
      </c>
      <c r="F693" s="33">
        <f t="shared" si="174"/>
        <v>0</v>
      </c>
      <c r="G693" s="111">
        <v>623</v>
      </c>
      <c r="H693" s="110">
        <v>16</v>
      </c>
      <c r="I693" s="3">
        <f t="shared" si="187"/>
        <v>16</v>
      </c>
      <c r="J693" s="3">
        <f t="shared" si="188"/>
        <v>2</v>
      </c>
      <c r="K693" s="110" t="s">
        <v>1089</v>
      </c>
      <c r="L693" s="113">
        <v>5.2999999999999999E-2</v>
      </c>
      <c r="M693" s="168">
        <v>1.5010000000000001E-2</v>
      </c>
      <c r="N693" s="33">
        <f t="shared" si="189"/>
        <v>0</v>
      </c>
      <c r="O693" s="364"/>
      <c r="P693" s="801"/>
      <c r="Q693" s="642"/>
      <c r="R693" s="801" t="s">
        <v>3107</v>
      </c>
      <c r="S693" s="1412"/>
      <c r="T693" s="872"/>
      <c r="U693" s="873"/>
      <c r="V693" s="871"/>
    </row>
    <row r="694" spans="1:22">
      <c r="A694" s="799" t="s">
        <v>3245</v>
      </c>
      <c r="B694" s="127" t="s">
        <v>3246</v>
      </c>
      <c r="C694" s="353" t="s">
        <v>735</v>
      </c>
      <c r="D694" s="155">
        <v>0</v>
      </c>
      <c r="E694" s="110">
        <v>0</v>
      </c>
      <c r="F694" s="33">
        <f t="shared" si="174"/>
        <v>0</v>
      </c>
      <c r="G694" s="110">
        <v>431</v>
      </c>
      <c r="H694" s="110">
        <v>16</v>
      </c>
      <c r="I694" s="3">
        <f t="shared" si="187"/>
        <v>16</v>
      </c>
      <c r="J694" s="3">
        <f t="shared" si="188"/>
        <v>2</v>
      </c>
      <c r="K694" s="110" t="s">
        <v>54</v>
      </c>
      <c r="L694" s="113">
        <v>7.7499999999999999E-2</v>
      </c>
      <c r="M694" s="168"/>
      <c r="N694" s="33">
        <f t="shared" si="189"/>
        <v>0</v>
      </c>
      <c r="O694" s="364"/>
      <c r="P694" s="801"/>
      <c r="Q694" s="642"/>
      <c r="R694" s="801" t="s">
        <v>2828</v>
      </c>
      <c r="S694" s="1412"/>
      <c r="T694" s="872"/>
      <c r="U694" s="873"/>
      <c r="V694" s="871"/>
    </row>
    <row r="695" spans="1:22">
      <c r="A695" s="799" t="s">
        <v>3245</v>
      </c>
      <c r="B695" s="127" t="s">
        <v>3247</v>
      </c>
      <c r="C695" s="353" t="s">
        <v>735</v>
      </c>
      <c r="D695" s="155">
        <v>0</v>
      </c>
      <c r="E695" s="110">
        <v>0</v>
      </c>
      <c r="F695" s="33">
        <f t="shared" si="174"/>
        <v>0</v>
      </c>
      <c r="G695" s="110">
        <v>431</v>
      </c>
      <c r="H695" s="110">
        <v>16</v>
      </c>
      <c r="I695" s="3">
        <f t="shared" si="187"/>
        <v>16</v>
      </c>
      <c r="J695" s="3">
        <f t="shared" si="188"/>
        <v>2</v>
      </c>
      <c r="K695" s="110" t="s">
        <v>54</v>
      </c>
      <c r="L695" s="168">
        <v>7.7499999999999999E-2</v>
      </c>
      <c r="M695" s="168"/>
      <c r="N695" s="33">
        <f t="shared" si="189"/>
        <v>0</v>
      </c>
      <c r="O695" s="364"/>
      <c r="P695" s="801"/>
      <c r="Q695" s="642"/>
      <c r="R695" s="801" t="s">
        <v>3064</v>
      </c>
      <c r="S695" s="1412"/>
      <c r="T695" s="872"/>
      <c r="U695" s="873"/>
      <c r="V695" s="871"/>
    </row>
    <row r="696" spans="1:22">
      <c r="A696" s="799"/>
      <c r="B696" s="127" t="s">
        <v>3248</v>
      </c>
      <c r="C696" s="353"/>
      <c r="D696" s="155">
        <v>0</v>
      </c>
      <c r="E696" s="110">
        <v>0</v>
      </c>
      <c r="F696" s="33">
        <f t="shared" si="174"/>
        <v>0</v>
      </c>
      <c r="G696" s="111">
        <v>235</v>
      </c>
      <c r="H696" s="110">
        <v>16</v>
      </c>
      <c r="I696" s="3">
        <f t="shared" si="187"/>
        <v>16</v>
      </c>
      <c r="J696" s="3">
        <f t="shared" si="188"/>
        <v>2</v>
      </c>
      <c r="K696" s="110" t="s">
        <v>59</v>
      </c>
      <c r="L696" s="113">
        <v>0.25900000000000001</v>
      </c>
      <c r="M696" s="168">
        <v>6.2399999999999997E-2</v>
      </c>
      <c r="N696" s="33">
        <f t="shared" si="189"/>
        <v>0</v>
      </c>
      <c r="O696" s="364"/>
      <c r="P696" s="801"/>
      <c r="Q696" s="642"/>
      <c r="R696" s="801" t="s">
        <v>2909</v>
      </c>
      <c r="S696" s="1412"/>
      <c r="T696" s="872"/>
      <c r="U696" s="873"/>
      <c r="V696" s="871"/>
    </row>
    <row r="697" spans="1:22">
      <c r="A697" s="799"/>
      <c r="B697" s="127" t="s">
        <v>2740</v>
      </c>
      <c r="C697" s="353"/>
      <c r="D697" s="155">
        <v>0</v>
      </c>
      <c r="E697" s="110">
        <v>0</v>
      </c>
      <c r="F697" s="33">
        <f>((E697*M697)/35)/4</f>
        <v>0</v>
      </c>
      <c r="G697" s="111">
        <v>229</v>
      </c>
      <c r="H697" s="110">
        <v>16</v>
      </c>
      <c r="I697" s="3">
        <f>E697/G697+H697</f>
        <v>16</v>
      </c>
      <c r="J697" s="3">
        <f>ROUND(I697/7.5,0)</f>
        <v>2</v>
      </c>
      <c r="K697" s="110" t="s">
        <v>1786</v>
      </c>
      <c r="L697" s="113">
        <v>7.2300000000000003E-2</v>
      </c>
      <c r="M697" s="168">
        <v>1.6400000000000001E-2</v>
      </c>
      <c r="N697" s="33">
        <f>E697*L697</f>
        <v>0</v>
      </c>
      <c r="O697" s="364"/>
      <c r="P697" s="801"/>
      <c r="Q697" s="642"/>
      <c r="R697" s="801" t="s">
        <v>2909</v>
      </c>
      <c r="S697" s="1412"/>
      <c r="T697" s="872"/>
      <c r="U697" s="873"/>
      <c r="V697" s="871"/>
    </row>
    <row r="698" spans="1:22">
      <c r="A698" s="799"/>
      <c r="B698" s="127" t="s">
        <v>2753</v>
      </c>
      <c r="C698" s="353"/>
      <c r="D698" s="155">
        <v>0</v>
      </c>
      <c r="E698" s="110">
        <v>0</v>
      </c>
      <c r="F698" s="33">
        <f t="shared" si="174"/>
        <v>0</v>
      </c>
      <c r="G698" s="111">
        <v>434</v>
      </c>
      <c r="H698" s="110">
        <v>16</v>
      </c>
      <c r="I698" s="3">
        <f t="shared" si="187"/>
        <v>16</v>
      </c>
      <c r="J698" s="3">
        <f t="shared" si="188"/>
        <v>2</v>
      </c>
      <c r="K698" s="110" t="s">
        <v>232</v>
      </c>
      <c r="L698" s="113">
        <v>0.1963</v>
      </c>
      <c r="M698" s="168">
        <v>5.1900000000000002E-2</v>
      </c>
      <c r="N698" s="33">
        <f t="shared" si="189"/>
        <v>0</v>
      </c>
      <c r="O698" s="364"/>
      <c r="P698" s="801"/>
      <c r="Q698" s="642"/>
      <c r="R698" s="801" t="s">
        <v>2909</v>
      </c>
      <c r="S698" s="1412"/>
      <c r="T698" s="872"/>
      <c r="U698" s="873"/>
      <c r="V698" s="871"/>
    </row>
    <row r="699" spans="1:22">
      <c r="A699" s="799"/>
      <c r="B699" s="127" t="s">
        <v>3249</v>
      </c>
      <c r="C699" s="353"/>
      <c r="D699" s="155">
        <v>0</v>
      </c>
      <c r="E699" s="110">
        <v>0</v>
      </c>
      <c r="F699" s="33">
        <f t="shared" si="174"/>
        <v>0</v>
      </c>
      <c r="G699" s="111">
        <v>491</v>
      </c>
      <c r="H699" s="110">
        <v>16</v>
      </c>
      <c r="I699" s="3">
        <f t="shared" si="187"/>
        <v>16</v>
      </c>
      <c r="J699" s="3">
        <f t="shared" si="188"/>
        <v>2</v>
      </c>
      <c r="K699" s="110" t="s">
        <v>232</v>
      </c>
      <c r="L699" s="113">
        <v>0.1963</v>
      </c>
      <c r="M699" s="168">
        <v>5.1900000000000002E-2</v>
      </c>
      <c r="N699" s="33">
        <f t="shared" si="189"/>
        <v>0</v>
      </c>
      <c r="O699" s="364"/>
      <c r="P699" s="801"/>
      <c r="Q699" s="642"/>
      <c r="R699" s="801" t="s">
        <v>2909</v>
      </c>
      <c r="S699" s="1412"/>
      <c r="T699" s="872"/>
      <c r="U699" s="873"/>
      <c r="V699" s="871"/>
    </row>
    <row r="700" spans="1:22">
      <c r="A700" s="799"/>
      <c r="B700" s="127" t="s">
        <v>3250</v>
      </c>
      <c r="C700" s="353"/>
      <c r="D700" s="155">
        <v>0</v>
      </c>
      <c r="E700" s="110">
        <v>0</v>
      </c>
      <c r="F700" s="33">
        <f t="shared" si="174"/>
        <v>0</v>
      </c>
      <c r="G700" s="111">
        <v>464</v>
      </c>
      <c r="H700" s="110">
        <v>16</v>
      </c>
      <c r="I700" s="3">
        <f t="shared" si="187"/>
        <v>16</v>
      </c>
      <c r="J700" s="3">
        <f t="shared" si="188"/>
        <v>2</v>
      </c>
      <c r="K700" s="110" t="s">
        <v>54</v>
      </c>
      <c r="L700" s="113">
        <v>7.9600000000000004E-2</v>
      </c>
      <c r="M700" s="168"/>
      <c r="N700" s="33">
        <f t="shared" si="189"/>
        <v>0</v>
      </c>
      <c r="O700" s="364"/>
      <c r="P700" s="801"/>
      <c r="Q700" s="642"/>
      <c r="R700" s="801" t="s">
        <v>2959</v>
      </c>
      <c r="S700" s="1412"/>
      <c r="T700" s="872"/>
      <c r="U700" s="873"/>
      <c r="V700" s="871"/>
    </row>
    <row r="701" spans="1:22">
      <c r="A701" s="799">
        <v>2013</v>
      </c>
      <c r="B701" s="127" t="s">
        <v>3251</v>
      </c>
      <c r="C701" s="353"/>
      <c r="D701" s="155">
        <v>0</v>
      </c>
      <c r="E701" s="110">
        <v>0</v>
      </c>
      <c r="F701" s="33">
        <f t="shared" si="174"/>
        <v>0</v>
      </c>
      <c r="G701" s="111">
        <v>269</v>
      </c>
      <c r="H701" s="110">
        <v>16</v>
      </c>
      <c r="I701" s="3">
        <f t="shared" si="187"/>
        <v>16</v>
      </c>
      <c r="J701" s="3">
        <f t="shared" si="188"/>
        <v>2</v>
      </c>
      <c r="K701" s="110" t="s">
        <v>1114</v>
      </c>
      <c r="L701" s="113">
        <v>5.3100000000000001E-2</v>
      </c>
      <c r="M701" s="168"/>
      <c r="N701" s="33">
        <f t="shared" si="189"/>
        <v>0</v>
      </c>
      <c r="O701" s="364"/>
      <c r="P701" s="801"/>
      <c r="Q701" s="642"/>
      <c r="R701" s="801" t="s">
        <v>2845</v>
      </c>
      <c r="S701" s="1412"/>
      <c r="T701" s="872"/>
      <c r="U701" s="873"/>
      <c r="V701" s="871"/>
    </row>
    <row r="702" spans="1:22">
      <c r="A702" s="804">
        <v>2014</v>
      </c>
      <c r="B702" s="127" t="s">
        <v>3252</v>
      </c>
      <c r="C702" s="353"/>
      <c r="D702" s="155">
        <v>0</v>
      </c>
      <c r="E702" s="110">
        <v>0</v>
      </c>
      <c r="F702" s="33">
        <f t="shared" si="174"/>
        <v>0</v>
      </c>
      <c r="G702" s="110">
        <v>840</v>
      </c>
      <c r="H702" s="110">
        <v>16</v>
      </c>
      <c r="I702" s="3">
        <f t="shared" si="187"/>
        <v>16</v>
      </c>
      <c r="J702" s="3">
        <f t="shared" si="188"/>
        <v>2</v>
      </c>
      <c r="K702" s="110" t="s">
        <v>1746</v>
      </c>
      <c r="L702" s="168">
        <v>8.6E-3</v>
      </c>
      <c r="M702" s="168"/>
      <c r="N702" s="33">
        <f t="shared" si="189"/>
        <v>0</v>
      </c>
      <c r="O702" s="364"/>
      <c r="P702" s="801"/>
      <c r="Q702" s="642"/>
      <c r="R702" s="801" t="s">
        <v>2839</v>
      </c>
      <c r="S702" s="1412"/>
      <c r="T702" s="872"/>
      <c r="U702" s="873"/>
      <c r="V702" s="871"/>
    </row>
    <row r="703" spans="1:22">
      <c r="A703" s="804">
        <v>2014</v>
      </c>
      <c r="B703" s="127" t="s">
        <v>3253</v>
      </c>
      <c r="C703" s="353"/>
      <c r="D703" s="155">
        <v>0</v>
      </c>
      <c r="E703" s="110">
        <v>0</v>
      </c>
      <c r="F703" s="33">
        <f t="shared" si="174"/>
        <v>0</v>
      </c>
      <c r="G703" s="110">
        <v>840</v>
      </c>
      <c r="H703" s="110">
        <v>8</v>
      </c>
      <c r="I703" s="3">
        <f t="shared" si="187"/>
        <v>8</v>
      </c>
      <c r="J703" s="3">
        <f t="shared" si="188"/>
        <v>1</v>
      </c>
      <c r="K703" s="110" t="s">
        <v>1746</v>
      </c>
      <c r="L703" s="168">
        <v>8.6E-3</v>
      </c>
      <c r="M703" s="168"/>
      <c r="N703" s="33">
        <f t="shared" si="189"/>
        <v>0</v>
      </c>
      <c r="O703" s="364"/>
      <c r="P703" s="801"/>
      <c r="Q703" s="642"/>
      <c r="R703" s="801" t="s">
        <v>2839</v>
      </c>
      <c r="S703" s="1412"/>
      <c r="T703" s="872"/>
      <c r="U703" s="873"/>
      <c r="V703" s="871"/>
    </row>
    <row r="704" spans="1:22">
      <c r="A704" s="799" t="s">
        <v>3254</v>
      </c>
      <c r="B704" s="127" t="s">
        <v>3255</v>
      </c>
      <c r="C704" s="353"/>
      <c r="D704" s="155">
        <v>0</v>
      </c>
      <c r="E704" s="110">
        <v>0</v>
      </c>
      <c r="F704" s="33">
        <f t="shared" si="174"/>
        <v>0</v>
      </c>
      <c r="G704" s="111">
        <v>462</v>
      </c>
      <c r="H704" s="110">
        <v>16</v>
      </c>
      <c r="I704" s="3">
        <f t="shared" si="187"/>
        <v>16</v>
      </c>
      <c r="J704" s="3">
        <f t="shared" si="188"/>
        <v>2</v>
      </c>
      <c r="K704" s="110" t="s">
        <v>54</v>
      </c>
      <c r="L704" s="113">
        <v>7.9000000000000001E-2</v>
      </c>
      <c r="M704" s="168"/>
      <c r="N704" s="33">
        <f t="shared" si="189"/>
        <v>0</v>
      </c>
      <c r="O704" s="364"/>
      <c r="P704" s="801"/>
      <c r="Q704" s="642"/>
      <c r="R704" s="801" t="s">
        <v>2839</v>
      </c>
      <c r="S704" s="1412"/>
      <c r="T704" s="872"/>
      <c r="U704" s="873"/>
      <c r="V704" s="871"/>
    </row>
    <row r="705" spans="1:37">
      <c r="A705" s="799" t="s">
        <v>3254</v>
      </c>
      <c r="B705" s="127" t="s">
        <v>3256</v>
      </c>
      <c r="C705" s="353"/>
      <c r="D705" s="155">
        <v>0</v>
      </c>
      <c r="E705" s="110">
        <v>0</v>
      </c>
      <c r="F705" s="33">
        <f t="shared" si="174"/>
        <v>0</v>
      </c>
      <c r="G705" s="111">
        <v>462</v>
      </c>
      <c r="H705" s="110">
        <v>16</v>
      </c>
      <c r="I705" s="3">
        <f t="shared" si="187"/>
        <v>16</v>
      </c>
      <c r="J705" s="3">
        <f t="shared" si="188"/>
        <v>2</v>
      </c>
      <c r="K705" s="110" t="s">
        <v>3257</v>
      </c>
      <c r="L705" s="113">
        <v>2.58E-2</v>
      </c>
      <c r="M705" s="168"/>
      <c r="N705" s="33">
        <f t="shared" si="189"/>
        <v>0</v>
      </c>
      <c r="O705" s="364"/>
      <c r="P705" s="801"/>
      <c r="Q705" s="642"/>
      <c r="R705" s="801" t="s">
        <v>2839</v>
      </c>
      <c r="S705" s="1412"/>
      <c r="T705" s="872"/>
    </row>
    <row r="706" spans="1:37">
      <c r="A706" s="799">
        <v>2013</v>
      </c>
      <c r="B706" s="127" t="s">
        <v>3258</v>
      </c>
      <c r="C706" s="353"/>
      <c r="D706" s="155">
        <v>0</v>
      </c>
      <c r="E706" s="110">
        <v>0</v>
      </c>
      <c r="F706" s="33">
        <f t="shared" si="174"/>
        <v>0</v>
      </c>
      <c r="G706" s="110">
        <v>256</v>
      </c>
      <c r="H706" s="110">
        <v>16</v>
      </c>
      <c r="I706" s="3">
        <f t="shared" si="187"/>
        <v>16</v>
      </c>
      <c r="J706" s="3">
        <f t="shared" si="188"/>
        <v>2</v>
      </c>
      <c r="K706" s="110" t="s">
        <v>122</v>
      </c>
      <c r="L706" s="168">
        <v>0.2056</v>
      </c>
      <c r="M706" s="168"/>
      <c r="N706" s="33">
        <f t="shared" si="189"/>
        <v>0</v>
      </c>
      <c r="O706" s="364"/>
      <c r="P706" s="801"/>
      <c r="Q706" s="642"/>
      <c r="R706" s="801" t="s">
        <v>2909</v>
      </c>
      <c r="S706" s="1412"/>
      <c r="T706" s="872"/>
    </row>
    <row r="707" spans="1:37">
      <c r="A707" s="799">
        <v>2017</v>
      </c>
      <c r="B707" s="127" t="s">
        <v>2823</v>
      </c>
      <c r="C707" s="353"/>
      <c r="D707" s="155">
        <v>0</v>
      </c>
      <c r="E707" s="7">
        <v>0</v>
      </c>
      <c r="F707" s="33">
        <f t="shared" si="174"/>
        <v>0</v>
      </c>
      <c r="G707" s="8">
        <v>738</v>
      </c>
      <c r="H707" s="7">
        <v>16</v>
      </c>
      <c r="I707" s="3">
        <f t="shared" si="187"/>
        <v>16</v>
      </c>
      <c r="J707" s="3">
        <f t="shared" si="188"/>
        <v>2</v>
      </c>
      <c r="K707" s="7" t="s">
        <v>1771</v>
      </c>
      <c r="L707" s="7">
        <v>4.5400000000000003E-2</v>
      </c>
      <c r="M707" s="7">
        <v>1.9E-2</v>
      </c>
      <c r="N707" s="33">
        <f t="shared" si="189"/>
        <v>0</v>
      </c>
      <c r="O707" s="364"/>
      <c r="P707" s="801"/>
      <c r="Q707" s="642"/>
      <c r="R707" s="801" t="s">
        <v>2845</v>
      </c>
      <c r="S707" s="1412"/>
      <c r="T707" s="872"/>
      <c r="U707" s="873"/>
      <c r="V707" s="871"/>
    </row>
    <row r="708" spans="1:37">
      <c r="A708" s="799">
        <v>2017</v>
      </c>
      <c r="B708" s="127" t="s">
        <v>2822</v>
      </c>
      <c r="C708" s="353"/>
      <c r="D708" s="155">
        <v>0</v>
      </c>
      <c r="E708" s="7">
        <v>0</v>
      </c>
      <c r="F708" s="33">
        <f t="shared" si="174"/>
        <v>0</v>
      </c>
      <c r="G708" s="8">
        <v>692</v>
      </c>
      <c r="H708" s="7">
        <v>16</v>
      </c>
      <c r="I708" s="3">
        <f t="shared" si="187"/>
        <v>16</v>
      </c>
      <c r="J708" s="3">
        <f t="shared" si="188"/>
        <v>2</v>
      </c>
      <c r="K708" s="7" t="s">
        <v>192</v>
      </c>
      <c r="L708" s="1087">
        <v>2.5000000000000001E-2</v>
      </c>
      <c r="M708" s="382">
        <v>7.9500000000000005E-3</v>
      </c>
      <c r="N708" s="33">
        <f t="shared" si="189"/>
        <v>0</v>
      </c>
      <c r="O708" s="364"/>
      <c r="P708" s="801"/>
      <c r="Q708" s="642"/>
      <c r="R708" s="801" t="s">
        <v>2845</v>
      </c>
      <c r="S708" s="1412"/>
      <c r="T708" s="872"/>
      <c r="U708" s="873"/>
      <c r="V708" s="871"/>
    </row>
    <row r="709" spans="1:37">
      <c r="A709" s="799">
        <v>2017</v>
      </c>
      <c r="B709" s="127" t="s">
        <v>2777</v>
      </c>
      <c r="C709" s="353"/>
      <c r="D709" s="155">
        <v>0</v>
      </c>
      <c r="E709" s="7">
        <v>0</v>
      </c>
      <c r="F709" s="33">
        <f t="shared" si="174"/>
        <v>0</v>
      </c>
      <c r="G709" s="7">
        <v>463</v>
      </c>
      <c r="H709" s="7">
        <v>16</v>
      </c>
      <c r="I709" s="3">
        <f t="shared" si="187"/>
        <v>16</v>
      </c>
      <c r="J709" s="3">
        <f t="shared" si="188"/>
        <v>2</v>
      </c>
      <c r="K709" s="7" t="s">
        <v>2778</v>
      </c>
      <c r="L709" s="195">
        <v>2.8500000000000001E-2</v>
      </c>
      <c r="M709" s="7">
        <v>0.02</v>
      </c>
      <c r="N709" s="33">
        <f t="shared" si="189"/>
        <v>0</v>
      </c>
      <c r="O709" s="364"/>
      <c r="P709" s="801"/>
      <c r="Q709" s="642"/>
      <c r="R709" s="801" t="s">
        <v>1649</v>
      </c>
      <c r="S709" s="1412"/>
      <c r="T709" s="872"/>
      <c r="U709" s="873"/>
      <c r="V709" s="871"/>
    </row>
    <row r="710" spans="1:37">
      <c r="A710" s="799">
        <v>2017</v>
      </c>
      <c r="B710" s="127" t="s">
        <v>3259</v>
      </c>
      <c r="C710" s="353"/>
      <c r="D710" s="155">
        <v>0</v>
      </c>
      <c r="E710" s="7">
        <v>0</v>
      </c>
      <c r="F710" s="33">
        <f t="shared" si="174"/>
        <v>0</v>
      </c>
      <c r="G710" s="8">
        <v>554</v>
      </c>
      <c r="H710" s="7">
        <v>16</v>
      </c>
      <c r="I710" s="3">
        <f t="shared" si="187"/>
        <v>16</v>
      </c>
      <c r="J710" s="3">
        <f t="shared" si="188"/>
        <v>2</v>
      </c>
      <c r="K710" s="7" t="s">
        <v>192</v>
      </c>
      <c r="L710" s="195">
        <v>1.9400000000000001E-2</v>
      </c>
      <c r="M710" s="7">
        <v>7.0000000000000001E-3</v>
      </c>
      <c r="N710" s="33">
        <f t="shared" si="189"/>
        <v>0</v>
      </c>
      <c r="O710" s="364"/>
      <c r="P710" s="801"/>
      <c r="Q710" s="642"/>
      <c r="R710" s="801" t="s">
        <v>2839</v>
      </c>
      <c r="S710" s="1412"/>
      <c r="T710" s="872"/>
      <c r="U710" s="873"/>
      <c r="V710" s="871"/>
    </row>
    <row r="711" spans="1:37" s="4" customFormat="1">
      <c r="A711" s="799">
        <v>2018</v>
      </c>
      <c r="B711" s="974" t="s">
        <v>3792</v>
      </c>
      <c r="C711" s="353"/>
      <c r="D711" s="1317">
        <v>0</v>
      </c>
      <c r="E711" s="1317">
        <v>0</v>
      </c>
      <c r="F711" s="33">
        <f t="shared" ref="F711:F714" si="190">((E711*M711)/35)/4</f>
        <v>0</v>
      </c>
      <c r="G711" s="7">
        <v>400</v>
      </c>
      <c r="H711" s="7">
        <v>16</v>
      </c>
      <c r="I711" s="3">
        <f t="shared" ref="I711:I714" si="191">E711/G711+H711</f>
        <v>16</v>
      </c>
      <c r="J711" s="3">
        <f t="shared" ref="J711:J714" si="192">ROUND(I711/7.5,0)</f>
        <v>2</v>
      </c>
      <c r="K711" s="7" t="s">
        <v>54</v>
      </c>
      <c r="L711" s="7">
        <v>5.2600000000000001E-2</v>
      </c>
      <c r="M711" s="7">
        <v>7.6E-3</v>
      </c>
      <c r="N711" s="33">
        <f t="shared" ref="N711:N714" si="193">E711*L711</f>
        <v>0</v>
      </c>
      <c r="O711" s="364"/>
      <c r="P711" s="801"/>
      <c r="Q711" s="642"/>
      <c r="R711" s="801" t="s">
        <v>2845</v>
      </c>
      <c r="S711" s="1412"/>
      <c r="T711" s="872"/>
      <c r="U711" s="873"/>
      <c r="V711" s="871"/>
    </row>
    <row r="712" spans="1:37" s="4" customFormat="1">
      <c r="A712" s="799">
        <v>2018</v>
      </c>
      <c r="B712" s="974" t="s">
        <v>3793</v>
      </c>
      <c r="C712" s="353"/>
      <c r="D712" s="155">
        <v>0</v>
      </c>
      <c r="E712" s="7">
        <v>0</v>
      </c>
      <c r="F712" s="33">
        <f t="shared" si="190"/>
        <v>0</v>
      </c>
      <c r="G712" s="7">
        <v>900</v>
      </c>
      <c r="H712" s="7">
        <v>16</v>
      </c>
      <c r="I712" s="3">
        <f t="shared" si="191"/>
        <v>16</v>
      </c>
      <c r="J712" s="3">
        <f t="shared" si="192"/>
        <v>2</v>
      </c>
      <c r="K712" s="7" t="s">
        <v>1647</v>
      </c>
      <c r="L712" s="7">
        <v>4.4999999999999998E-2</v>
      </c>
      <c r="M712" s="7">
        <v>2E-3</v>
      </c>
      <c r="N712" s="33">
        <f t="shared" si="193"/>
        <v>0</v>
      </c>
      <c r="O712" s="364"/>
      <c r="P712" s="801"/>
      <c r="Q712" s="642"/>
      <c r="R712" s="801" t="s">
        <v>2845</v>
      </c>
      <c r="S712" s="1412"/>
      <c r="AG712" s="364"/>
      <c r="AH712" s="822"/>
      <c r="AI712" s="1199"/>
      <c r="AJ712" s="822"/>
      <c r="AK712" s="1200"/>
    </row>
    <row r="713" spans="1:37" s="4" customFormat="1">
      <c r="A713" s="799">
        <v>2018</v>
      </c>
      <c r="B713" s="974" t="s">
        <v>3819</v>
      </c>
      <c r="C713" s="353"/>
      <c r="D713" s="155">
        <v>0</v>
      </c>
      <c r="E713" s="7">
        <v>0</v>
      </c>
      <c r="F713" s="33">
        <f t="shared" ref="F713" si="194">((E713*M713)/35)/4</f>
        <v>0</v>
      </c>
      <c r="G713" s="1198">
        <v>463</v>
      </c>
      <c r="H713" s="7">
        <v>16</v>
      </c>
      <c r="I713" s="3">
        <f t="shared" ref="I713" si="195">E713/G713+H713</f>
        <v>16</v>
      </c>
      <c r="J713" s="3">
        <f t="shared" ref="J713" si="196">ROUND(I713/7.5,0)</f>
        <v>2</v>
      </c>
      <c r="K713" s="7" t="s">
        <v>1647</v>
      </c>
      <c r="L713" s="7">
        <v>2.9000000000000001E-2</v>
      </c>
      <c r="M713" s="7">
        <v>0.01</v>
      </c>
      <c r="N713" s="33">
        <f t="shared" ref="N713" si="197">E713*L713</f>
        <v>0</v>
      </c>
      <c r="O713" s="364"/>
      <c r="P713" s="801"/>
      <c r="Q713" s="642"/>
      <c r="R713" s="801" t="s">
        <v>2845</v>
      </c>
      <c r="S713" s="1412"/>
      <c r="AG713" s="364"/>
      <c r="AH713" s="822"/>
      <c r="AI713" s="1199"/>
      <c r="AJ713" s="822"/>
      <c r="AK713" s="1200"/>
    </row>
    <row r="714" spans="1:37" s="4" customFormat="1">
      <c r="A714" s="799">
        <v>2018</v>
      </c>
      <c r="B714" s="974" t="s">
        <v>3795</v>
      </c>
      <c r="C714" s="353"/>
      <c r="D714" s="155">
        <v>0</v>
      </c>
      <c r="E714" s="7">
        <v>0</v>
      </c>
      <c r="F714" s="33">
        <f t="shared" si="190"/>
        <v>0</v>
      </c>
      <c r="G714" s="7">
        <v>277</v>
      </c>
      <c r="H714" s="7">
        <v>16</v>
      </c>
      <c r="I714" s="3">
        <f t="shared" si="191"/>
        <v>16</v>
      </c>
      <c r="J714" s="3">
        <f t="shared" si="192"/>
        <v>2</v>
      </c>
      <c r="K714" s="7" t="s">
        <v>1775</v>
      </c>
      <c r="L714" s="7">
        <v>4.3200000000000002E-2</v>
      </c>
      <c r="M714" s="7">
        <v>0.02</v>
      </c>
      <c r="N714" s="33">
        <f t="shared" si="193"/>
        <v>0</v>
      </c>
      <c r="O714" s="364"/>
      <c r="P714" s="801"/>
      <c r="Q714" s="642"/>
      <c r="R714" s="801" t="s">
        <v>2845</v>
      </c>
      <c r="S714" s="1412"/>
      <c r="T714" s="872"/>
      <c r="U714" s="873"/>
      <c r="V714" s="871"/>
      <c r="AH714" s="1200"/>
      <c r="AI714" s="1200"/>
      <c r="AJ714" s="1200"/>
      <c r="AK714" s="1200"/>
    </row>
    <row r="715" spans="1:37" s="4" customFormat="1">
      <c r="A715" s="799">
        <v>2018</v>
      </c>
      <c r="B715" s="974" t="s">
        <v>3796</v>
      </c>
      <c r="C715" s="353"/>
      <c r="D715" s="155">
        <v>0</v>
      </c>
      <c r="E715" s="7">
        <v>0</v>
      </c>
      <c r="F715" s="33">
        <f t="shared" ref="F715" si="198">((E715*M715)/35)/4</f>
        <v>0</v>
      </c>
      <c r="G715" s="7">
        <v>257</v>
      </c>
      <c r="H715" s="7">
        <v>16</v>
      </c>
      <c r="I715" s="3">
        <f t="shared" ref="I715" si="199">E715/G715+H715</f>
        <v>16</v>
      </c>
      <c r="J715" s="3">
        <f t="shared" ref="J715" si="200">ROUND(I715/7.5,0)</f>
        <v>2</v>
      </c>
      <c r="K715" s="7" t="s">
        <v>117</v>
      </c>
      <c r="L715" s="7">
        <v>2.4400000000000002E-2</v>
      </c>
      <c r="M715" s="7">
        <v>0.01</v>
      </c>
      <c r="N715" s="33">
        <f t="shared" ref="N715" si="201">E715*L715</f>
        <v>0</v>
      </c>
      <c r="O715" s="364"/>
      <c r="P715" s="801"/>
      <c r="Q715" s="642"/>
      <c r="R715" s="801" t="s">
        <v>2845</v>
      </c>
      <c r="S715" s="1412"/>
      <c r="T715" s="872"/>
      <c r="U715" s="873"/>
      <c r="V715" s="871"/>
    </row>
    <row r="716" spans="1:37" s="4" customFormat="1">
      <c r="A716" s="799">
        <v>2018</v>
      </c>
      <c r="B716" s="974" t="s">
        <v>3818</v>
      </c>
      <c r="C716" s="353"/>
      <c r="D716" s="155">
        <v>0</v>
      </c>
      <c r="E716" s="7">
        <v>0</v>
      </c>
      <c r="F716" s="33">
        <f t="shared" ref="F716" si="202">((E716*M716)/35)/4</f>
        <v>0</v>
      </c>
      <c r="G716" s="1198">
        <v>463</v>
      </c>
      <c r="H716" s="7">
        <v>16</v>
      </c>
      <c r="I716" s="3">
        <f t="shared" ref="I716" si="203">E716/G716+H716</f>
        <v>16</v>
      </c>
      <c r="J716" s="3">
        <f t="shared" ref="J716" si="204">ROUND(I716/7.5,0)</f>
        <v>2</v>
      </c>
      <c r="K716" s="7" t="s">
        <v>1788</v>
      </c>
      <c r="L716" s="7">
        <v>2.3900000000000001E-2</v>
      </c>
      <c r="M716" s="7">
        <v>6.4000000000000003E-3</v>
      </c>
      <c r="N716" s="33">
        <f t="shared" ref="N716" si="205">E716*L716</f>
        <v>0</v>
      </c>
      <c r="O716" s="364"/>
      <c r="P716" s="801"/>
      <c r="Q716" s="642"/>
      <c r="R716" s="801" t="s">
        <v>1649</v>
      </c>
      <c r="S716" s="1412"/>
      <c r="T716" s="872"/>
      <c r="U716" s="873"/>
      <c r="V716" s="871"/>
    </row>
    <row r="717" spans="1:37">
      <c r="A717" s="799"/>
      <c r="B717" s="193" t="s">
        <v>3260</v>
      </c>
      <c r="C717" s="313"/>
      <c r="D717" s="155">
        <v>0</v>
      </c>
      <c r="E717" s="155">
        <v>0</v>
      </c>
      <c r="F717" s="33">
        <f t="shared" si="174"/>
        <v>0</v>
      </c>
      <c r="G717" s="8">
        <v>586</v>
      </c>
      <c r="H717" s="7">
        <v>16</v>
      </c>
      <c r="I717" s="3">
        <f>E717/G717+H717</f>
        <v>16</v>
      </c>
      <c r="J717" s="3">
        <f>ROUND(I717/7.5,0)</f>
        <v>2</v>
      </c>
      <c r="K717" s="7" t="s">
        <v>175</v>
      </c>
      <c r="L717" s="1087">
        <v>0.11890000000000001</v>
      </c>
      <c r="M717" s="382"/>
      <c r="N717" s="33">
        <v>0</v>
      </c>
      <c r="O717" s="364"/>
      <c r="P717" s="719"/>
      <c r="Q717" s="642"/>
      <c r="R717" s="719" t="s">
        <v>2765</v>
      </c>
      <c r="S717" s="1412"/>
      <c r="T717" s="872"/>
      <c r="U717" s="873"/>
      <c r="V717" s="871"/>
    </row>
    <row r="718" spans="1:37">
      <c r="A718" s="799"/>
      <c r="B718" s="193" t="s">
        <v>2518</v>
      </c>
      <c r="C718" s="313" t="s">
        <v>735</v>
      </c>
      <c r="D718" s="155">
        <v>0</v>
      </c>
      <c r="E718" s="155">
        <v>0</v>
      </c>
      <c r="F718" s="33">
        <f t="shared" si="174"/>
        <v>0</v>
      </c>
      <c r="G718" s="7">
        <v>240</v>
      </c>
      <c r="H718" s="155">
        <v>16</v>
      </c>
      <c r="I718" s="3">
        <f t="shared" si="187"/>
        <v>16</v>
      </c>
      <c r="J718" s="3">
        <f t="shared" si="188"/>
        <v>2</v>
      </c>
      <c r="K718" s="155" t="s">
        <v>2519</v>
      </c>
      <c r="L718" s="155">
        <v>0.1268</v>
      </c>
      <c r="M718" s="7"/>
      <c r="N718" s="33">
        <f t="shared" ref="N718:N742" si="206">E718*L718</f>
        <v>0</v>
      </c>
      <c r="O718" s="364"/>
      <c r="P718" s="719"/>
      <c r="Q718" s="642"/>
      <c r="R718" s="719" t="s">
        <v>2765</v>
      </c>
      <c r="S718" s="1412"/>
      <c r="T718" s="872"/>
      <c r="U718" s="873"/>
      <c r="V718" s="871"/>
    </row>
    <row r="719" spans="1:37">
      <c r="A719" s="799"/>
      <c r="B719" s="193" t="s">
        <v>3261</v>
      </c>
      <c r="C719" s="313"/>
      <c r="D719" s="155">
        <v>0</v>
      </c>
      <c r="E719" s="155">
        <v>0</v>
      </c>
      <c r="F719" s="33">
        <f t="shared" si="174"/>
        <v>0</v>
      </c>
      <c r="G719" s="155">
        <v>240</v>
      </c>
      <c r="H719" s="155">
        <v>16</v>
      </c>
      <c r="I719" s="3">
        <f t="shared" si="187"/>
        <v>16</v>
      </c>
      <c r="J719" s="3">
        <f t="shared" si="188"/>
        <v>2</v>
      </c>
      <c r="K719" s="155" t="s">
        <v>322</v>
      </c>
      <c r="L719" s="155">
        <v>2.98E-2</v>
      </c>
      <c r="M719" s="7"/>
      <c r="N719" s="33">
        <f t="shared" si="206"/>
        <v>0</v>
      </c>
      <c r="O719" s="364"/>
      <c r="P719" s="719"/>
      <c r="Q719" s="642"/>
      <c r="R719" s="719" t="s">
        <v>2863</v>
      </c>
      <c r="S719" s="1412"/>
      <c r="T719" s="872"/>
      <c r="U719" s="873"/>
      <c r="V719" s="871"/>
    </row>
    <row r="720" spans="1:37">
      <c r="A720" s="799"/>
      <c r="B720" s="193" t="s">
        <v>3262</v>
      </c>
      <c r="C720" s="313"/>
      <c r="D720" s="155">
        <v>0</v>
      </c>
      <c r="E720" s="155">
        <v>0</v>
      </c>
      <c r="F720" s="33">
        <f t="shared" si="174"/>
        <v>0</v>
      </c>
      <c r="G720" s="155">
        <v>240</v>
      </c>
      <c r="H720" s="155">
        <v>16</v>
      </c>
      <c r="I720" s="3">
        <f t="shared" si="187"/>
        <v>16</v>
      </c>
      <c r="J720" s="3">
        <f t="shared" si="188"/>
        <v>2</v>
      </c>
      <c r="K720" s="155" t="s">
        <v>221</v>
      </c>
      <c r="L720" s="155">
        <v>2.41E-2</v>
      </c>
      <c r="M720" s="7"/>
      <c r="N720" s="33">
        <f t="shared" si="206"/>
        <v>0</v>
      </c>
      <c r="O720" s="364"/>
      <c r="P720" s="719"/>
      <c r="Q720" s="642"/>
      <c r="R720" s="719" t="s">
        <v>2863</v>
      </c>
      <c r="S720" s="1412"/>
      <c r="T720" s="872"/>
      <c r="U720" s="873"/>
      <c r="V720" s="871"/>
    </row>
    <row r="721" spans="1:22">
      <c r="A721" s="799"/>
      <c r="B721" s="193" t="s">
        <v>3263</v>
      </c>
      <c r="C721" s="313"/>
      <c r="D721" s="155">
        <v>0</v>
      </c>
      <c r="E721" s="155">
        <v>0</v>
      </c>
      <c r="F721" s="33">
        <f t="shared" ref="F721:F784" si="207">((E721*M721)/35)/4</f>
        <v>0</v>
      </c>
      <c r="G721" s="8">
        <v>645</v>
      </c>
      <c r="H721" s="155">
        <v>16</v>
      </c>
      <c r="I721" s="3">
        <f t="shared" si="187"/>
        <v>16</v>
      </c>
      <c r="J721" s="3">
        <f t="shared" si="188"/>
        <v>2</v>
      </c>
      <c r="K721" s="155" t="s">
        <v>174</v>
      </c>
      <c r="L721" s="195">
        <v>5.0599999999999999E-2</v>
      </c>
      <c r="M721" s="7"/>
      <c r="N721" s="33">
        <f t="shared" si="206"/>
        <v>0</v>
      </c>
      <c r="O721" s="364"/>
      <c r="P721" s="719"/>
      <c r="Q721" s="642"/>
      <c r="R721" s="719" t="s">
        <v>1399</v>
      </c>
      <c r="S721" s="1412"/>
      <c r="T721" s="872"/>
      <c r="U721" s="873"/>
      <c r="V721" s="871"/>
    </row>
    <row r="722" spans="1:22">
      <c r="A722" s="799"/>
      <c r="B722" s="193" t="s">
        <v>3264</v>
      </c>
      <c r="C722" s="313"/>
      <c r="D722" s="155">
        <v>0</v>
      </c>
      <c r="E722" s="155">
        <v>0</v>
      </c>
      <c r="F722" s="33">
        <f t="shared" si="207"/>
        <v>0</v>
      </c>
      <c r="G722" s="8">
        <v>493</v>
      </c>
      <c r="H722" s="155">
        <v>16</v>
      </c>
      <c r="I722" s="3">
        <f t="shared" si="187"/>
        <v>16</v>
      </c>
      <c r="J722" s="3">
        <f t="shared" si="188"/>
        <v>2</v>
      </c>
      <c r="K722" s="155" t="s">
        <v>217</v>
      </c>
      <c r="L722" s="7">
        <v>5.6500000000000002E-2</v>
      </c>
      <c r="M722" s="7"/>
      <c r="N722" s="33">
        <f t="shared" si="206"/>
        <v>0</v>
      </c>
      <c r="O722" s="364"/>
      <c r="P722" s="719"/>
      <c r="Q722" s="642"/>
      <c r="R722" s="719" t="s">
        <v>1399</v>
      </c>
      <c r="S722" s="1412"/>
      <c r="T722" s="872"/>
      <c r="U722" s="873"/>
      <c r="V722" s="871"/>
    </row>
    <row r="723" spans="1:22">
      <c r="A723" s="799"/>
      <c r="B723" s="193" t="s">
        <v>3265</v>
      </c>
      <c r="C723" s="313" t="s">
        <v>735</v>
      </c>
      <c r="D723" s="155">
        <v>0</v>
      </c>
      <c r="E723" s="155">
        <v>0</v>
      </c>
      <c r="F723" s="33">
        <f t="shared" si="207"/>
        <v>0</v>
      </c>
      <c r="G723" s="8">
        <v>458</v>
      </c>
      <c r="H723" s="155">
        <v>16</v>
      </c>
      <c r="I723" s="3">
        <f t="shared" si="187"/>
        <v>16</v>
      </c>
      <c r="J723" s="3">
        <f t="shared" si="188"/>
        <v>2</v>
      </c>
      <c r="K723" s="155" t="s">
        <v>213</v>
      </c>
      <c r="L723" s="195">
        <v>8.43E-2</v>
      </c>
      <c r="M723" s="7">
        <v>1.8380000000000001E-2</v>
      </c>
      <c r="N723" s="33">
        <f t="shared" si="206"/>
        <v>0</v>
      </c>
      <c r="O723" s="364"/>
      <c r="P723" s="719"/>
      <c r="Q723" s="642"/>
      <c r="R723" s="719" t="s">
        <v>1399</v>
      </c>
      <c r="S723" s="1412"/>
      <c r="T723" s="872"/>
      <c r="U723" s="873"/>
      <c r="V723" s="871"/>
    </row>
    <row r="724" spans="1:22">
      <c r="A724" s="799"/>
      <c r="B724" s="193" t="s">
        <v>3265</v>
      </c>
      <c r="C724" s="313" t="s">
        <v>736</v>
      </c>
      <c r="D724" s="155">
        <v>0</v>
      </c>
      <c r="E724" s="155">
        <v>0</v>
      </c>
      <c r="F724" s="33">
        <f t="shared" si="207"/>
        <v>0</v>
      </c>
      <c r="G724" s="7">
        <v>458</v>
      </c>
      <c r="H724" s="7">
        <v>16</v>
      </c>
      <c r="I724" s="3">
        <f>E724/G724+H724</f>
        <v>16</v>
      </c>
      <c r="J724" s="3">
        <f>ROUND(I724/7.5,0)</f>
        <v>2</v>
      </c>
      <c r="K724" s="7" t="s">
        <v>213</v>
      </c>
      <c r="L724" s="1087">
        <v>9.4E-2</v>
      </c>
      <c r="M724" s="7">
        <v>1.8380000000000001E-2</v>
      </c>
      <c r="N724" s="33">
        <f t="shared" si="206"/>
        <v>0</v>
      </c>
      <c r="O724" s="364"/>
      <c r="P724" s="719"/>
      <c r="Q724" s="642"/>
      <c r="R724" s="719" t="s">
        <v>2765</v>
      </c>
      <c r="S724" s="1412"/>
      <c r="T724" s="872"/>
      <c r="U724" s="873"/>
      <c r="V724" s="871"/>
    </row>
    <row r="725" spans="1:22">
      <c r="A725" s="799"/>
      <c r="B725" s="193" t="s">
        <v>3266</v>
      </c>
      <c r="C725" s="313"/>
      <c r="D725" s="155">
        <v>0</v>
      </c>
      <c r="E725" s="155">
        <v>0</v>
      </c>
      <c r="F725" s="33">
        <f t="shared" si="207"/>
        <v>0</v>
      </c>
      <c r="G725" s="838">
        <v>458</v>
      </c>
      <c r="H725" s="155">
        <v>16</v>
      </c>
      <c r="I725" s="3">
        <f t="shared" si="187"/>
        <v>16</v>
      </c>
      <c r="J725" s="3">
        <f t="shared" si="188"/>
        <v>2</v>
      </c>
      <c r="K725" s="155" t="s">
        <v>2872</v>
      </c>
      <c r="L725" s="195">
        <v>8.43E-2</v>
      </c>
      <c r="M725" s="7">
        <v>1.8380000000000001E-2</v>
      </c>
      <c r="N725" s="33">
        <f t="shared" si="206"/>
        <v>0</v>
      </c>
      <c r="O725" s="364"/>
      <c r="P725" s="719"/>
      <c r="Q725" s="642"/>
      <c r="R725" s="719" t="s">
        <v>1399</v>
      </c>
      <c r="S725" s="1412"/>
      <c r="T725" s="872"/>
      <c r="U725" s="873"/>
      <c r="V725" s="871"/>
    </row>
    <row r="726" spans="1:22">
      <c r="A726" s="799" t="s">
        <v>3267</v>
      </c>
      <c r="B726" s="193" t="s">
        <v>3268</v>
      </c>
      <c r="C726" s="313"/>
      <c r="D726" s="155">
        <v>0</v>
      </c>
      <c r="E726" s="155">
        <v>0</v>
      </c>
      <c r="F726" s="33">
        <f t="shared" si="207"/>
        <v>0</v>
      </c>
      <c r="G726" s="8">
        <v>647</v>
      </c>
      <c r="H726" s="155">
        <v>16</v>
      </c>
      <c r="I726" s="3">
        <f t="shared" si="187"/>
        <v>16</v>
      </c>
      <c r="J726" s="3">
        <f t="shared" si="188"/>
        <v>2</v>
      </c>
      <c r="K726" s="155" t="s">
        <v>55</v>
      </c>
      <c r="L726" s="195">
        <v>0.1082</v>
      </c>
      <c r="M726" s="7">
        <v>6.3799999999999996E-2</v>
      </c>
      <c r="N726" s="33">
        <f t="shared" si="206"/>
        <v>0</v>
      </c>
      <c r="O726" s="364"/>
      <c r="P726" s="719"/>
      <c r="Q726" s="642"/>
      <c r="R726" s="719" t="s">
        <v>1399</v>
      </c>
      <c r="S726" s="1412"/>
      <c r="T726" s="872"/>
      <c r="U726" s="873"/>
      <c r="V726" s="871"/>
    </row>
    <row r="727" spans="1:22">
      <c r="A727" s="799" t="s">
        <v>3267</v>
      </c>
      <c r="B727" s="193" t="s">
        <v>3269</v>
      </c>
      <c r="C727" s="313"/>
      <c r="D727" s="155">
        <v>0</v>
      </c>
      <c r="E727" s="155">
        <v>0</v>
      </c>
      <c r="F727" s="33">
        <f t="shared" si="207"/>
        <v>0</v>
      </c>
      <c r="G727" s="8">
        <v>580</v>
      </c>
      <c r="H727" s="155">
        <v>16</v>
      </c>
      <c r="I727" s="3">
        <f t="shared" si="187"/>
        <v>16</v>
      </c>
      <c r="J727" s="3">
        <f t="shared" si="188"/>
        <v>2</v>
      </c>
      <c r="K727" s="155" t="s">
        <v>55</v>
      </c>
      <c r="L727" s="195">
        <v>0.1082</v>
      </c>
      <c r="M727" s="7">
        <v>5.9049999999999998E-2</v>
      </c>
      <c r="N727" s="33">
        <f t="shared" si="206"/>
        <v>0</v>
      </c>
      <c r="O727" s="364"/>
      <c r="P727" s="719"/>
      <c r="Q727" s="642"/>
      <c r="R727" s="719" t="s">
        <v>1399</v>
      </c>
      <c r="S727" s="1412"/>
      <c r="T727" s="872"/>
      <c r="U727" s="873"/>
      <c r="V727" s="871"/>
    </row>
    <row r="728" spans="1:22">
      <c r="A728" s="799" t="s">
        <v>3267</v>
      </c>
      <c r="B728" s="193" t="s">
        <v>3270</v>
      </c>
      <c r="C728" s="313"/>
      <c r="D728" s="155">
        <v>0</v>
      </c>
      <c r="E728" s="155">
        <v>0</v>
      </c>
      <c r="F728" s="33">
        <f t="shared" si="207"/>
        <v>0</v>
      </c>
      <c r="G728" s="155">
        <v>450</v>
      </c>
      <c r="H728" s="155">
        <v>16</v>
      </c>
      <c r="I728" s="3">
        <f t="shared" si="187"/>
        <v>16</v>
      </c>
      <c r="J728" s="3">
        <f t="shared" si="188"/>
        <v>2</v>
      </c>
      <c r="K728" s="155" t="s">
        <v>181</v>
      </c>
      <c r="L728" s="155">
        <v>0.16289999999999999</v>
      </c>
      <c r="M728" s="7">
        <v>0.12</v>
      </c>
      <c r="N728" s="33">
        <f t="shared" si="206"/>
        <v>0</v>
      </c>
      <c r="O728" s="364"/>
      <c r="P728" s="719"/>
      <c r="Q728" s="642"/>
      <c r="R728" s="719" t="s">
        <v>1399</v>
      </c>
      <c r="S728" s="1412"/>
      <c r="T728" s="872"/>
      <c r="U728" s="873"/>
      <c r="V728" s="871"/>
    </row>
    <row r="729" spans="1:22">
      <c r="A729" s="799" t="s">
        <v>3267</v>
      </c>
      <c r="B729" s="193" t="s">
        <v>3271</v>
      </c>
      <c r="C729" s="313"/>
      <c r="D729" s="155">
        <v>0</v>
      </c>
      <c r="E729" s="155">
        <v>0</v>
      </c>
      <c r="F729" s="33">
        <f t="shared" si="207"/>
        <v>0</v>
      </c>
      <c r="G729" s="8">
        <v>647</v>
      </c>
      <c r="H729" s="155">
        <v>16</v>
      </c>
      <c r="I729" s="3">
        <f t="shared" si="187"/>
        <v>16</v>
      </c>
      <c r="J729" s="3">
        <f t="shared" si="188"/>
        <v>2</v>
      </c>
      <c r="K729" s="155" t="s">
        <v>55</v>
      </c>
      <c r="L729" s="195">
        <v>0.1082</v>
      </c>
      <c r="M729" s="7">
        <v>5.1920000000000001E-2</v>
      </c>
      <c r="N729" s="33">
        <f t="shared" si="206"/>
        <v>0</v>
      </c>
      <c r="O729" s="364"/>
      <c r="P729" s="719"/>
      <c r="Q729" s="642"/>
      <c r="R729" s="719" t="s">
        <v>1399</v>
      </c>
      <c r="S729" s="1412"/>
      <c r="T729" s="872"/>
      <c r="U729" s="873"/>
      <c r="V729" s="871"/>
    </row>
    <row r="730" spans="1:22">
      <c r="A730" s="799" t="s">
        <v>3267</v>
      </c>
      <c r="B730" s="193" t="s">
        <v>3272</v>
      </c>
      <c r="C730" s="313"/>
      <c r="D730" s="155">
        <v>0</v>
      </c>
      <c r="E730" s="155">
        <v>0</v>
      </c>
      <c r="F730" s="33">
        <f t="shared" si="207"/>
        <v>0</v>
      </c>
      <c r="G730" s="155">
        <v>450</v>
      </c>
      <c r="H730" s="155">
        <v>16</v>
      </c>
      <c r="I730" s="3">
        <f t="shared" si="187"/>
        <v>16</v>
      </c>
      <c r="J730" s="3">
        <f t="shared" si="188"/>
        <v>2</v>
      </c>
      <c r="K730" s="155" t="s">
        <v>181</v>
      </c>
      <c r="L730" s="155">
        <v>0.16289999999999999</v>
      </c>
      <c r="M730" s="7">
        <v>0.10785</v>
      </c>
      <c r="N730" s="33">
        <f t="shared" si="206"/>
        <v>0</v>
      </c>
      <c r="O730" s="364"/>
      <c r="P730" s="719"/>
      <c r="Q730" s="642"/>
      <c r="R730" s="719" t="s">
        <v>1399</v>
      </c>
      <c r="S730" s="1412"/>
      <c r="T730" s="872"/>
      <c r="U730" s="873"/>
      <c r="V730" s="871"/>
    </row>
    <row r="731" spans="1:22">
      <c r="A731" s="799" t="s">
        <v>3267</v>
      </c>
      <c r="B731" s="193" t="s">
        <v>3273</v>
      </c>
      <c r="C731" s="313"/>
      <c r="D731" s="155">
        <v>0</v>
      </c>
      <c r="E731" s="155">
        <v>0</v>
      </c>
      <c r="F731" s="33">
        <f t="shared" si="207"/>
        <v>0</v>
      </c>
      <c r="G731" s="155">
        <v>450</v>
      </c>
      <c r="H731" s="155">
        <v>16</v>
      </c>
      <c r="I731" s="3">
        <f t="shared" si="187"/>
        <v>16</v>
      </c>
      <c r="J731" s="3">
        <f t="shared" si="188"/>
        <v>2</v>
      </c>
      <c r="K731" s="155" t="s">
        <v>410</v>
      </c>
      <c r="L731" s="155">
        <v>0.31530000000000002</v>
      </c>
      <c r="M731" s="7">
        <v>0.15770000000000001</v>
      </c>
      <c r="N731" s="33">
        <f t="shared" si="206"/>
        <v>0</v>
      </c>
      <c r="O731" s="364"/>
      <c r="P731" s="719"/>
      <c r="Q731" s="642"/>
      <c r="R731" s="719" t="s">
        <v>1399</v>
      </c>
      <c r="S731" s="1412"/>
      <c r="T731" s="872"/>
      <c r="U731" s="873"/>
      <c r="V731" s="871"/>
    </row>
    <row r="732" spans="1:22">
      <c r="A732" s="799" t="s">
        <v>3267</v>
      </c>
      <c r="B732" s="193" t="s">
        <v>3274</v>
      </c>
      <c r="C732" s="313"/>
      <c r="D732" s="155">
        <v>0</v>
      </c>
      <c r="E732" s="155">
        <v>0</v>
      </c>
      <c r="F732" s="33">
        <f t="shared" si="207"/>
        <v>0</v>
      </c>
      <c r="G732" s="8">
        <v>701</v>
      </c>
      <c r="H732" s="155">
        <v>16</v>
      </c>
      <c r="I732" s="3">
        <f t="shared" si="187"/>
        <v>16</v>
      </c>
      <c r="J732" s="3">
        <f t="shared" si="188"/>
        <v>2</v>
      </c>
      <c r="K732" s="155" t="s">
        <v>221</v>
      </c>
      <c r="L732" s="195">
        <v>6.5699999999999995E-2</v>
      </c>
      <c r="M732" s="7">
        <v>3.304E-2</v>
      </c>
      <c r="N732" s="33">
        <f t="shared" si="206"/>
        <v>0</v>
      </c>
      <c r="O732" s="364"/>
      <c r="P732" s="719"/>
      <c r="Q732" s="642"/>
      <c r="R732" s="719" t="s">
        <v>1399</v>
      </c>
      <c r="S732" s="1412"/>
      <c r="T732" s="872"/>
      <c r="U732" s="873"/>
      <c r="V732" s="871"/>
    </row>
    <row r="733" spans="1:22">
      <c r="A733" s="799" t="s">
        <v>3267</v>
      </c>
      <c r="B733" s="193" t="s">
        <v>3275</v>
      </c>
      <c r="C733" s="313"/>
      <c r="D733" s="155">
        <v>0</v>
      </c>
      <c r="E733" s="155">
        <v>0</v>
      </c>
      <c r="F733" s="33">
        <f t="shared" si="207"/>
        <v>0</v>
      </c>
      <c r="G733" s="155">
        <v>450</v>
      </c>
      <c r="H733" s="155">
        <v>16</v>
      </c>
      <c r="I733" s="3">
        <f t="shared" si="187"/>
        <v>16</v>
      </c>
      <c r="J733" s="3">
        <f t="shared" si="188"/>
        <v>2</v>
      </c>
      <c r="K733" s="155" t="s">
        <v>410</v>
      </c>
      <c r="L733" s="155">
        <v>0.31530000000000002</v>
      </c>
      <c r="M733" s="7">
        <v>0.1545</v>
      </c>
      <c r="N733" s="33">
        <f t="shared" si="206"/>
        <v>0</v>
      </c>
      <c r="O733" s="364"/>
      <c r="P733" s="719"/>
      <c r="Q733" s="642"/>
      <c r="R733" s="719" t="s">
        <v>1399</v>
      </c>
      <c r="S733" s="1412"/>
      <c r="T733" s="872"/>
      <c r="U733" s="873"/>
      <c r="V733" s="871"/>
    </row>
    <row r="734" spans="1:22">
      <c r="A734" s="799" t="s">
        <v>3267</v>
      </c>
      <c r="B734" s="193" t="s">
        <v>3276</v>
      </c>
      <c r="C734" s="313"/>
      <c r="D734" s="155">
        <v>0</v>
      </c>
      <c r="E734" s="155">
        <v>0</v>
      </c>
      <c r="F734" s="33">
        <f t="shared" si="207"/>
        <v>0</v>
      </c>
      <c r="G734" s="155">
        <v>450</v>
      </c>
      <c r="H734" s="155">
        <v>16</v>
      </c>
      <c r="I734" s="3">
        <f t="shared" si="187"/>
        <v>16</v>
      </c>
      <c r="J734" s="3">
        <f t="shared" si="188"/>
        <v>2</v>
      </c>
      <c r="K734" s="155" t="s">
        <v>181</v>
      </c>
      <c r="L734" s="155">
        <v>0.16289999999999999</v>
      </c>
      <c r="M734" s="7">
        <v>0.1009</v>
      </c>
      <c r="N734" s="33">
        <f t="shared" si="206"/>
        <v>0</v>
      </c>
      <c r="O734" s="364"/>
      <c r="P734" s="719"/>
      <c r="Q734" s="642"/>
      <c r="R734" s="719" t="s">
        <v>1399</v>
      </c>
      <c r="S734" s="1412"/>
      <c r="T734" s="872"/>
      <c r="U734" s="873"/>
      <c r="V734" s="871"/>
    </row>
    <row r="735" spans="1:22">
      <c r="A735" s="799" t="s">
        <v>3267</v>
      </c>
      <c r="B735" s="193" t="s">
        <v>3277</v>
      </c>
      <c r="C735" s="313"/>
      <c r="D735" s="155">
        <v>0</v>
      </c>
      <c r="E735" s="155">
        <v>0</v>
      </c>
      <c r="F735" s="33">
        <f t="shared" si="207"/>
        <v>0</v>
      </c>
      <c r="G735" s="155">
        <v>450</v>
      </c>
      <c r="H735" s="155">
        <v>16</v>
      </c>
      <c r="I735" s="3">
        <f t="shared" si="187"/>
        <v>16</v>
      </c>
      <c r="J735" s="3">
        <f t="shared" si="188"/>
        <v>2</v>
      </c>
      <c r="K735" s="155" t="s">
        <v>410</v>
      </c>
      <c r="L735" s="155">
        <v>0.31530000000000002</v>
      </c>
      <c r="M735" s="7">
        <v>0.1542</v>
      </c>
      <c r="N735" s="33">
        <f t="shared" si="206"/>
        <v>0</v>
      </c>
      <c r="O735" s="364"/>
      <c r="P735" s="719"/>
      <c r="Q735" s="642"/>
      <c r="R735" s="719" t="s">
        <v>1399</v>
      </c>
      <c r="S735" s="1412"/>
      <c r="T735" s="872"/>
      <c r="U735" s="873"/>
      <c r="V735" s="871"/>
    </row>
    <row r="736" spans="1:22">
      <c r="A736" s="799" t="s">
        <v>3820</v>
      </c>
      <c r="B736" s="246" t="s">
        <v>3278</v>
      </c>
      <c r="C736" s="839"/>
      <c r="D736" s="155">
        <v>0</v>
      </c>
      <c r="E736" s="155">
        <v>0</v>
      </c>
      <c r="F736" s="33">
        <f t="shared" si="207"/>
        <v>0</v>
      </c>
      <c r="G736" s="155">
        <v>450</v>
      </c>
      <c r="H736" s="155">
        <v>16</v>
      </c>
      <c r="I736" s="3">
        <f t="shared" si="187"/>
        <v>16</v>
      </c>
      <c r="J736" s="3">
        <f t="shared" si="188"/>
        <v>2</v>
      </c>
      <c r="K736" s="155" t="s">
        <v>322</v>
      </c>
      <c r="L736" s="155">
        <v>0.1179</v>
      </c>
      <c r="M736" s="7"/>
      <c r="N736" s="33">
        <f t="shared" si="206"/>
        <v>0</v>
      </c>
      <c r="O736" s="364"/>
      <c r="P736" s="719"/>
      <c r="Q736" s="642"/>
      <c r="R736" s="719" t="s">
        <v>2863</v>
      </c>
      <c r="S736" s="1412"/>
      <c r="T736" s="872"/>
      <c r="U736" s="873"/>
      <c r="V736" s="871"/>
    </row>
    <row r="737" spans="1:22">
      <c r="A737" s="799" t="s">
        <v>3820</v>
      </c>
      <c r="B737" s="246" t="s">
        <v>3279</v>
      </c>
      <c r="C737" s="839"/>
      <c r="D737" s="155">
        <v>0</v>
      </c>
      <c r="E737" s="155">
        <v>0</v>
      </c>
      <c r="F737" s="33">
        <f t="shared" si="207"/>
        <v>0</v>
      </c>
      <c r="G737" s="155">
        <v>450</v>
      </c>
      <c r="H737" s="155">
        <v>16</v>
      </c>
      <c r="I737" s="3">
        <f t="shared" si="187"/>
        <v>16</v>
      </c>
      <c r="J737" s="3">
        <f t="shared" si="188"/>
        <v>2</v>
      </c>
      <c r="K737" s="155" t="s">
        <v>122</v>
      </c>
      <c r="L737" s="155">
        <v>0.21310000000000001</v>
      </c>
      <c r="M737" s="7"/>
      <c r="N737" s="33">
        <f t="shared" si="206"/>
        <v>0</v>
      </c>
      <c r="O737" s="364"/>
      <c r="P737" s="719"/>
      <c r="Q737" s="642"/>
      <c r="R737" s="719" t="s">
        <v>2863</v>
      </c>
      <c r="S737" s="1412"/>
      <c r="T737" s="872"/>
      <c r="U737" s="873"/>
      <c r="V737" s="871"/>
    </row>
    <row r="738" spans="1:22">
      <c r="A738" s="799" t="s">
        <v>3820</v>
      </c>
      <c r="B738" s="246" t="s">
        <v>3280</v>
      </c>
      <c r="C738" s="839"/>
      <c r="D738" s="155">
        <v>0</v>
      </c>
      <c r="E738" s="155">
        <v>0</v>
      </c>
      <c r="F738" s="33">
        <f t="shared" si="207"/>
        <v>0</v>
      </c>
      <c r="G738" s="155">
        <v>450</v>
      </c>
      <c r="H738" s="155">
        <v>16</v>
      </c>
      <c r="I738" s="3">
        <f t="shared" si="187"/>
        <v>16</v>
      </c>
      <c r="J738" s="3">
        <f t="shared" si="188"/>
        <v>2</v>
      </c>
      <c r="K738" s="155" t="s">
        <v>122</v>
      </c>
      <c r="L738" s="155">
        <v>0.23180000000000001</v>
      </c>
      <c r="M738" s="7"/>
      <c r="N738" s="33">
        <f t="shared" si="206"/>
        <v>0</v>
      </c>
      <c r="O738" s="364"/>
      <c r="P738" s="719"/>
      <c r="Q738" s="642"/>
      <c r="R738" s="719" t="s">
        <v>2863</v>
      </c>
      <c r="S738" s="1412"/>
      <c r="T738" s="872"/>
      <c r="U738" s="873"/>
      <c r="V738" s="871"/>
    </row>
    <row r="739" spans="1:22">
      <c r="A739" s="799" t="s">
        <v>3820</v>
      </c>
      <c r="B739" s="246" t="s">
        <v>3281</v>
      </c>
      <c r="C739" s="839"/>
      <c r="D739" s="155">
        <v>0</v>
      </c>
      <c r="E739" s="155">
        <v>0</v>
      </c>
      <c r="F739" s="33">
        <f t="shared" si="207"/>
        <v>0</v>
      </c>
      <c r="G739" s="155">
        <v>450</v>
      </c>
      <c r="H739" s="155">
        <v>16</v>
      </c>
      <c r="I739" s="3">
        <f t="shared" si="187"/>
        <v>16</v>
      </c>
      <c r="J739" s="3">
        <f t="shared" si="188"/>
        <v>2</v>
      </c>
      <c r="K739" s="155" t="s">
        <v>91</v>
      </c>
      <c r="L739" s="195">
        <v>6.13E-2</v>
      </c>
      <c r="M739" s="7"/>
      <c r="N739" s="33">
        <f t="shared" si="206"/>
        <v>0</v>
      </c>
      <c r="O739" s="364"/>
      <c r="P739" s="719"/>
      <c r="Q739" s="642"/>
      <c r="R739" s="719" t="s">
        <v>2863</v>
      </c>
      <c r="S739" s="1412"/>
      <c r="T739" s="872"/>
      <c r="U739" s="873"/>
      <c r="V739" s="871"/>
    </row>
    <row r="740" spans="1:22">
      <c r="A740" s="799" t="s">
        <v>3820</v>
      </c>
      <c r="B740" s="246" t="s">
        <v>3282</v>
      </c>
      <c r="C740" s="839"/>
      <c r="D740" s="155">
        <v>0</v>
      </c>
      <c r="E740" s="155">
        <v>0</v>
      </c>
      <c r="F740" s="33">
        <f t="shared" si="207"/>
        <v>0</v>
      </c>
      <c r="G740" s="155">
        <v>450</v>
      </c>
      <c r="H740" s="155">
        <v>16</v>
      </c>
      <c r="I740" s="3">
        <f t="shared" si="187"/>
        <v>16</v>
      </c>
      <c r="J740" s="3">
        <f t="shared" si="188"/>
        <v>2</v>
      </c>
      <c r="K740" s="155" t="s">
        <v>221</v>
      </c>
      <c r="L740" s="195">
        <v>0.1048</v>
      </c>
      <c r="M740" s="7"/>
      <c r="N740" s="33">
        <f t="shared" si="206"/>
        <v>0</v>
      </c>
      <c r="O740" s="364"/>
      <c r="P740" s="719"/>
      <c r="Q740" s="642"/>
      <c r="R740" s="719" t="s">
        <v>2863</v>
      </c>
      <c r="S740" s="1412"/>
      <c r="T740" s="872"/>
      <c r="U740" s="873"/>
      <c r="V740" s="871"/>
    </row>
    <row r="741" spans="1:22">
      <c r="A741" s="799" t="s">
        <v>3820</v>
      </c>
      <c r="B741" s="246" t="s">
        <v>3283</v>
      </c>
      <c r="C741" s="839"/>
      <c r="D741" s="155">
        <v>0</v>
      </c>
      <c r="E741" s="155">
        <v>0</v>
      </c>
      <c r="F741" s="33">
        <f t="shared" si="207"/>
        <v>0</v>
      </c>
      <c r="G741" s="155">
        <v>450</v>
      </c>
      <c r="H741" s="155">
        <v>16</v>
      </c>
      <c r="I741" s="3">
        <f t="shared" si="187"/>
        <v>16</v>
      </c>
      <c r="J741" s="3">
        <f t="shared" si="188"/>
        <v>2</v>
      </c>
      <c r="K741" s="155" t="s">
        <v>291</v>
      </c>
      <c r="L741" s="195">
        <v>3.6700000000000003E-2</v>
      </c>
      <c r="M741" s="7"/>
      <c r="N741" s="33">
        <f t="shared" si="206"/>
        <v>0</v>
      </c>
      <c r="O741" s="364"/>
      <c r="P741" s="719"/>
      <c r="Q741" s="642"/>
      <c r="R741" s="719" t="s">
        <v>2863</v>
      </c>
      <c r="S741" s="1412"/>
      <c r="T741" s="872"/>
      <c r="U741" s="873"/>
      <c r="V741" s="871"/>
    </row>
    <row r="742" spans="1:22">
      <c r="A742" s="799" t="s">
        <v>3820</v>
      </c>
      <c r="B742" s="246" t="s">
        <v>3284</v>
      </c>
      <c r="C742" s="839"/>
      <c r="D742" s="155">
        <v>0</v>
      </c>
      <c r="E742" s="155">
        <v>0</v>
      </c>
      <c r="F742" s="33">
        <f t="shared" si="207"/>
        <v>0</v>
      </c>
      <c r="G742" s="155">
        <v>450</v>
      </c>
      <c r="H742" s="155">
        <v>16</v>
      </c>
      <c r="I742" s="3">
        <f t="shared" si="187"/>
        <v>16</v>
      </c>
      <c r="J742" s="3">
        <f t="shared" si="188"/>
        <v>2</v>
      </c>
      <c r="K742" s="155" t="s">
        <v>291</v>
      </c>
      <c r="L742" s="155">
        <v>3.09E-2</v>
      </c>
      <c r="M742" s="7"/>
      <c r="N742" s="33">
        <f t="shared" si="206"/>
        <v>0</v>
      </c>
      <c r="O742" s="364"/>
      <c r="P742" s="719"/>
      <c r="Q742" s="642"/>
      <c r="R742" s="719" t="s">
        <v>2863</v>
      </c>
      <c r="S742" s="1412"/>
      <c r="T742" s="872"/>
      <c r="U742" s="873"/>
      <c r="V742" s="871"/>
    </row>
    <row r="743" spans="1:22">
      <c r="A743" s="799"/>
      <c r="B743" s="193" t="s">
        <v>3285</v>
      </c>
      <c r="C743" s="313"/>
      <c r="D743" s="155">
        <v>0</v>
      </c>
      <c r="E743" s="155">
        <v>0</v>
      </c>
      <c r="F743" s="33">
        <f t="shared" si="207"/>
        <v>0</v>
      </c>
      <c r="G743" s="155">
        <v>1025</v>
      </c>
      <c r="H743" s="155">
        <v>8</v>
      </c>
      <c r="I743" s="3">
        <f t="shared" si="187"/>
        <v>8</v>
      </c>
      <c r="J743" s="3">
        <f t="shared" si="188"/>
        <v>1</v>
      </c>
      <c r="K743" s="155" t="s">
        <v>107</v>
      </c>
      <c r="L743" s="155">
        <v>3.8999999999999998E-3</v>
      </c>
      <c r="M743" s="7"/>
      <c r="N743" s="33">
        <v>0</v>
      </c>
      <c r="O743" s="364"/>
      <c r="P743" s="719"/>
      <c r="Q743" s="642"/>
      <c r="R743" s="719" t="s">
        <v>2845</v>
      </c>
      <c r="S743" s="1412"/>
      <c r="T743" s="872"/>
      <c r="U743" s="873"/>
      <c r="V743" s="871"/>
    </row>
    <row r="744" spans="1:22">
      <c r="A744" s="799"/>
      <c r="B744" s="127" t="s">
        <v>387</v>
      </c>
      <c r="C744" s="353"/>
      <c r="D744" s="155">
        <v>0</v>
      </c>
      <c r="E744" s="110">
        <v>0</v>
      </c>
      <c r="F744" s="33">
        <f t="shared" si="207"/>
        <v>0</v>
      </c>
      <c r="G744" s="111">
        <v>369</v>
      </c>
      <c r="H744" s="110">
        <v>16</v>
      </c>
      <c r="I744" s="3">
        <f t="shared" si="187"/>
        <v>16</v>
      </c>
      <c r="J744" s="3">
        <f t="shared" si="188"/>
        <v>2</v>
      </c>
      <c r="K744" s="110" t="s">
        <v>630</v>
      </c>
      <c r="L744" s="113">
        <v>0.38419999999999999</v>
      </c>
      <c r="M744" s="168"/>
      <c r="N744" s="33">
        <f t="shared" ref="N744:N750" si="208">E744*L744</f>
        <v>0</v>
      </c>
      <c r="O744" s="364"/>
      <c r="P744" s="801"/>
      <c r="Q744" s="642"/>
      <c r="R744" s="801" t="s">
        <v>2761</v>
      </c>
      <c r="S744" s="1412"/>
      <c r="T744" s="872"/>
      <c r="U744" s="873"/>
      <c r="V744" s="871"/>
    </row>
    <row r="745" spans="1:22">
      <c r="A745" s="799"/>
      <c r="B745" s="193" t="s">
        <v>3286</v>
      </c>
      <c r="C745" s="313"/>
      <c r="D745" s="155">
        <v>0</v>
      </c>
      <c r="E745" s="155">
        <v>0</v>
      </c>
      <c r="F745" s="33">
        <f t="shared" si="207"/>
        <v>0</v>
      </c>
      <c r="G745" s="8">
        <v>147</v>
      </c>
      <c r="H745" s="155">
        <v>16</v>
      </c>
      <c r="I745" s="3">
        <f t="shared" si="187"/>
        <v>16</v>
      </c>
      <c r="J745" s="3">
        <f t="shared" si="188"/>
        <v>2</v>
      </c>
      <c r="K745" s="155" t="s">
        <v>1759</v>
      </c>
      <c r="L745" s="195">
        <v>2.9700000000000001E-2</v>
      </c>
      <c r="M745" s="7"/>
      <c r="N745" s="33">
        <f t="shared" si="208"/>
        <v>0</v>
      </c>
      <c r="O745" s="364"/>
      <c r="P745" s="719"/>
      <c r="Q745" s="642"/>
      <c r="R745" s="719" t="s">
        <v>1649</v>
      </c>
      <c r="S745" s="1412"/>
      <c r="T745" s="872"/>
      <c r="U745" s="873"/>
      <c r="V745" s="871"/>
    </row>
    <row r="746" spans="1:22">
      <c r="A746" s="830">
        <v>2014</v>
      </c>
      <c r="B746" s="193" t="s">
        <v>3287</v>
      </c>
      <c r="C746" s="313"/>
      <c r="D746" s="155">
        <v>0</v>
      </c>
      <c r="E746" s="155">
        <v>0</v>
      </c>
      <c r="F746" s="33">
        <f t="shared" si="207"/>
        <v>0</v>
      </c>
      <c r="G746" s="8">
        <v>176</v>
      </c>
      <c r="H746" s="155">
        <v>16</v>
      </c>
      <c r="I746" s="3">
        <f t="shared" si="187"/>
        <v>16</v>
      </c>
      <c r="J746" s="3">
        <f t="shared" si="188"/>
        <v>2</v>
      </c>
      <c r="K746" s="155" t="s">
        <v>723</v>
      </c>
      <c r="L746" s="195">
        <v>1.3151999999999999</v>
      </c>
      <c r="M746" s="7"/>
      <c r="N746" s="33">
        <f t="shared" si="208"/>
        <v>0</v>
      </c>
      <c r="O746" s="364"/>
      <c r="P746" s="719"/>
      <c r="Q746" s="642"/>
      <c r="R746" s="719" t="s">
        <v>2771</v>
      </c>
      <c r="S746" s="1412"/>
      <c r="T746" s="872"/>
      <c r="U746" s="873"/>
      <c r="V746" s="871"/>
    </row>
    <row r="747" spans="1:22">
      <c r="A747" s="830">
        <v>2014</v>
      </c>
      <c r="B747" s="193" t="s">
        <v>3289</v>
      </c>
      <c r="C747" s="313"/>
      <c r="D747" s="155">
        <v>0</v>
      </c>
      <c r="E747" s="155">
        <v>0</v>
      </c>
      <c r="F747" s="33">
        <f t="shared" si="207"/>
        <v>0</v>
      </c>
      <c r="G747" s="8">
        <v>266</v>
      </c>
      <c r="H747" s="155">
        <v>16</v>
      </c>
      <c r="I747" s="3">
        <f t="shared" si="187"/>
        <v>16</v>
      </c>
      <c r="J747" s="3">
        <f t="shared" si="188"/>
        <v>2</v>
      </c>
      <c r="K747" s="155" t="s">
        <v>723</v>
      </c>
      <c r="L747" s="195">
        <v>0.72860000000000003</v>
      </c>
      <c r="M747" s="7"/>
      <c r="N747" s="33">
        <f t="shared" si="208"/>
        <v>0</v>
      </c>
      <c r="O747" s="364"/>
      <c r="P747" s="719"/>
      <c r="Q747" s="642"/>
      <c r="R747" s="719" t="s">
        <v>2771</v>
      </c>
      <c r="S747" s="1412"/>
      <c r="T747" s="872"/>
      <c r="U747" s="873"/>
      <c r="V747" s="871"/>
    </row>
    <row r="748" spans="1:22">
      <c r="A748" s="830">
        <v>2014</v>
      </c>
      <c r="B748" s="193" t="s">
        <v>3290</v>
      </c>
      <c r="C748" s="313"/>
      <c r="D748" s="155">
        <v>0</v>
      </c>
      <c r="E748" s="155">
        <v>0</v>
      </c>
      <c r="F748" s="33">
        <f t="shared" si="207"/>
        <v>0</v>
      </c>
      <c r="G748" s="8">
        <v>324</v>
      </c>
      <c r="H748" s="155">
        <v>16</v>
      </c>
      <c r="I748" s="3">
        <f t="shared" si="187"/>
        <v>16</v>
      </c>
      <c r="J748" s="3">
        <f t="shared" si="188"/>
        <v>2</v>
      </c>
      <c r="K748" s="155" t="s">
        <v>232</v>
      </c>
      <c r="L748" s="1087">
        <v>0.41570000000000001</v>
      </c>
      <c r="M748" s="382"/>
      <c r="N748" s="33">
        <f t="shared" si="208"/>
        <v>0</v>
      </c>
      <c r="O748" s="364"/>
      <c r="P748" s="719"/>
      <c r="Q748" s="642"/>
      <c r="R748" s="719" t="s">
        <v>2909</v>
      </c>
      <c r="S748" s="1412"/>
      <c r="T748" s="872"/>
      <c r="U748" s="873"/>
      <c r="V748" s="871"/>
    </row>
    <row r="749" spans="1:22">
      <c r="A749" s="830">
        <v>2014</v>
      </c>
      <c r="B749" s="246" t="s">
        <v>2770</v>
      </c>
      <c r="C749" s="313"/>
      <c r="D749" s="155">
        <v>0</v>
      </c>
      <c r="E749" s="155">
        <v>0</v>
      </c>
      <c r="F749" s="33">
        <f t="shared" si="207"/>
        <v>0</v>
      </c>
      <c r="G749" s="8">
        <v>75</v>
      </c>
      <c r="H749" s="155">
        <v>16</v>
      </c>
      <c r="I749" s="3">
        <f t="shared" si="187"/>
        <v>16</v>
      </c>
      <c r="J749" s="3">
        <f t="shared" si="188"/>
        <v>2</v>
      </c>
      <c r="K749" s="155" t="s">
        <v>669</v>
      </c>
      <c r="L749" s="195">
        <v>2.9613</v>
      </c>
      <c r="M749" s="7">
        <v>0.92500000000000004</v>
      </c>
      <c r="N749" s="33">
        <f t="shared" si="208"/>
        <v>0</v>
      </c>
      <c r="O749" s="364"/>
      <c r="P749" s="719"/>
      <c r="Q749" s="642"/>
      <c r="R749" s="719" t="s">
        <v>2771</v>
      </c>
      <c r="S749" s="1412"/>
      <c r="T749" s="872"/>
      <c r="U749" s="873"/>
      <c r="V749" s="871"/>
    </row>
    <row r="750" spans="1:22">
      <c r="A750" s="830">
        <v>2014</v>
      </c>
      <c r="B750" s="246" t="s">
        <v>2207</v>
      </c>
      <c r="C750" s="313"/>
      <c r="D750" s="155">
        <v>0</v>
      </c>
      <c r="E750" s="155">
        <v>0</v>
      </c>
      <c r="F750" s="33">
        <f t="shared" si="207"/>
        <v>0</v>
      </c>
      <c r="G750" s="8">
        <v>119</v>
      </c>
      <c r="H750" s="155">
        <v>16</v>
      </c>
      <c r="I750" s="3">
        <f t="shared" si="187"/>
        <v>16</v>
      </c>
      <c r="J750" s="3">
        <f t="shared" si="188"/>
        <v>2</v>
      </c>
      <c r="K750" s="155" t="s">
        <v>669</v>
      </c>
      <c r="L750" s="195">
        <v>1.6852</v>
      </c>
      <c r="M750" s="7"/>
      <c r="N750" s="33">
        <f t="shared" si="208"/>
        <v>0</v>
      </c>
      <c r="O750" s="364"/>
      <c r="P750" s="719"/>
      <c r="Q750" s="642"/>
      <c r="R750" s="719" t="s">
        <v>2771</v>
      </c>
      <c r="S750" s="1412"/>
      <c r="T750" s="872"/>
      <c r="U750" s="873"/>
      <c r="V750" s="871"/>
    </row>
    <row r="751" spans="1:22">
      <c r="A751" s="830">
        <v>2014</v>
      </c>
      <c r="B751" s="246" t="s">
        <v>3291</v>
      </c>
      <c r="C751" s="313"/>
      <c r="D751" s="155">
        <v>0</v>
      </c>
      <c r="E751" s="155">
        <v>0</v>
      </c>
      <c r="F751" s="33">
        <f t="shared" si="207"/>
        <v>0</v>
      </c>
      <c r="G751" s="8">
        <v>243</v>
      </c>
      <c r="H751" s="155">
        <v>16</v>
      </c>
      <c r="I751" s="3">
        <f t="shared" si="187"/>
        <v>16</v>
      </c>
      <c r="J751" s="3">
        <f t="shared" si="188"/>
        <v>2</v>
      </c>
      <c r="K751" s="155" t="s">
        <v>1286</v>
      </c>
      <c r="L751" s="195">
        <v>1.0045999999999999</v>
      </c>
      <c r="M751" s="7">
        <v>0.221</v>
      </c>
      <c r="N751" s="33">
        <v>0</v>
      </c>
      <c r="O751" s="364"/>
      <c r="P751" s="719"/>
      <c r="Q751" s="642"/>
      <c r="R751" s="719" t="s">
        <v>2771</v>
      </c>
      <c r="S751" s="1412"/>
      <c r="T751" s="872"/>
      <c r="U751" s="873"/>
      <c r="V751" s="871"/>
    </row>
    <row r="752" spans="1:22">
      <c r="A752" s="830">
        <v>2014</v>
      </c>
      <c r="B752" s="246" t="s">
        <v>3292</v>
      </c>
      <c r="C752" s="313"/>
      <c r="D752" s="155">
        <v>0</v>
      </c>
      <c r="E752" s="155">
        <v>0</v>
      </c>
      <c r="F752" s="33">
        <f t="shared" si="207"/>
        <v>0</v>
      </c>
      <c r="G752" s="8">
        <v>136</v>
      </c>
      <c r="H752" s="155">
        <v>16</v>
      </c>
      <c r="I752" s="3">
        <f t="shared" si="187"/>
        <v>16</v>
      </c>
      <c r="J752" s="3">
        <f t="shared" si="188"/>
        <v>2</v>
      </c>
      <c r="K752" s="155" t="s">
        <v>1863</v>
      </c>
      <c r="L752" s="195">
        <v>3.7336</v>
      </c>
      <c r="M752" s="7"/>
      <c r="N752" s="33">
        <v>0</v>
      </c>
      <c r="O752" s="364"/>
      <c r="P752" s="719"/>
      <c r="Q752" s="642"/>
      <c r="R752" s="719" t="s">
        <v>1403</v>
      </c>
      <c r="S752" s="1412"/>
      <c r="T752" s="872"/>
      <c r="U752" s="873"/>
      <c r="V752" s="871"/>
    </row>
    <row r="753" spans="1:22">
      <c r="A753" s="830">
        <v>2014</v>
      </c>
      <c r="B753" s="246" t="s">
        <v>3293</v>
      </c>
      <c r="C753" s="313"/>
      <c r="D753" s="155">
        <v>0</v>
      </c>
      <c r="E753" s="155">
        <v>0</v>
      </c>
      <c r="F753" s="33">
        <f t="shared" si="207"/>
        <v>0</v>
      </c>
      <c r="G753" s="8">
        <v>146</v>
      </c>
      <c r="H753" s="155">
        <v>16</v>
      </c>
      <c r="I753" s="3">
        <f t="shared" si="187"/>
        <v>16</v>
      </c>
      <c r="J753" s="3">
        <f t="shared" si="188"/>
        <v>2</v>
      </c>
      <c r="K753" s="155" t="s">
        <v>1863</v>
      </c>
      <c r="L753" s="195">
        <v>2.2810000000000001</v>
      </c>
      <c r="M753" s="7"/>
      <c r="N753" s="33">
        <v>0</v>
      </c>
      <c r="O753" s="364"/>
      <c r="P753" s="719"/>
      <c r="Q753" s="642"/>
      <c r="R753" s="719" t="s">
        <v>1403</v>
      </c>
      <c r="S753" s="1412"/>
      <c r="T753" s="872"/>
      <c r="U753" s="873"/>
      <c r="V753" s="871"/>
    </row>
    <row r="754" spans="1:22">
      <c r="A754" s="830">
        <v>2014</v>
      </c>
      <c r="B754" s="246" t="s">
        <v>3294</v>
      </c>
      <c r="C754" s="313"/>
      <c r="D754" s="155">
        <v>0</v>
      </c>
      <c r="E754" s="155">
        <v>0</v>
      </c>
      <c r="F754" s="33">
        <f t="shared" si="207"/>
        <v>0</v>
      </c>
      <c r="G754" s="8">
        <v>221</v>
      </c>
      <c r="H754" s="155">
        <v>16</v>
      </c>
      <c r="I754" s="3">
        <f t="shared" si="187"/>
        <v>16</v>
      </c>
      <c r="J754" s="3">
        <f t="shared" si="188"/>
        <v>2</v>
      </c>
      <c r="K754" s="272" t="s">
        <v>3295</v>
      </c>
      <c r="L754" s="195">
        <v>1.4285000000000001</v>
      </c>
      <c r="M754" s="7"/>
      <c r="N754" s="33">
        <v>0</v>
      </c>
      <c r="O754" s="364"/>
      <c r="P754" s="719"/>
      <c r="Q754" s="642"/>
      <c r="R754" s="719" t="s">
        <v>2771</v>
      </c>
      <c r="S754" s="1412"/>
      <c r="T754" s="872"/>
      <c r="U754" s="873"/>
      <c r="V754" s="871"/>
    </row>
    <row r="755" spans="1:22">
      <c r="A755" s="830">
        <v>2014</v>
      </c>
      <c r="B755" s="193" t="s">
        <v>3296</v>
      </c>
      <c r="C755" s="313"/>
      <c r="D755" s="155">
        <v>0</v>
      </c>
      <c r="E755" s="7">
        <v>0</v>
      </c>
      <c r="F755" s="33">
        <f t="shared" si="207"/>
        <v>0</v>
      </c>
      <c r="G755" s="8">
        <v>115</v>
      </c>
      <c r="H755" s="7">
        <v>24</v>
      </c>
      <c r="I755" s="3">
        <f t="shared" si="187"/>
        <v>24</v>
      </c>
      <c r="J755" s="3">
        <f t="shared" si="188"/>
        <v>3</v>
      </c>
      <c r="K755" s="7" t="s">
        <v>250</v>
      </c>
      <c r="L755" s="195">
        <v>4.3030999999999997</v>
      </c>
      <c r="M755" s="7"/>
      <c r="N755" s="33">
        <v>0</v>
      </c>
      <c r="O755" s="364"/>
      <c r="P755" s="719"/>
      <c r="Q755" s="642"/>
      <c r="R755" s="719" t="s">
        <v>1403</v>
      </c>
      <c r="S755" s="1412"/>
      <c r="T755" s="872"/>
      <c r="U755" s="873"/>
      <c r="V755" s="871"/>
    </row>
    <row r="756" spans="1:22">
      <c r="A756" s="830">
        <v>2014</v>
      </c>
      <c r="B756" s="193" t="s">
        <v>3297</v>
      </c>
      <c r="C756" s="313"/>
      <c r="D756" s="155">
        <v>0</v>
      </c>
      <c r="E756" s="7">
        <v>0</v>
      </c>
      <c r="F756" s="33">
        <f t="shared" si="207"/>
        <v>0</v>
      </c>
      <c r="G756" s="8">
        <v>123</v>
      </c>
      <c r="H756" s="7">
        <v>24</v>
      </c>
      <c r="I756" s="3">
        <f t="shared" si="187"/>
        <v>24</v>
      </c>
      <c r="J756" s="3">
        <f t="shared" si="188"/>
        <v>3</v>
      </c>
      <c r="K756" s="7" t="s">
        <v>250</v>
      </c>
      <c r="L756" s="195">
        <v>2.3304999999999998</v>
      </c>
      <c r="M756" s="7"/>
      <c r="N756" s="33">
        <v>0</v>
      </c>
      <c r="O756" s="364"/>
      <c r="P756" s="719"/>
      <c r="Q756" s="642"/>
      <c r="R756" s="719" t="s">
        <v>1403</v>
      </c>
      <c r="S756" s="1412"/>
      <c r="T756" s="872"/>
      <c r="U756" s="873"/>
      <c r="V756" s="871"/>
    </row>
    <row r="757" spans="1:22">
      <c r="A757" s="830">
        <v>2014</v>
      </c>
      <c r="B757" s="193" t="s">
        <v>3298</v>
      </c>
      <c r="C757" s="313"/>
      <c r="D757" s="155">
        <v>0</v>
      </c>
      <c r="E757" s="7">
        <v>0</v>
      </c>
      <c r="F757" s="33">
        <f t="shared" si="207"/>
        <v>0</v>
      </c>
      <c r="G757" s="8">
        <v>217</v>
      </c>
      <c r="H757" s="7">
        <v>24</v>
      </c>
      <c r="I757" s="3">
        <f t="shared" si="187"/>
        <v>24</v>
      </c>
      <c r="J757" s="3">
        <f t="shared" si="188"/>
        <v>3</v>
      </c>
      <c r="K757" s="7" t="s">
        <v>167</v>
      </c>
      <c r="L757" s="1090">
        <v>1.76</v>
      </c>
      <c r="M757" s="840"/>
      <c r="N757" s="33">
        <v>0</v>
      </c>
      <c r="O757" s="364"/>
      <c r="P757" s="719"/>
      <c r="Q757" s="642"/>
      <c r="R757" s="719" t="s">
        <v>2771</v>
      </c>
      <c r="S757" s="1412"/>
      <c r="T757" s="872"/>
      <c r="U757" s="873"/>
      <c r="V757" s="871"/>
    </row>
    <row r="758" spans="1:22">
      <c r="A758" s="830">
        <v>2015</v>
      </c>
      <c r="B758" s="127" t="s">
        <v>3299</v>
      </c>
      <c r="C758" s="353"/>
      <c r="D758" s="155">
        <v>0</v>
      </c>
      <c r="E758" s="110">
        <v>0</v>
      </c>
      <c r="F758" s="33">
        <f t="shared" si="207"/>
        <v>0</v>
      </c>
      <c r="G758" s="111">
        <v>359</v>
      </c>
      <c r="H758" s="110">
        <v>16</v>
      </c>
      <c r="I758" s="3">
        <f t="shared" si="187"/>
        <v>16</v>
      </c>
      <c r="J758" s="3">
        <f t="shared" si="188"/>
        <v>2</v>
      </c>
      <c r="K758" s="110" t="s">
        <v>410</v>
      </c>
      <c r="L758" s="113">
        <v>0.31900000000000001</v>
      </c>
      <c r="M758" s="168"/>
      <c r="N758" s="33">
        <f>E758*L758</f>
        <v>0</v>
      </c>
      <c r="O758" s="364"/>
      <c r="P758" s="719"/>
      <c r="Q758" s="642"/>
      <c r="R758" s="719" t="s">
        <v>2771</v>
      </c>
      <c r="S758" s="1412"/>
      <c r="T758" s="872"/>
      <c r="U758" s="873"/>
      <c r="V758" s="871"/>
    </row>
    <row r="759" spans="1:22">
      <c r="A759" s="799" t="s">
        <v>3300</v>
      </c>
      <c r="B759" s="41" t="s">
        <v>3925</v>
      </c>
      <c r="C759" s="802" t="s">
        <v>3301</v>
      </c>
      <c r="D759" s="155">
        <v>0</v>
      </c>
      <c r="E759" s="77">
        <v>0</v>
      </c>
      <c r="F759" s="33">
        <f t="shared" si="207"/>
        <v>0</v>
      </c>
      <c r="G759" s="153">
        <v>218</v>
      </c>
      <c r="H759" s="7">
        <v>8</v>
      </c>
      <c r="I759" s="3">
        <f t="shared" si="187"/>
        <v>8</v>
      </c>
      <c r="J759" s="3">
        <f t="shared" si="188"/>
        <v>1</v>
      </c>
      <c r="K759" s="50" t="s">
        <v>97</v>
      </c>
      <c r="L759" s="337">
        <v>0.98309999999999997</v>
      </c>
      <c r="M759" s="273"/>
      <c r="N759" s="115">
        <f>IF(L759="NA", E759, E759*L759)</f>
        <v>0</v>
      </c>
      <c r="O759" s="364"/>
      <c r="P759" s="719"/>
      <c r="Q759" s="642"/>
      <c r="R759" s="801" t="s">
        <v>2771</v>
      </c>
      <c r="S759" s="1412"/>
      <c r="T759" s="872"/>
      <c r="U759" s="873"/>
      <c r="V759" s="871"/>
    </row>
    <row r="760" spans="1:22">
      <c r="A760" s="799" t="s">
        <v>3302</v>
      </c>
      <c r="B760" s="127" t="s">
        <v>3924</v>
      </c>
      <c r="C760" s="353"/>
      <c r="D760" s="155">
        <v>0</v>
      </c>
      <c r="E760" s="110">
        <v>0</v>
      </c>
      <c r="F760" s="33">
        <f t="shared" si="207"/>
        <v>0</v>
      </c>
      <c r="G760" s="111">
        <v>218</v>
      </c>
      <c r="H760" s="110">
        <v>16</v>
      </c>
      <c r="I760" s="3">
        <f t="shared" ref="I760:I822" si="209">E760/G760+H760</f>
        <v>16</v>
      </c>
      <c r="J760" s="3">
        <f t="shared" ref="J760:J822" si="210">ROUND(I760/7.5,0)</f>
        <v>2</v>
      </c>
      <c r="K760" s="110" t="s">
        <v>97</v>
      </c>
      <c r="L760" s="113">
        <v>0.98309999999999997</v>
      </c>
      <c r="M760" s="168">
        <v>0.245</v>
      </c>
      <c r="N760" s="33">
        <f t="shared" ref="N760:N806" si="211">E760*L760</f>
        <v>0</v>
      </c>
      <c r="O760" s="364"/>
      <c r="P760" s="801"/>
      <c r="Q760" s="642"/>
      <c r="R760" s="801" t="s">
        <v>2771</v>
      </c>
      <c r="S760" s="1412"/>
      <c r="T760" s="872"/>
      <c r="U760" s="873"/>
      <c r="V760" s="871"/>
    </row>
    <row r="761" spans="1:22">
      <c r="A761" s="799" t="s">
        <v>3303</v>
      </c>
      <c r="B761" s="127" t="s">
        <v>3938</v>
      </c>
      <c r="C761" s="353"/>
      <c r="D761" s="155">
        <v>0</v>
      </c>
      <c r="E761" s="110">
        <v>0</v>
      </c>
      <c r="F761" s="33">
        <f t="shared" si="207"/>
        <v>0</v>
      </c>
      <c r="G761" s="111">
        <v>218</v>
      </c>
      <c r="H761" s="110">
        <v>8</v>
      </c>
      <c r="I761" s="3">
        <f t="shared" si="209"/>
        <v>8</v>
      </c>
      <c r="J761" s="3">
        <f t="shared" si="210"/>
        <v>1</v>
      </c>
      <c r="K761" s="110" t="s">
        <v>97</v>
      </c>
      <c r="L761" s="113">
        <v>0.98309999999999997</v>
      </c>
      <c r="M761" s="168">
        <v>0.24415000000000001</v>
      </c>
      <c r="N761" s="33">
        <f t="shared" si="211"/>
        <v>0</v>
      </c>
      <c r="O761" s="364"/>
      <c r="P761" s="801"/>
      <c r="Q761" s="642"/>
      <c r="R761" s="801" t="s">
        <v>2771</v>
      </c>
      <c r="S761" s="1412"/>
      <c r="T761" s="872"/>
      <c r="U761" s="873"/>
      <c r="V761" s="871"/>
    </row>
    <row r="762" spans="1:22">
      <c r="A762" s="799" t="s">
        <v>3304</v>
      </c>
      <c r="B762" s="127" t="s">
        <v>3926</v>
      </c>
      <c r="C762" s="353"/>
      <c r="D762" s="155">
        <v>0</v>
      </c>
      <c r="E762" s="110">
        <v>0</v>
      </c>
      <c r="F762" s="33">
        <f t="shared" si="207"/>
        <v>0</v>
      </c>
      <c r="G762" s="111">
        <v>218</v>
      </c>
      <c r="H762" s="110">
        <v>16</v>
      </c>
      <c r="I762" s="3">
        <f t="shared" si="209"/>
        <v>16</v>
      </c>
      <c r="J762" s="3">
        <f t="shared" si="210"/>
        <v>2</v>
      </c>
      <c r="K762" s="110" t="s">
        <v>97</v>
      </c>
      <c r="L762" s="113">
        <v>0.98309999999999997</v>
      </c>
      <c r="M762" s="168">
        <v>0.2445</v>
      </c>
      <c r="N762" s="33">
        <f t="shared" si="211"/>
        <v>0</v>
      </c>
      <c r="O762" s="364"/>
      <c r="P762" s="801"/>
      <c r="Q762" s="642"/>
      <c r="R762" s="801" t="s">
        <v>2771</v>
      </c>
      <c r="S762" s="1412"/>
      <c r="T762" s="872"/>
      <c r="U762" s="873"/>
      <c r="V762" s="871"/>
    </row>
    <row r="763" spans="1:22">
      <c r="A763" s="799"/>
      <c r="B763" s="127" t="s">
        <v>3305</v>
      </c>
      <c r="C763" s="353"/>
      <c r="D763" s="155">
        <v>0</v>
      </c>
      <c r="E763" s="110">
        <v>0</v>
      </c>
      <c r="F763" s="33">
        <f t="shared" si="207"/>
        <v>0</v>
      </c>
      <c r="G763" s="111">
        <v>363</v>
      </c>
      <c r="H763" s="110">
        <v>16</v>
      </c>
      <c r="I763" s="3">
        <f t="shared" si="209"/>
        <v>16</v>
      </c>
      <c r="J763" s="3">
        <f t="shared" si="210"/>
        <v>2</v>
      </c>
      <c r="K763" s="110" t="s">
        <v>1835</v>
      </c>
      <c r="L763" s="113">
        <v>0.44540000000000002</v>
      </c>
      <c r="M763" s="168">
        <v>8.6999999999999994E-2</v>
      </c>
      <c r="N763" s="33">
        <f t="shared" si="211"/>
        <v>0</v>
      </c>
      <c r="O763" s="364"/>
      <c r="P763" s="801"/>
      <c r="Q763" s="642"/>
      <c r="R763" s="801" t="s">
        <v>2771</v>
      </c>
      <c r="S763" s="1412"/>
      <c r="T763" s="872"/>
      <c r="U763" s="873"/>
      <c r="V763" s="871"/>
    </row>
    <row r="764" spans="1:22">
      <c r="A764" s="799"/>
      <c r="B764" s="127" t="s">
        <v>3970</v>
      </c>
      <c r="C764" s="353"/>
      <c r="D764" s="155">
        <v>0</v>
      </c>
      <c r="E764" s="110">
        <v>0</v>
      </c>
      <c r="F764" s="33">
        <f t="shared" si="207"/>
        <v>0</v>
      </c>
      <c r="G764" s="110">
        <v>163</v>
      </c>
      <c r="H764" s="110">
        <v>16</v>
      </c>
      <c r="I764" s="3">
        <f t="shared" si="209"/>
        <v>16</v>
      </c>
      <c r="J764" s="3">
        <f t="shared" si="210"/>
        <v>2</v>
      </c>
      <c r="K764" s="110" t="s">
        <v>97</v>
      </c>
      <c r="L764" s="168">
        <v>0.99339999999999995</v>
      </c>
      <c r="M764" s="168">
        <v>0.2445</v>
      </c>
      <c r="N764" s="33">
        <f t="shared" si="211"/>
        <v>0</v>
      </c>
      <c r="O764" s="364"/>
      <c r="P764" s="801"/>
      <c r="Q764" s="642"/>
      <c r="R764" s="801" t="s">
        <v>2771</v>
      </c>
      <c r="S764" s="1412"/>
      <c r="T764" s="872"/>
      <c r="U764" s="873"/>
      <c r="V764" s="871"/>
    </row>
    <row r="765" spans="1:22">
      <c r="A765" s="841" t="s">
        <v>3306</v>
      </c>
      <c r="B765" s="127" t="s">
        <v>3307</v>
      </c>
      <c r="C765" s="353" t="s">
        <v>1219</v>
      </c>
      <c r="D765" s="155">
        <v>0</v>
      </c>
      <c r="E765" s="110">
        <v>0</v>
      </c>
      <c r="F765" s="33">
        <f t="shared" si="207"/>
        <v>0</v>
      </c>
      <c r="G765" s="111">
        <v>273</v>
      </c>
      <c r="H765" s="110">
        <v>16</v>
      </c>
      <c r="I765" s="3">
        <f t="shared" si="209"/>
        <v>16</v>
      </c>
      <c r="J765" s="3">
        <f t="shared" si="210"/>
        <v>2</v>
      </c>
      <c r="K765" s="110" t="s">
        <v>148</v>
      </c>
      <c r="L765" s="113">
        <v>0.52290000000000003</v>
      </c>
      <c r="M765" s="168"/>
      <c r="N765" s="33">
        <f t="shared" si="211"/>
        <v>0</v>
      </c>
      <c r="O765" s="364"/>
      <c r="P765" s="801"/>
      <c r="Q765" s="642"/>
      <c r="R765" s="801" t="s">
        <v>2771</v>
      </c>
      <c r="S765" s="1412"/>
      <c r="T765" s="872"/>
      <c r="U765" s="873"/>
      <c r="V765" s="871"/>
    </row>
    <row r="766" spans="1:22">
      <c r="A766" s="799" t="s">
        <v>3308</v>
      </c>
      <c r="B766" s="127" t="s">
        <v>3309</v>
      </c>
      <c r="C766" s="353" t="s">
        <v>1219</v>
      </c>
      <c r="D766" s="155">
        <v>0</v>
      </c>
      <c r="E766" s="110">
        <v>0</v>
      </c>
      <c r="F766" s="33">
        <f t="shared" si="207"/>
        <v>0</v>
      </c>
      <c r="G766" s="111">
        <v>273</v>
      </c>
      <c r="H766" s="110">
        <v>16</v>
      </c>
      <c r="I766" s="3">
        <f t="shared" si="209"/>
        <v>16</v>
      </c>
      <c r="J766" s="3">
        <f t="shared" si="210"/>
        <v>2</v>
      </c>
      <c r="K766" s="110" t="s">
        <v>148</v>
      </c>
      <c r="L766" s="113">
        <v>0.52290000000000003</v>
      </c>
      <c r="M766" s="168"/>
      <c r="N766" s="33">
        <f t="shared" si="211"/>
        <v>0</v>
      </c>
      <c r="O766" s="364"/>
      <c r="P766" s="801"/>
      <c r="Q766" s="642"/>
      <c r="R766" s="801" t="s">
        <v>2771</v>
      </c>
      <c r="S766" s="1412"/>
      <c r="T766" s="872"/>
      <c r="U766" s="873"/>
      <c r="V766" s="871"/>
    </row>
    <row r="767" spans="1:22">
      <c r="A767" s="780" t="s">
        <v>3310</v>
      </c>
      <c r="B767" s="127" t="s">
        <v>3311</v>
      </c>
      <c r="C767" s="353" t="s">
        <v>3288</v>
      </c>
      <c r="D767" s="155">
        <v>0</v>
      </c>
      <c r="E767" s="110">
        <v>0</v>
      </c>
      <c r="F767" s="33">
        <f t="shared" si="207"/>
        <v>0</v>
      </c>
      <c r="G767" s="111">
        <v>273</v>
      </c>
      <c r="H767" s="110">
        <v>16</v>
      </c>
      <c r="I767" s="3">
        <f t="shared" si="209"/>
        <v>16</v>
      </c>
      <c r="J767" s="3">
        <f t="shared" si="210"/>
        <v>2</v>
      </c>
      <c r="K767" s="110" t="s">
        <v>148</v>
      </c>
      <c r="L767" s="113">
        <v>0.52290000000000003</v>
      </c>
      <c r="M767" s="168"/>
      <c r="N767" s="33">
        <f t="shared" si="211"/>
        <v>0</v>
      </c>
      <c r="O767" s="675"/>
      <c r="P767" s="801"/>
      <c r="Q767" s="642"/>
      <c r="R767" s="801" t="s">
        <v>2771</v>
      </c>
      <c r="S767" s="1412"/>
      <c r="T767" s="872"/>
      <c r="U767" s="873"/>
      <c r="V767" s="871"/>
    </row>
    <row r="768" spans="1:22">
      <c r="A768" s="780" t="s">
        <v>3310</v>
      </c>
      <c r="B768" s="127" t="s">
        <v>3312</v>
      </c>
      <c r="C768" s="353"/>
      <c r="D768" s="155">
        <v>0</v>
      </c>
      <c r="E768" s="110">
        <v>0</v>
      </c>
      <c r="F768" s="33">
        <f t="shared" si="207"/>
        <v>0</v>
      </c>
      <c r="G768" s="111">
        <v>273</v>
      </c>
      <c r="H768" s="110">
        <v>16</v>
      </c>
      <c r="I768" s="3">
        <f t="shared" si="209"/>
        <v>16</v>
      </c>
      <c r="J768" s="3">
        <f t="shared" si="210"/>
        <v>2</v>
      </c>
      <c r="K768" s="110" t="s">
        <v>148</v>
      </c>
      <c r="L768" s="113">
        <v>0.52290000000000003</v>
      </c>
      <c r="M768" s="168">
        <v>0.18779999999999999</v>
      </c>
      <c r="N768" s="33">
        <f t="shared" si="211"/>
        <v>0</v>
      </c>
      <c r="O768" s="842" t="s">
        <v>3313</v>
      </c>
      <c r="P768" s="676"/>
      <c r="Q768" s="642"/>
      <c r="R768" s="801" t="s">
        <v>2771</v>
      </c>
      <c r="S768" s="1412"/>
      <c r="T768" s="872"/>
      <c r="U768" s="873"/>
      <c r="V768" s="871"/>
    </row>
    <row r="769" spans="1:22">
      <c r="A769" s="799"/>
      <c r="B769" s="127" t="s">
        <v>1648</v>
      </c>
      <c r="C769" s="353"/>
      <c r="D769" s="155">
        <v>0</v>
      </c>
      <c r="E769" s="110">
        <v>0</v>
      </c>
      <c r="F769" s="33">
        <f t="shared" si="207"/>
        <v>0</v>
      </c>
      <c r="G769" s="111">
        <v>707</v>
      </c>
      <c r="H769" s="110">
        <v>16</v>
      </c>
      <c r="I769" s="3">
        <f t="shared" si="209"/>
        <v>16</v>
      </c>
      <c r="J769" s="3">
        <f t="shared" si="210"/>
        <v>2</v>
      </c>
      <c r="K769" s="110" t="s">
        <v>999</v>
      </c>
      <c r="L769" s="113">
        <v>4.9799999999999997E-2</v>
      </c>
      <c r="M769" s="168"/>
      <c r="N769" s="33">
        <f t="shared" si="211"/>
        <v>0</v>
      </c>
      <c r="O769" s="364"/>
      <c r="P769" s="801"/>
      <c r="Q769" s="642"/>
      <c r="R769" s="801" t="s">
        <v>2845</v>
      </c>
      <c r="S769" s="1412"/>
      <c r="T769" s="872"/>
      <c r="U769" s="873"/>
      <c r="V769" s="871"/>
    </row>
    <row r="770" spans="1:22">
      <c r="A770" s="799"/>
      <c r="B770" s="127" t="s">
        <v>2161</v>
      </c>
      <c r="C770" s="353"/>
      <c r="D770" s="155">
        <v>0</v>
      </c>
      <c r="E770" s="110">
        <v>0</v>
      </c>
      <c r="F770" s="33">
        <f>((E770*M770)/35)/4</f>
        <v>0</v>
      </c>
      <c r="G770" s="111">
        <v>354</v>
      </c>
      <c r="H770" s="110">
        <v>16</v>
      </c>
      <c r="I770" s="3">
        <f>E770/G770+H770</f>
        <v>16</v>
      </c>
      <c r="J770" s="3">
        <f>ROUND(I770/7.5,0)</f>
        <v>2</v>
      </c>
      <c r="K770" s="110" t="s">
        <v>232</v>
      </c>
      <c r="L770" s="113">
        <v>0.26550000000000001</v>
      </c>
      <c r="M770" s="168"/>
      <c r="N770" s="33">
        <f>E770*L770</f>
        <v>0</v>
      </c>
      <c r="O770" s="364"/>
      <c r="P770" s="801"/>
      <c r="Q770" s="642"/>
      <c r="R770" s="801" t="s">
        <v>2739</v>
      </c>
      <c r="S770" s="1412"/>
      <c r="T770" s="872"/>
      <c r="U770" s="873"/>
      <c r="V770" s="871"/>
    </row>
    <row r="771" spans="1:22">
      <c r="A771" s="799"/>
      <c r="B771" s="127" t="s">
        <v>2742</v>
      </c>
      <c r="C771" s="353" t="s">
        <v>735</v>
      </c>
      <c r="D771" s="155">
        <v>0</v>
      </c>
      <c r="E771" s="110">
        <v>0</v>
      </c>
      <c r="F771" s="33">
        <f t="shared" si="207"/>
        <v>0</v>
      </c>
      <c r="G771" s="111">
        <v>406</v>
      </c>
      <c r="H771" s="110">
        <v>16</v>
      </c>
      <c r="I771" s="3">
        <f t="shared" si="209"/>
        <v>16</v>
      </c>
      <c r="J771" s="3">
        <f t="shared" si="210"/>
        <v>2</v>
      </c>
      <c r="K771" s="110" t="s">
        <v>161</v>
      </c>
      <c r="L771" s="113">
        <v>0.1457</v>
      </c>
      <c r="M771" s="168">
        <v>4.4699999999999997E-2</v>
      </c>
      <c r="N771" s="33">
        <f t="shared" si="211"/>
        <v>0</v>
      </c>
      <c r="O771" s="843" t="s">
        <v>3314</v>
      </c>
      <c r="P771" s="801"/>
      <c r="Q771" s="642"/>
      <c r="R771" s="801" t="s">
        <v>2739</v>
      </c>
      <c r="S771" s="1412"/>
      <c r="T771" s="872"/>
      <c r="U771" s="873"/>
      <c r="V771" s="871"/>
    </row>
    <row r="772" spans="1:22">
      <c r="A772" s="799"/>
      <c r="B772" s="127" t="s">
        <v>2742</v>
      </c>
      <c r="C772" s="353" t="s">
        <v>736</v>
      </c>
      <c r="D772" s="155">
        <v>0</v>
      </c>
      <c r="E772" s="110">
        <v>0</v>
      </c>
      <c r="F772" s="33">
        <f t="shared" si="207"/>
        <v>0</v>
      </c>
      <c r="G772" s="111">
        <v>443</v>
      </c>
      <c r="H772" s="110">
        <v>16</v>
      </c>
      <c r="I772" s="3">
        <f t="shared" si="209"/>
        <v>16</v>
      </c>
      <c r="J772" s="3">
        <f t="shared" si="210"/>
        <v>2</v>
      </c>
      <c r="K772" s="110" t="s">
        <v>161</v>
      </c>
      <c r="L772" s="113">
        <v>0.1447</v>
      </c>
      <c r="M772" s="168"/>
      <c r="N772" s="33">
        <f t="shared" si="211"/>
        <v>0</v>
      </c>
      <c r="O772" s="843"/>
      <c r="P772" s="801"/>
      <c r="Q772" s="642"/>
      <c r="R772" s="801" t="s">
        <v>2786</v>
      </c>
      <c r="S772" s="1412"/>
      <c r="T772" s="872"/>
      <c r="U772" s="873"/>
      <c r="V772" s="871"/>
    </row>
    <row r="773" spans="1:22">
      <c r="A773" s="799"/>
      <c r="B773" s="127" t="s">
        <v>3315</v>
      </c>
      <c r="C773" s="353"/>
      <c r="D773" s="155">
        <v>0</v>
      </c>
      <c r="E773" s="110">
        <v>0</v>
      </c>
      <c r="F773" s="33">
        <f t="shared" si="207"/>
        <v>0</v>
      </c>
      <c r="G773" s="110">
        <v>189</v>
      </c>
      <c r="H773" s="110">
        <v>16</v>
      </c>
      <c r="I773" s="3">
        <f t="shared" si="209"/>
        <v>16</v>
      </c>
      <c r="J773" s="3">
        <f t="shared" si="210"/>
        <v>2</v>
      </c>
      <c r="K773" s="110" t="s">
        <v>55</v>
      </c>
      <c r="L773" s="168">
        <v>0.26269999999999999</v>
      </c>
      <c r="M773" s="168"/>
      <c r="N773" s="33">
        <f t="shared" si="211"/>
        <v>0</v>
      </c>
      <c r="O773" s="364"/>
      <c r="P773" s="801"/>
      <c r="Q773" s="642"/>
      <c r="R773" s="801" t="s">
        <v>2909</v>
      </c>
      <c r="S773" s="1412"/>
      <c r="T773" s="872"/>
      <c r="U773" s="873"/>
      <c r="V773" s="871"/>
    </row>
    <row r="774" spans="1:22">
      <c r="A774" s="799" t="s">
        <v>3316</v>
      </c>
      <c r="B774" s="127" t="s">
        <v>3317</v>
      </c>
      <c r="C774" s="353" t="s">
        <v>1219</v>
      </c>
      <c r="D774" s="155">
        <v>0</v>
      </c>
      <c r="E774" s="110">
        <v>0</v>
      </c>
      <c r="F774" s="33">
        <f t="shared" si="207"/>
        <v>0</v>
      </c>
      <c r="G774" s="111">
        <v>267</v>
      </c>
      <c r="H774" s="110">
        <v>8</v>
      </c>
      <c r="I774" s="3">
        <f t="shared" si="209"/>
        <v>8</v>
      </c>
      <c r="J774" s="3">
        <f t="shared" si="210"/>
        <v>1</v>
      </c>
      <c r="K774" s="110" t="s">
        <v>148</v>
      </c>
      <c r="L774" s="113">
        <v>0.5554</v>
      </c>
      <c r="M774" s="168"/>
      <c r="N774" s="33">
        <f t="shared" si="211"/>
        <v>0</v>
      </c>
      <c r="O774" s="364"/>
      <c r="P774" s="801"/>
      <c r="Q774" s="642"/>
      <c r="R774" s="801" t="s">
        <v>2771</v>
      </c>
      <c r="S774" s="1412"/>
      <c r="T774" s="872"/>
      <c r="U774" s="873"/>
      <c r="V774" s="871"/>
    </row>
    <row r="775" spans="1:22">
      <c r="A775" s="799"/>
      <c r="B775" s="127" t="s">
        <v>2818</v>
      </c>
      <c r="C775" s="353"/>
      <c r="D775" s="155">
        <v>0</v>
      </c>
      <c r="E775" s="110">
        <v>0</v>
      </c>
      <c r="F775" s="33">
        <f t="shared" si="207"/>
        <v>0</v>
      </c>
      <c r="G775" s="111">
        <v>623</v>
      </c>
      <c r="H775" s="110">
        <v>8</v>
      </c>
      <c r="I775" s="3">
        <f t="shared" si="209"/>
        <v>8</v>
      </c>
      <c r="J775" s="3">
        <f t="shared" si="210"/>
        <v>1</v>
      </c>
      <c r="K775" s="110" t="s">
        <v>1089</v>
      </c>
      <c r="L775" s="113">
        <v>3.73E-2</v>
      </c>
      <c r="M775" s="168">
        <v>8.0000000000000002E-3</v>
      </c>
      <c r="N775" s="33">
        <f t="shared" si="211"/>
        <v>0</v>
      </c>
      <c r="O775" s="364"/>
      <c r="P775" s="801"/>
      <c r="Q775" s="642"/>
      <c r="R775" s="801" t="s">
        <v>3107</v>
      </c>
      <c r="S775" s="1412"/>
      <c r="T775" s="872"/>
      <c r="U775" s="873"/>
      <c r="V775" s="871"/>
    </row>
    <row r="776" spans="1:22">
      <c r="A776" s="799"/>
      <c r="B776" s="127" t="s">
        <v>3318</v>
      </c>
      <c r="C776" s="353"/>
      <c r="D776" s="155">
        <v>0</v>
      </c>
      <c r="E776" s="110">
        <v>0</v>
      </c>
      <c r="F776" s="33">
        <f t="shared" si="207"/>
        <v>0</v>
      </c>
      <c r="G776" s="111">
        <v>411</v>
      </c>
      <c r="H776" s="110">
        <v>8</v>
      </c>
      <c r="I776" s="3">
        <f t="shared" si="209"/>
        <v>8</v>
      </c>
      <c r="J776" s="3">
        <f t="shared" si="210"/>
        <v>1</v>
      </c>
      <c r="K776" s="110" t="s">
        <v>1089</v>
      </c>
      <c r="L776" s="113">
        <v>4.7899999999999998E-2</v>
      </c>
      <c r="M776" s="168">
        <v>8.0000000000000002E-3</v>
      </c>
      <c r="N776" s="33">
        <f t="shared" si="211"/>
        <v>0</v>
      </c>
      <c r="O776" s="364" t="s">
        <v>2882</v>
      </c>
      <c r="P776" s="801"/>
      <c r="Q776" s="642"/>
      <c r="R776" s="801" t="s">
        <v>3107</v>
      </c>
      <c r="S776" s="1412"/>
      <c r="T776" s="872"/>
      <c r="U776" s="873"/>
      <c r="V776" s="871"/>
    </row>
    <row r="777" spans="1:22">
      <c r="A777" s="799"/>
      <c r="B777" s="127" t="s">
        <v>2817</v>
      </c>
      <c r="C777" s="353"/>
      <c r="D777" s="155">
        <v>0</v>
      </c>
      <c r="E777" s="110">
        <v>0</v>
      </c>
      <c r="F777" s="33">
        <f t="shared" si="207"/>
        <v>0</v>
      </c>
      <c r="G777" s="111">
        <v>623</v>
      </c>
      <c r="H777" s="110">
        <v>8</v>
      </c>
      <c r="I777" s="3">
        <f t="shared" si="209"/>
        <v>8</v>
      </c>
      <c r="J777" s="3">
        <f t="shared" si="210"/>
        <v>1</v>
      </c>
      <c r="K777" s="110" t="s">
        <v>1089</v>
      </c>
      <c r="L777" s="113">
        <v>3.73E-2</v>
      </c>
      <c r="M777" s="168">
        <v>5.0000000000000001E-3</v>
      </c>
      <c r="N777" s="33">
        <f t="shared" si="211"/>
        <v>0</v>
      </c>
      <c r="O777" s="364"/>
      <c r="P777" s="801"/>
      <c r="Q777" s="642"/>
      <c r="R777" s="801" t="s">
        <v>3107</v>
      </c>
      <c r="S777" s="1412"/>
      <c r="T777" s="872"/>
      <c r="U777" s="873"/>
      <c r="V777" s="871"/>
    </row>
    <row r="778" spans="1:22">
      <c r="A778" s="799"/>
      <c r="B778" s="127" t="s">
        <v>2816</v>
      </c>
      <c r="C778" s="353"/>
      <c r="D778" s="155">
        <v>0</v>
      </c>
      <c r="E778" s="110">
        <v>0</v>
      </c>
      <c r="F778" s="33">
        <f t="shared" si="207"/>
        <v>0</v>
      </c>
      <c r="G778" s="111">
        <v>623</v>
      </c>
      <c r="H778" s="110">
        <v>8</v>
      </c>
      <c r="I778" s="3">
        <f t="shared" si="209"/>
        <v>8</v>
      </c>
      <c r="J778" s="3">
        <f t="shared" si="210"/>
        <v>1</v>
      </c>
      <c r="K778" s="110" t="s">
        <v>1089</v>
      </c>
      <c r="L778" s="113">
        <v>3.73E-2</v>
      </c>
      <c r="M778" s="168">
        <v>5.0000000000000001E-3</v>
      </c>
      <c r="N778" s="33">
        <f t="shared" si="211"/>
        <v>0</v>
      </c>
      <c r="O778" s="364"/>
      <c r="P778" s="801"/>
      <c r="Q778" s="642"/>
      <c r="R778" s="801" t="s">
        <v>3107</v>
      </c>
      <c r="S778" s="1412"/>
      <c r="T778" s="872"/>
      <c r="U778" s="873"/>
      <c r="V778" s="871"/>
    </row>
    <row r="779" spans="1:22">
      <c r="A779" s="833">
        <v>2016</v>
      </c>
      <c r="B779" s="127" t="s">
        <v>3319</v>
      </c>
      <c r="C779" s="353"/>
      <c r="D779" s="155">
        <v>0</v>
      </c>
      <c r="E779" s="110">
        <v>0</v>
      </c>
      <c r="F779" s="33">
        <f t="shared" si="207"/>
        <v>0</v>
      </c>
      <c r="G779" s="110">
        <v>623</v>
      </c>
      <c r="H779" s="110">
        <v>8</v>
      </c>
      <c r="I779" s="3">
        <f t="shared" si="209"/>
        <v>8</v>
      </c>
      <c r="J779" s="3">
        <f t="shared" si="210"/>
        <v>1</v>
      </c>
      <c r="K779" s="110" t="s">
        <v>1089</v>
      </c>
      <c r="L779" s="168">
        <v>3.73E-2</v>
      </c>
      <c r="M779" s="168">
        <v>5.0000000000000001E-3</v>
      </c>
      <c r="N779" s="33">
        <f t="shared" si="211"/>
        <v>0</v>
      </c>
      <c r="O779" s="364"/>
      <c r="P779" s="801"/>
      <c r="Q779" s="642"/>
      <c r="R779" s="801"/>
      <c r="S779" s="1412"/>
      <c r="T779" s="872"/>
      <c r="U779" s="873"/>
      <c r="V779" s="871"/>
    </row>
    <row r="780" spans="1:22">
      <c r="A780" s="799"/>
      <c r="B780" s="127" t="s">
        <v>3320</v>
      </c>
      <c r="C780" s="353"/>
      <c r="D780" s="155">
        <v>0</v>
      </c>
      <c r="E780" s="110">
        <v>0</v>
      </c>
      <c r="F780" s="33">
        <f t="shared" si="207"/>
        <v>0</v>
      </c>
      <c r="G780" s="110">
        <v>479</v>
      </c>
      <c r="H780" s="110">
        <v>8</v>
      </c>
      <c r="I780" s="3">
        <f t="shared" si="209"/>
        <v>8</v>
      </c>
      <c r="J780" s="3">
        <f t="shared" si="210"/>
        <v>1</v>
      </c>
      <c r="K780" s="110" t="s">
        <v>59</v>
      </c>
      <c r="L780" s="168">
        <v>7.7399999999999997E-2</v>
      </c>
      <c r="M780" s="168"/>
      <c r="N780" s="33">
        <f t="shared" si="211"/>
        <v>0</v>
      </c>
      <c r="O780" s="364"/>
      <c r="P780" s="801"/>
      <c r="Q780" s="642"/>
      <c r="R780" s="801" t="s">
        <v>2839</v>
      </c>
      <c r="S780" s="1412"/>
      <c r="T780" s="872"/>
      <c r="U780" s="873"/>
      <c r="V780" s="871"/>
    </row>
    <row r="781" spans="1:22">
      <c r="A781" s="799"/>
      <c r="B781" s="844" t="s">
        <v>3321</v>
      </c>
      <c r="C781" s="845"/>
      <c r="D781" s="155">
        <v>0</v>
      </c>
      <c r="E781" s="293">
        <v>0</v>
      </c>
      <c r="F781" s="33">
        <f t="shared" si="207"/>
        <v>0</v>
      </c>
      <c r="G781" s="846">
        <v>342</v>
      </c>
      <c r="H781" s="846">
        <v>14</v>
      </c>
      <c r="I781" s="3">
        <f t="shared" si="209"/>
        <v>14</v>
      </c>
      <c r="J781" s="3">
        <f t="shared" si="210"/>
        <v>2</v>
      </c>
      <c r="K781" s="846" t="s">
        <v>1114</v>
      </c>
      <c r="L781" s="847">
        <v>7.4099999999999999E-2</v>
      </c>
      <c r="M781" s="848"/>
      <c r="N781" s="33">
        <f t="shared" si="211"/>
        <v>0</v>
      </c>
      <c r="O781" s="364"/>
      <c r="P781" s="801"/>
      <c r="Q781" s="642"/>
      <c r="R781" s="801" t="s">
        <v>2828</v>
      </c>
      <c r="S781" s="1412"/>
      <c r="T781" s="872"/>
      <c r="U781" s="873"/>
      <c r="V781" s="871"/>
    </row>
    <row r="782" spans="1:22">
      <c r="A782" s="799"/>
      <c r="B782" s="844" t="s">
        <v>3322</v>
      </c>
      <c r="C782" s="845"/>
      <c r="D782" s="155">
        <v>0</v>
      </c>
      <c r="E782" s="110">
        <v>0</v>
      </c>
      <c r="F782" s="33">
        <f t="shared" si="207"/>
        <v>0</v>
      </c>
      <c r="G782" s="846">
        <v>396</v>
      </c>
      <c r="H782" s="846">
        <v>16</v>
      </c>
      <c r="I782" s="3">
        <f t="shared" si="209"/>
        <v>16</v>
      </c>
      <c r="J782" s="3">
        <f t="shared" si="210"/>
        <v>2</v>
      </c>
      <c r="K782" s="846" t="s">
        <v>1114</v>
      </c>
      <c r="L782" s="847">
        <v>7.4099999999999999E-2</v>
      </c>
      <c r="M782" s="848"/>
      <c r="N782" s="33">
        <f t="shared" si="211"/>
        <v>0</v>
      </c>
      <c r="O782" s="364"/>
      <c r="P782" s="801"/>
      <c r="Q782" s="642"/>
      <c r="R782" s="801" t="s">
        <v>2828</v>
      </c>
      <c r="S782" s="1412"/>
      <c r="T782" s="872"/>
      <c r="U782" s="873"/>
      <c r="V782" s="871"/>
    </row>
    <row r="783" spans="1:22">
      <c r="A783" s="799" t="s">
        <v>3323</v>
      </c>
      <c r="B783" s="844" t="s">
        <v>3324</v>
      </c>
      <c r="C783" s="845"/>
      <c r="D783" s="155">
        <v>0</v>
      </c>
      <c r="E783" s="110">
        <v>0</v>
      </c>
      <c r="F783" s="33">
        <f t="shared" si="207"/>
        <v>0</v>
      </c>
      <c r="G783" s="846">
        <v>479</v>
      </c>
      <c r="H783" s="846">
        <v>16</v>
      </c>
      <c r="I783" s="3">
        <f t="shared" si="209"/>
        <v>16</v>
      </c>
      <c r="J783" s="3">
        <f t="shared" si="210"/>
        <v>2</v>
      </c>
      <c r="K783" s="846" t="s">
        <v>1114</v>
      </c>
      <c r="L783" s="1091">
        <v>0.1328</v>
      </c>
      <c r="M783" s="848"/>
      <c r="N783" s="33">
        <f t="shared" si="211"/>
        <v>0</v>
      </c>
      <c r="O783" s="364"/>
      <c r="P783" s="801"/>
      <c r="Q783" s="642"/>
      <c r="R783" s="801" t="s">
        <v>2828</v>
      </c>
      <c r="S783" s="1412"/>
      <c r="T783" s="872"/>
      <c r="U783" s="873"/>
      <c r="V783" s="871"/>
    </row>
    <row r="784" spans="1:22">
      <c r="A784" s="799" t="s">
        <v>2882</v>
      </c>
      <c r="B784" s="127" t="s">
        <v>2852</v>
      </c>
      <c r="C784" s="353"/>
      <c r="D784" s="155">
        <v>0</v>
      </c>
      <c r="E784" s="110">
        <v>0</v>
      </c>
      <c r="F784" s="33">
        <f t="shared" si="207"/>
        <v>0</v>
      </c>
      <c r="G784" s="111">
        <v>397</v>
      </c>
      <c r="H784" s="110">
        <v>16</v>
      </c>
      <c r="I784" s="3">
        <f t="shared" si="209"/>
        <v>16</v>
      </c>
      <c r="J784" s="3">
        <f t="shared" si="210"/>
        <v>2</v>
      </c>
      <c r="K784" s="110" t="s">
        <v>59</v>
      </c>
      <c r="L784" s="113">
        <v>4.9599999999999998E-2</v>
      </c>
      <c r="M784" s="168">
        <v>1.4200000000000001E-2</v>
      </c>
      <c r="N784" s="33">
        <f t="shared" si="211"/>
        <v>0</v>
      </c>
      <c r="O784" s="364"/>
      <c r="P784" s="801"/>
      <c r="Q784" s="642"/>
      <c r="R784" s="801" t="s">
        <v>2837</v>
      </c>
      <c r="S784" s="1412"/>
      <c r="T784" s="872"/>
      <c r="U784" s="873"/>
      <c r="V784" s="871"/>
    </row>
    <row r="785" spans="1:22">
      <c r="A785" s="799"/>
      <c r="B785" s="127" t="s">
        <v>3325</v>
      </c>
      <c r="C785" s="353"/>
      <c r="D785" s="155">
        <v>0</v>
      </c>
      <c r="E785" s="110">
        <v>0</v>
      </c>
      <c r="F785" s="33">
        <f t="shared" ref="F785:F840" si="212">((E785*M785)/35)/4</f>
        <v>0</v>
      </c>
      <c r="G785" s="111">
        <v>415</v>
      </c>
      <c r="H785" s="110">
        <v>16</v>
      </c>
      <c r="I785" s="3">
        <f t="shared" si="209"/>
        <v>16</v>
      </c>
      <c r="J785" s="3">
        <f t="shared" si="210"/>
        <v>2</v>
      </c>
      <c r="K785" s="110" t="s">
        <v>59</v>
      </c>
      <c r="L785" s="113">
        <v>5.0099999999999999E-2</v>
      </c>
      <c r="M785" s="168">
        <v>1.3899999999999999E-2</v>
      </c>
      <c r="N785" s="33">
        <f t="shared" si="211"/>
        <v>0</v>
      </c>
      <c r="O785" s="364"/>
      <c r="P785" s="801"/>
      <c r="Q785" s="642"/>
      <c r="R785" s="801"/>
      <c r="S785" s="1412"/>
      <c r="T785" s="872"/>
      <c r="U785" s="873"/>
      <c r="V785" s="871"/>
    </row>
    <row r="786" spans="1:22">
      <c r="A786" s="799"/>
      <c r="B786" s="127" t="s">
        <v>2853</v>
      </c>
      <c r="C786" s="353"/>
      <c r="D786" s="155">
        <v>0</v>
      </c>
      <c r="E786" s="110">
        <v>0</v>
      </c>
      <c r="F786" s="33">
        <f t="shared" si="212"/>
        <v>0</v>
      </c>
      <c r="G786" s="111">
        <v>535</v>
      </c>
      <c r="H786" s="110">
        <v>16</v>
      </c>
      <c r="I786" s="3">
        <f t="shared" si="209"/>
        <v>16</v>
      </c>
      <c r="J786" s="3">
        <f t="shared" si="210"/>
        <v>2</v>
      </c>
      <c r="K786" s="110" t="s">
        <v>59</v>
      </c>
      <c r="L786" s="113">
        <v>5.0099999999999999E-2</v>
      </c>
      <c r="M786" s="168">
        <v>1.7899999999999999E-2</v>
      </c>
      <c r="N786" s="33">
        <f t="shared" si="211"/>
        <v>0</v>
      </c>
      <c r="O786" s="364"/>
      <c r="P786" s="801"/>
      <c r="Q786" s="642"/>
      <c r="R786" s="801" t="s">
        <v>2837</v>
      </c>
      <c r="S786" s="1412"/>
      <c r="T786" s="872"/>
      <c r="U786" s="873"/>
      <c r="V786" s="871"/>
    </row>
    <row r="787" spans="1:22">
      <c r="A787" s="799"/>
      <c r="B787" s="127" t="s">
        <v>2832</v>
      </c>
      <c r="C787" s="353"/>
      <c r="D787" s="155">
        <v>0</v>
      </c>
      <c r="E787" s="110">
        <v>0</v>
      </c>
      <c r="F787" s="33">
        <f t="shared" si="212"/>
        <v>0</v>
      </c>
      <c r="G787" s="1365">
        <v>486</v>
      </c>
      <c r="H787" s="110">
        <v>16</v>
      </c>
      <c r="I787" s="3">
        <f t="shared" si="209"/>
        <v>16</v>
      </c>
      <c r="J787" s="3">
        <f t="shared" si="210"/>
        <v>2</v>
      </c>
      <c r="K787" s="110" t="s">
        <v>1114</v>
      </c>
      <c r="L787" s="113">
        <v>7.1999999999999995E-2</v>
      </c>
      <c r="M787" s="168">
        <v>1.0580000000000001E-2</v>
      </c>
      <c r="N787" s="33">
        <f t="shared" si="211"/>
        <v>0</v>
      </c>
      <c r="O787" s="364"/>
      <c r="P787" s="801"/>
      <c r="Q787" s="642"/>
      <c r="R787" s="801" t="s">
        <v>2828</v>
      </c>
      <c r="S787" s="1412"/>
      <c r="T787" s="872"/>
      <c r="U787" s="873"/>
      <c r="V787" s="871"/>
    </row>
    <row r="788" spans="1:22">
      <c r="A788" s="799"/>
      <c r="B788" s="127" t="s">
        <v>3326</v>
      </c>
      <c r="C788" s="353"/>
      <c r="D788" s="155">
        <v>0</v>
      </c>
      <c r="E788" s="110">
        <v>0</v>
      </c>
      <c r="F788" s="33">
        <f t="shared" si="212"/>
        <v>0</v>
      </c>
      <c r="G788" s="110">
        <v>250</v>
      </c>
      <c r="H788" s="110">
        <v>16</v>
      </c>
      <c r="I788" s="3">
        <f t="shared" si="209"/>
        <v>16</v>
      </c>
      <c r="J788" s="3">
        <f t="shared" si="210"/>
        <v>2</v>
      </c>
      <c r="K788" s="110" t="s">
        <v>364</v>
      </c>
      <c r="L788" s="168">
        <v>2.8000000000000001E-2</v>
      </c>
      <c r="M788" s="168"/>
      <c r="N788" s="33">
        <f t="shared" si="211"/>
        <v>0</v>
      </c>
      <c r="O788" s="364"/>
      <c r="P788" s="801"/>
      <c r="Q788" s="642"/>
      <c r="R788" s="801" t="s">
        <v>2786</v>
      </c>
      <c r="S788" s="1412"/>
      <c r="T788" s="872"/>
      <c r="U788" s="873"/>
      <c r="V788" s="871"/>
    </row>
    <row r="789" spans="1:22">
      <c r="A789" s="799"/>
      <c r="B789" s="127" t="s">
        <v>3327</v>
      </c>
      <c r="C789" s="353"/>
      <c r="D789" s="155">
        <v>0</v>
      </c>
      <c r="E789" s="110">
        <v>0</v>
      </c>
      <c r="F789" s="33">
        <f t="shared" si="212"/>
        <v>0</v>
      </c>
      <c r="G789" s="110">
        <v>472</v>
      </c>
      <c r="H789" s="110">
        <v>16</v>
      </c>
      <c r="I789" s="3">
        <f t="shared" si="209"/>
        <v>16</v>
      </c>
      <c r="J789" s="3">
        <f t="shared" si="210"/>
        <v>2</v>
      </c>
      <c r="K789" s="110" t="s">
        <v>59</v>
      </c>
      <c r="L789" s="168">
        <v>0.09</v>
      </c>
      <c r="M789" s="168"/>
      <c r="N789" s="33">
        <f t="shared" si="211"/>
        <v>0</v>
      </c>
      <c r="O789" s="364"/>
      <c r="P789" s="801"/>
      <c r="Q789" s="642"/>
      <c r="R789" s="801" t="s">
        <v>2909</v>
      </c>
      <c r="S789" s="1412"/>
      <c r="T789" s="872"/>
      <c r="U789" s="873"/>
      <c r="V789" s="871"/>
    </row>
    <row r="790" spans="1:22">
      <c r="A790" s="799"/>
      <c r="B790" s="127" t="s">
        <v>2745</v>
      </c>
      <c r="C790" s="353" t="s">
        <v>735</v>
      </c>
      <c r="D790" s="155">
        <v>0</v>
      </c>
      <c r="E790" s="110">
        <v>0</v>
      </c>
      <c r="F790" s="33">
        <f t="shared" si="212"/>
        <v>0</v>
      </c>
      <c r="G790" s="111">
        <v>422</v>
      </c>
      <c r="H790" s="110">
        <v>16</v>
      </c>
      <c r="I790" s="3">
        <f t="shared" si="209"/>
        <v>16</v>
      </c>
      <c r="J790" s="3">
        <f t="shared" si="210"/>
        <v>2</v>
      </c>
      <c r="K790" s="110" t="s">
        <v>57</v>
      </c>
      <c r="L790" s="113">
        <v>0.1731</v>
      </c>
      <c r="M790" s="168">
        <v>5.4039999999999998E-2</v>
      </c>
      <c r="N790" s="33">
        <f t="shared" si="211"/>
        <v>0</v>
      </c>
      <c r="O790" s="364"/>
      <c r="P790" s="801"/>
      <c r="Q790" s="642"/>
      <c r="R790" s="801" t="s">
        <v>2786</v>
      </c>
      <c r="S790" s="1412"/>
      <c r="T790" s="872"/>
      <c r="U790" s="873"/>
      <c r="V790" s="871"/>
    </row>
    <row r="791" spans="1:22">
      <c r="A791" s="799"/>
      <c r="B791" s="127" t="s">
        <v>2745</v>
      </c>
      <c r="C791" s="353" t="s">
        <v>736</v>
      </c>
      <c r="D791" s="155">
        <v>0</v>
      </c>
      <c r="E791" s="110">
        <v>0</v>
      </c>
      <c r="F791" s="33">
        <f t="shared" si="212"/>
        <v>0</v>
      </c>
      <c r="G791" s="111">
        <v>381</v>
      </c>
      <c r="H791" s="110">
        <v>16</v>
      </c>
      <c r="I791" s="3">
        <f>E791/G791+H791</f>
        <v>16</v>
      </c>
      <c r="J791" s="3">
        <f>ROUND(I791/7.5,0)</f>
        <v>2</v>
      </c>
      <c r="K791" s="110" t="s">
        <v>57</v>
      </c>
      <c r="L791" s="113">
        <v>0.17430000000000001</v>
      </c>
      <c r="M791" s="168">
        <v>5.4039999999999998E-2</v>
      </c>
      <c r="N791" s="33">
        <f t="shared" si="211"/>
        <v>0</v>
      </c>
      <c r="O791" s="364"/>
      <c r="P791" s="801"/>
      <c r="Q791" s="642"/>
      <c r="R791" s="801" t="s">
        <v>2909</v>
      </c>
      <c r="S791" s="1412"/>
      <c r="T791" s="872"/>
      <c r="U791" s="873"/>
      <c r="V791" s="871"/>
    </row>
    <row r="792" spans="1:22">
      <c r="A792" s="799"/>
      <c r="B792" s="127" t="s">
        <v>3328</v>
      </c>
      <c r="C792" s="353"/>
      <c r="D792" s="1317">
        <v>0</v>
      </c>
      <c r="E792" s="1318">
        <v>0</v>
      </c>
      <c r="F792" s="33">
        <f t="shared" si="212"/>
        <v>0</v>
      </c>
      <c r="G792" s="111">
        <v>227</v>
      </c>
      <c r="H792" s="110">
        <v>16</v>
      </c>
      <c r="I792" s="3">
        <f t="shared" si="209"/>
        <v>16</v>
      </c>
      <c r="J792" s="3">
        <f t="shared" si="210"/>
        <v>2</v>
      </c>
      <c r="K792" s="110" t="s">
        <v>167</v>
      </c>
      <c r="L792" s="113">
        <v>1.9036</v>
      </c>
      <c r="M792" s="168">
        <v>0.36912</v>
      </c>
      <c r="N792" s="33">
        <f t="shared" si="211"/>
        <v>0</v>
      </c>
      <c r="O792" s="364"/>
      <c r="P792" s="801"/>
      <c r="Q792" s="642"/>
      <c r="R792" s="801" t="s">
        <v>2761</v>
      </c>
      <c r="S792" s="1412"/>
      <c r="T792" s="872"/>
      <c r="U792" s="873"/>
      <c r="V792" s="871"/>
    </row>
    <row r="793" spans="1:22">
      <c r="A793" s="799"/>
      <c r="B793" s="127" t="s">
        <v>2140</v>
      </c>
      <c r="C793" s="353"/>
      <c r="D793" s="155">
        <v>0</v>
      </c>
      <c r="E793" s="110">
        <v>0</v>
      </c>
      <c r="F793" s="33">
        <f t="shared" si="212"/>
        <v>0</v>
      </c>
      <c r="G793" s="111">
        <v>201</v>
      </c>
      <c r="H793" s="110">
        <v>16</v>
      </c>
      <c r="I793" s="3">
        <f t="shared" si="209"/>
        <v>16</v>
      </c>
      <c r="J793" s="3">
        <f t="shared" si="210"/>
        <v>2</v>
      </c>
      <c r="K793" s="110" t="s">
        <v>161</v>
      </c>
      <c r="L793" s="113">
        <v>0.55669999999999997</v>
      </c>
      <c r="M793" s="168">
        <v>0.15620000000000001</v>
      </c>
      <c r="N793" s="33">
        <f t="shared" si="211"/>
        <v>0</v>
      </c>
      <c r="O793" s="364"/>
      <c r="P793" s="801"/>
      <c r="Q793" s="642"/>
      <c r="R793" s="801" t="s">
        <v>2739</v>
      </c>
      <c r="S793" s="1412"/>
      <c r="T793" s="872"/>
      <c r="U793" s="873"/>
      <c r="V793" s="871"/>
    </row>
    <row r="794" spans="1:22">
      <c r="A794" s="799"/>
      <c r="B794" s="127" t="s">
        <v>3329</v>
      </c>
      <c r="C794" s="353"/>
      <c r="D794" s="155">
        <v>0</v>
      </c>
      <c r="E794" s="110">
        <v>0</v>
      </c>
      <c r="F794" s="33">
        <f t="shared" si="212"/>
        <v>0</v>
      </c>
      <c r="G794" s="111">
        <v>293</v>
      </c>
      <c r="H794" s="110">
        <v>16</v>
      </c>
      <c r="I794" s="3">
        <f t="shared" si="209"/>
        <v>16</v>
      </c>
      <c r="J794" s="3">
        <f t="shared" si="210"/>
        <v>2</v>
      </c>
      <c r="K794" s="110" t="s">
        <v>230</v>
      </c>
      <c r="L794" s="113">
        <v>0.48630000000000001</v>
      </c>
      <c r="M794" s="168">
        <v>0.13339999999999999</v>
      </c>
      <c r="N794" s="33">
        <f t="shared" si="211"/>
        <v>0</v>
      </c>
      <c r="O794" s="364"/>
      <c r="P794" s="801"/>
      <c r="Q794" s="642"/>
      <c r="R794" s="801" t="s">
        <v>2771</v>
      </c>
      <c r="S794" s="1412"/>
      <c r="T794" s="872"/>
      <c r="U794" s="873"/>
      <c r="V794" s="871"/>
    </row>
    <row r="795" spans="1:22">
      <c r="A795" s="799"/>
      <c r="B795" s="127" t="s">
        <v>3330</v>
      </c>
      <c r="C795" s="353"/>
      <c r="D795" s="155">
        <v>0</v>
      </c>
      <c r="E795" s="110">
        <v>0</v>
      </c>
      <c r="F795" s="33">
        <f>((E795*M795)/35)/4</f>
        <v>0</v>
      </c>
      <c r="G795" s="111">
        <v>191</v>
      </c>
      <c r="H795" s="110">
        <v>16</v>
      </c>
      <c r="I795" s="3">
        <f>E795/G795+H795</f>
        <v>16</v>
      </c>
      <c r="J795" s="3">
        <f>ROUND(I795/7.5,0)</f>
        <v>2</v>
      </c>
      <c r="K795" s="110" t="s">
        <v>630</v>
      </c>
      <c r="L795" s="113">
        <v>0.7036</v>
      </c>
      <c r="M795" s="168">
        <v>0.16500000000000001</v>
      </c>
      <c r="N795" s="33">
        <f>E795*L795</f>
        <v>0</v>
      </c>
      <c r="O795" s="364"/>
      <c r="P795" s="801"/>
      <c r="Q795" s="642"/>
      <c r="R795" s="801" t="s">
        <v>2761</v>
      </c>
      <c r="S795" s="1412"/>
      <c r="T795" s="872"/>
      <c r="U795" s="873"/>
      <c r="V795" s="871"/>
    </row>
    <row r="796" spans="1:22">
      <c r="A796" s="799" t="s">
        <v>3331</v>
      </c>
      <c r="B796" s="127" t="s">
        <v>2153</v>
      </c>
      <c r="C796" s="353"/>
      <c r="D796" s="155">
        <v>0</v>
      </c>
      <c r="E796" s="110">
        <v>0</v>
      </c>
      <c r="F796" s="33">
        <f>((E796*M796)/35)/4</f>
        <v>0</v>
      </c>
      <c r="G796" s="111">
        <v>170</v>
      </c>
      <c r="H796" s="110">
        <v>16</v>
      </c>
      <c r="I796" s="3">
        <f>E796/G796+H796</f>
        <v>16</v>
      </c>
      <c r="J796" s="3">
        <f>ROUND(I796/7.5,0)</f>
        <v>2</v>
      </c>
      <c r="K796" s="110" t="s">
        <v>649</v>
      </c>
      <c r="L796" s="113">
        <v>2.6513</v>
      </c>
      <c r="M796" s="168"/>
      <c r="N796" s="33">
        <f>E796*L796</f>
        <v>0</v>
      </c>
      <c r="O796" s="364"/>
      <c r="P796" s="801"/>
      <c r="Q796" s="642"/>
      <c r="R796" s="801" t="s">
        <v>2761</v>
      </c>
      <c r="S796" s="1412"/>
      <c r="T796" s="872"/>
      <c r="U796" s="873"/>
      <c r="V796" s="871"/>
    </row>
    <row r="797" spans="1:22">
      <c r="A797" s="799" t="s">
        <v>3332</v>
      </c>
      <c r="B797" s="127" t="s">
        <v>2158</v>
      </c>
      <c r="C797" s="353"/>
      <c r="D797" s="155">
        <v>0</v>
      </c>
      <c r="E797" s="110">
        <v>0</v>
      </c>
      <c r="F797" s="33">
        <f t="shared" si="212"/>
        <v>0</v>
      </c>
      <c r="G797" s="111">
        <v>140</v>
      </c>
      <c r="H797" s="110">
        <v>8</v>
      </c>
      <c r="I797" s="3">
        <f t="shared" si="209"/>
        <v>8</v>
      </c>
      <c r="J797" s="3">
        <f t="shared" si="210"/>
        <v>1</v>
      </c>
      <c r="K797" s="110" t="s">
        <v>649</v>
      </c>
      <c r="L797" s="113">
        <v>2.6513</v>
      </c>
      <c r="M797" s="168"/>
      <c r="N797" s="33">
        <f t="shared" si="211"/>
        <v>0</v>
      </c>
      <c r="O797" s="364"/>
      <c r="P797" s="801"/>
      <c r="Q797" s="642"/>
      <c r="R797" s="801" t="s">
        <v>2761</v>
      </c>
      <c r="S797" s="1412"/>
      <c r="T797" s="872"/>
      <c r="U797" s="873"/>
      <c r="V797" s="871"/>
    </row>
    <row r="798" spans="1:22">
      <c r="A798" s="799" t="s">
        <v>3333</v>
      </c>
      <c r="B798" s="127" t="s">
        <v>3334</v>
      </c>
      <c r="C798" s="353"/>
      <c r="D798" s="155">
        <v>0</v>
      </c>
      <c r="E798" s="110">
        <v>0</v>
      </c>
      <c r="F798" s="33">
        <f t="shared" si="212"/>
        <v>0</v>
      </c>
      <c r="G798" s="111">
        <v>140</v>
      </c>
      <c r="H798" s="110">
        <v>8</v>
      </c>
      <c r="I798" s="3">
        <f t="shared" si="209"/>
        <v>8</v>
      </c>
      <c r="J798" s="3">
        <f t="shared" si="210"/>
        <v>1</v>
      </c>
      <c r="K798" s="110" t="s">
        <v>649</v>
      </c>
      <c r="L798" s="113">
        <v>2.6513</v>
      </c>
      <c r="M798" s="168"/>
      <c r="N798" s="33">
        <f t="shared" si="211"/>
        <v>0</v>
      </c>
      <c r="O798" s="364"/>
      <c r="P798" s="801"/>
      <c r="Q798" s="642"/>
      <c r="R798" s="801" t="s">
        <v>2761</v>
      </c>
      <c r="S798" s="1412"/>
      <c r="T798" s="872"/>
      <c r="U798" s="873"/>
      <c r="V798" s="871"/>
    </row>
    <row r="799" spans="1:22">
      <c r="A799" s="799" t="s">
        <v>3335</v>
      </c>
      <c r="B799" s="127" t="s">
        <v>3336</v>
      </c>
      <c r="C799" s="353"/>
      <c r="D799" s="155">
        <v>0</v>
      </c>
      <c r="E799" s="110">
        <v>0</v>
      </c>
      <c r="F799" s="33">
        <f t="shared" si="212"/>
        <v>0</v>
      </c>
      <c r="G799" s="111">
        <v>140</v>
      </c>
      <c r="H799" s="110">
        <v>8</v>
      </c>
      <c r="I799" s="3">
        <f>E799/G799+H799</f>
        <v>8</v>
      </c>
      <c r="J799" s="3">
        <f>ROUND(I799/7.5,0)</f>
        <v>1</v>
      </c>
      <c r="K799" s="110" t="s">
        <v>190</v>
      </c>
      <c r="L799" s="113">
        <v>2.6827000000000001</v>
      </c>
      <c r="M799" s="168"/>
      <c r="N799" s="33">
        <f t="shared" si="211"/>
        <v>0</v>
      </c>
      <c r="O799" s="850" t="s">
        <v>3337</v>
      </c>
      <c r="P799" s="851"/>
      <c r="Q799" s="852"/>
      <c r="R799" s="801" t="s">
        <v>2761</v>
      </c>
      <c r="S799" s="1412"/>
      <c r="T799" s="872"/>
      <c r="U799" s="873"/>
      <c r="V799" s="871"/>
    </row>
    <row r="800" spans="1:22">
      <c r="A800" s="799" t="s">
        <v>3333</v>
      </c>
      <c r="B800" s="127" t="s">
        <v>3338</v>
      </c>
      <c r="C800" s="802" t="s">
        <v>3083</v>
      </c>
      <c r="D800" s="155">
        <v>0</v>
      </c>
      <c r="E800" s="110">
        <v>0</v>
      </c>
      <c r="F800" s="33">
        <f t="shared" si="212"/>
        <v>0</v>
      </c>
      <c r="G800" s="111">
        <v>140</v>
      </c>
      <c r="H800" s="110">
        <v>8</v>
      </c>
      <c r="I800" s="3">
        <f t="shared" si="209"/>
        <v>8</v>
      </c>
      <c r="J800" s="3">
        <f t="shared" si="210"/>
        <v>1</v>
      </c>
      <c r="K800" s="110" t="s">
        <v>649</v>
      </c>
      <c r="L800" s="113">
        <v>2.6560000000000001</v>
      </c>
      <c r="M800" s="168"/>
      <c r="N800" s="33">
        <f t="shared" si="211"/>
        <v>0</v>
      </c>
      <c r="O800" s="364"/>
      <c r="P800" s="801"/>
      <c r="Q800" s="642"/>
      <c r="R800" s="801" t="s">
        <v>2761</v>
      </c>
      <c r="S800" s="1412"/>
      <c r="T800" s="872"/>
      <c r="U800" s="873"/>
      <c r="V800" s="871"/>
    </row>
    <row r="801" spans="1:22">
      <c r="A801" s="799"/>
      <c r="B801" s="127" t="s">
        <v>3339</v>
      </c>
      <c r="C801" s="353"/>
      <c r="D801" s="155">
        <v>0</v>
      </c>
      <c r="E801" s="110">
        <v>0</v>
      </c>
      <c r="F801" s="33">
        <f t="shared" si="212"/>
        <v>0</v>
      </c>
      <c r="G801" s="110">
        <v>480</v>
      </c>
      <c r="H801" s="110">
        <v>16</v>
      </c>
      <c r="I801" s="3">
        <f t="shared" si="209"/>
        <v>16</v>
      </c>
      <c r="J801" s="3">
        <f t="shared" si="210"/>
        <v>2</v>
      </c>
      <c r="K801" s="110" t="s">
        <v>59</v>
      </c>
      <c r="L801" s="168">
        <v>0.16439999999999999</v>
      </c>
      <c r="M801" s="168"/>
      <c r="N801" s="33">
        <f t="shared" si="211"/>
        <v>0</v>
      </c>
      <c r="O801" s="364"/>
      <c r="P801" s="801"/>
      <c r="Q801" s="642"/>
      <c r="R801" s="801" t="s">
        <v>3340</v>
      </c>
      <c r="S801" s="1412"/>
      <c r="T801" s="872"/>
      <c r="U801" s="873"/>
      <c r="V801" s="871"/>
    </row>
    <row r="802" spans="1:22">
      <c r="A802" s="799"/>
      <c r="B802" s="127" t="s">
        <v>3341</v>
      </c>
      <c r="C802" s="353"/>
      <c r="D802" s="155">
        <v>0</v>
      </c>
      <c r="E802" s="110">
        <v>0</v>
      </c>
      <c r="F802" s="33">
        <f t="shared" si="212"/>
        <v>0</v>
      </c>
      <c r="G802" s="111">
        <v>834</v>
      </c>
      <c r="H802" s="110">
        <v>16</v>
      </c>
      <c r="I802" s="3">
        <f t="shared" si="209"/>
        <v>16</v>
      </c>
      <c r="J802" s="3">
        <f t="shared" si="210"/>
        <v>2</v>
      </c>
      <c r="K802" s="110" t="s">
        <v>999</v>
      </c>
      <c r="L802" s="113">
        <v>3.9699999999999999E-2</v>
      </c>
      <c r="M802" s="168"/>
      <c r="N802" s="33">
        <f t="shared" si="211"/>
        <v>0</v>
      </c>
      <c r="O802" s="364"/>
      <c r="P802" s="801"/>
      <c r="Q802" s="642"/>
      <c r="R802" s="801" t="s">
        <v>2845</v>
      </c>
      <c r="S802" s="1412"/>
      <c r="T802" s="872"/>
      <c r="U802" s="873"/>
      <c r="V802" s="871"/>
    </row>
    <row r="803" spans="1:22">
      <c r="A803" s="799"/>
      <c r="B803" s="127" t="s">
        <v>3342</v>
      </c>
      <c r="C803" s="353"/>
      <c r="D803" s="155">
        <v>0</v>
      </c>
      <c r="E803" s="110">
        <v>0</v>
      </c>
      <c r="F803" s="33">
        <f t="shared" si="212"/>
        <v>0</v>
      </c>
      <c r="G803" s="110">
        <v>480</v>
      </c>
      <c r="H803" s="110">
        <v>16</v>
      </c>
      <c r="I803" s="3">
        <f t="shared" si="209"/>
        <v>16</v>
      </c>
      <c r="J803" s="3">
        <f t="shared" si="210"/>
        <v>2</v>
      </c>
      <c r="K803" s="110" t="s">
        <v>59</v>
      </c>
      <c r="L803" s="113">
        <v>0.17430000000000001</v>
      </c>
      <c r="M803" s="168"/>
      <c r="N803" s="33">
        <f t="shared" si="211"/>
        <v>0</v>
      </c>
      <c r="O803" s="364"/>
      <c r="P803" s="801"/>
      <c r="Q803" s="642"/>
      <c r="R803" s="801" t="s">
        <v>2786</v>
      </c>
      <c r="S803" s="1412"/>
      <c r="T803" s="872"/>
      <c r="U803" s="873"/>
      <c r="V803" s="871"/>
    </row>
    <row r="804" spans="1:22">
      <c r="A804" s="799">
        <v>2013</v>
      </c>
      <c r="B804" s="127" t="s">
        <v>3343</v>
      </c>
      <c r="C804" s="17"/>
      <c r="D804" s="155">
        <v>0</v>
      </c>
      <c r="E804" s="110">
        <v>0</v>
      </c>
      <c r="F804" s="33">
        <f t="shared" si="212"/>
        <v>0</v>
      </c>
      <c r="G804" s="111">
        <v>715</v>
      </c>
      <c r="H804" s="110">
        <v>16</v>
      </c>
      <c r="I804" s="3">
        <f t="shared" si="209"/>
        <v>16</v>
      </c>
      <c r="J804" s="3">
        <f t="shared" si="210"/>
        <v>2</v>
      </c>
      <c r="K804" s="110" t="s">
        <v>1741</v>
      </c>
      <c r="L804" s="113">
        <v>7.0000000000000001E-3</v>
      </c>
      <c r="M804" s="168"/>
      <c r="N804" s="33">
        <f t="shared" si="211"/>
        <v>0</v>
      </c>
      <c r="O804" s="364"/>
      <c r="P804" s="801"/>
      <c r="Q804" s="642"/>
      <c r="R804" s="801" t="s">
        <v>2828</v>
      </c>
      <c r="S804" s="1412"/>
      <c r="T804" s="872"/>
      <c r="U804" s="873"/>
      <c r="V804" s="871"/>
    </row>
    <row r="805" spans="1:22">
      <c r="A805" s="799"/>
      <c r="B805" s="127" t="s">
        <v>3344</v>
      </c>
      <c r="C805" s="17"/>
      <c r="D805" s="155">
        <v>0</v>
      </c>
      <c r="E805" s="110">
        <v>0</v>
      </c>
      <c r="F805" s="33">
        <f t="shared" si="212"/>
        <v>0</v>
      </c>
      <c r="G805" s="110">
        <v>885</v>
      </c>
      <c r="H805" s="110">
        <v>16</v>
      </c>
      <c r="I805" s="3">
        <f t="shared" si="209"/>
        <v>16</v>
      </c>
      <c r="J805" s="3">
        <f t="shared" si="210"/>
        <v>2</v>
      </c>
      <c r="K805" s="110" t="s">
        <v>59</v>
      </c>
      <c r="L805" s="113">
        <v>1.5299999999999999E-2</v>
      </c>
      <c r="M805" s="168"/>
      <c r="N805" s="33">
        <f t="shared" si="211"/>
        <v>0</v>
      </c>
      <c r="O805" s="364"/>
      <c r="P805" s="801"/>
      <c r="Q805" s="642"/>
      <c r="R805" s="801" t="s">
        <v>2837</v>
      </c>
      <c r="S805" s="1412"/>
      <c r="T805" s="872"/>
      <c r="U805" s="873"/>
      <c r="V805" s="871"/>
    </row>
    <row r="806" spans="1:22">
      <c r="A806" s="804">
        <v>2014</v>
      </c>
      <c r="B806" s="127" t="s">
        <v>3345</v>
      </c>
      <c r="C806" s="17"/>
      <c r="D806" s="155">
        <v>0</v>
      </c>
      <c r="E806" s="110">
        <v>0</v>
      </c>
      <c r="F806" s="33">
        <f t="shared" si="212"/>
        <v>0</v>
      </c>
      <c r="G806" s="110">
        <v>632</v>
      </c>
      <c r="H806" s="110">
        <v>16</v>
      </c>
      <c r="I806" s="3">
        <f>E806/G806+H806</f>
        <v>16</v>
      </c>
      <c r="J806" s="3">
        <f>ROUND(I806/7.5,0)</f>
        <v>2</v>
      </c>
      <c r="K806" s="110" t="s">
        <v>59</v>
      </c>
      <c r="L806" s="168">
        <v>7.3599999999999999E-2</v>
      </c>
      <c r="M806" s="168"/>
      <c r="N806" s="33">
        <f t="shared" si="211"/>
        <v>0</v>
      </c>
      <c r="O806" s="364"/>
      <c r="P806" s="801"/>
      <c r="Q806" s="642"/>
      <c r="R806" s="801" t="s">
        <v>2845</v>
      </c>
      <c r="S806" s="1412"/>
      <c r="T806" s="872"/>
      <c r="U806" s="873"/>
      <c r="V806" s="871"/>
    </row>
    <row r="807" spans="1:22">
      <c r="A807" s="821">
        <v>2015</v>
      </c>
      <c r="B807" s="127" t="s">
        <v>3346</v>
      </c>
      <c r="C807" s="17"/>
      <c r="D807" s="155">
        <v>0</v>
      </c>
      <c r="E807" s="110">
        <v>0</v>
      </c>
      <c r="F807" s="33">
        <f t="shared" si="212"/>
        <v>0</v>
      </c>
      <c r="G807" s="111">
        <v>634</v>
      </c>
      <c r="H807" s="110">
        <v>16</v>
      </c>
      <c r="I807" s="3">
        <f>E807/G807+H807</f>
        <v>16</v>
      </c>
      <c r="J807" s="3">
        <f>ROUND(I807/7.5,0)</f>
        <v>2</v>
      </c>
      <c r="K807" s="110" t="s">
        <v>54</v>
      </c>
      <c r="L807" s="113">
        <v>6.3399999999999998E-2</v>
      </c>
      <c r="M807" s="168"/>
      <c r="N807" s="33">
        <v>0</v>
      </c>
      <c r="O807" s="364"/>
      <c r="P807" s="801"/>
      <c r="Q807" s="642"/>
      <c r="R807" s="801" t="s">
        <v>2845</v>
      </c>
      <c r="S807" s="1412"/>
      <c r="T807" s="872"/>
      <c r="U807" s="873"/>
      <c r="V807" s="871"/>
    </row>
    <row r="808" spans="1:22">
      <c r="A808" s="804">
        <v>2014</v>
      </c>
      <c r="B808" s="127" t="s">
        <v>2782</v>
      </c>
      <c r="C808" s="17"/>
      <c r="D808" s="155">
        <v>0</v>
      </c>
      <c r="E808" s="110">
        <v>0</v>
      </c>
      <c r="F808" s="33">
        <f t="shared" si="212"/>
        <v>0</v>
      </c>
      <c r="G808" s="111">
        <v>565</v>
      </c>
      <c r="H808" s="110">
        <v>16</v>
      </c>
      <c r="I808" s="3">
        <f>E808/G808+H808</f>
        <v>16</v>
      </c>
      <c r="J808" s="3">
        <f>ROUND(I808/7.5,0)</f>
        <v>2</v>
      </c>
      <c r="K808" s="110" t="s">
        <v>512</v>
      </c>
      <c r="L808" s="113">
        <v>0.13469999999999999</v>
      </c>
      <c r="M808" s="168">
        <v>3.0200000000000001E-2</v>
      </c>
      <c r="N808" s="33">
        <v>0</v>
      </c>
      <c r="O808" s="364"/>
      <c r="P808" s="801"/>
      <c r="Q808" s="642"/>
      <c r="R808" s="801" t="s">
        <v>2786</v>
      </c>
      <c r="S808" s="1412"/>
      <c r="T808" s="872"/>
      <c r="U808" s="873"/>
      <c r="V808" s="871"/>
    </row>
    <row r="809" spans="1:22">
      <c r="A809" s="804">
        <v>2014</v>
      </c>
      <c r="B809" s="127" t="s">
        <v>2783</v>
      </c>
      <c r="C809" s="17"/>
      <c r="D809" s="155">
        <v>0</v>
      </c>
      <c r="E809" s="110">
        <v>0</v>
      </c>
      <c r="F809" s="33">
        <f t="shared" si="212"/>
        <v>0</v>
      </c>
      <c r="G809" s="111">
        <v>171</v>
      </c>
      <c r="H809" s="110">
        <v>16</v>
      </c>
      <c r="I809" s="3">
        <f>E809/G809+H809</f>
        <v>16</v>
      </c>
      <c r="J809" s="3">
        <f>ROUND(I809/7.5,0)</f>
        <v>2</v>
      </c>
      <c r="K809" s="110" t="s">
        <v>161</v>
      </c>
      <c r="L809" s="113">
        <v>0.2155</v>
      </c>
      <c r="M809" s="168">
        <v>4.3999999999999997E-2</v>
      </c>
      <c r="N809" s="33">
        <v>0</v>
      </c>
      <c r="O809" s="364"/>
      <c r="P809" s="801"/>
      <c r="Q809" s="642"/>
      <c r="R809" s="801" t="s">
        <v>3347</v>
      </c>
      <c r="S809" s="1412"/>
      <c r="T809" s="872"/>
      <c r="U809" s="873"/>
      <c r="V809" s="871"/>
    </row>
    <row r="810" spans="1:22">
      <c r="A810" s="804"/>
      <c r="B810" s="127" t="s">
        <v>3348</v>
      </c>
      <c r="C810" s="353" t="s">
        <v>494</v>
      </c>
      <c r="D810" s="155">
        <v>0</v>
      </c>
      <c r="E810" s="110">
        <v>0</v>
      </c>
      <c r="F810" s="33">
        <f t="shared" si="212"/>
        <v>0</v>
      </c>
      <c r="G810" s="111">
        <v>105</v>
      </c>
      <c r="H810" s="110">
        <v>16</v>
      </c>
      <c r="I810" s="3">
        <f t="shared" si="209"/>
        <v>16</v>
      </c>
      <c r="J810" s="3">
        <f t="shared" si="210"/>
        <v>2</v>
      </c>
      <c r="K810" s="110" t="s">
        <v>213</v>
      </c>
      <c r="L810" s="113">
        <v>1.1008</v>
      </c>
      <c r="M810" s="168"/>
      <c r="N810" s="33">
        <f t="shared" ref="N810:N820" si="213">E810*L810</f>
        <v>0</v>
      </c>
      <c r="O810" s="364"/>
      <c r="P810" s="801"/>
      <c r="Q810" s="642"/>
      <c r="R810" s="801" t="s">
        <v>3349</v>
      </c>
      <c r="S810" s="1412"/>
      <c r="T810" s="872"/>
      <c r="U810" s="873"/>
      <c r="V810" s="871"/>
    </row>
    <row r="811" spans="1:22">
      <c r="A811" s="804"/>
      <c r="B811" s="127" t="s">
        <v>3350</v>
      </c>
      <c r="C811" s="353"/>
      <c r="D811" s="155">
        <v>0</v>
      </c>
      <c r="E811" s="110">
        <v>0</v>
      </c>
      <c r="F811" s="33">
        <f t="shared" si="212"/>
        <v>0</v>
      </c>
      <c r="G811" s="111">
        <v>110</v>
      </c>
      <c r="H811" s="110">
        <v>8</v>
      </c>
      <c r="I811" s="3">
        <f t="shared" si="209"/>
        <v>8</v>
      </c>
      <c r="J811" s="3">
        <f t="shared" si="210"/>
        <v>1</v>
      </c>
      <c r="K811" s="110" t="s">
        <v>213</v>
      </c>
      <c r="L811" s="113">
        <v>1.1008</v>
      </c>
      <c r="M811" s="168"/>
      <c r="N811" s="33">
        <f t="shared" si="213"/>
        <v>0</v>
      </c>
      <c r="O811" s="364"/>
      <c r="P811" s="801"/>
      <c r="Q811" s="642"/>
      <c r="R811" s="801" t="s">
        <v>3349</v>
      </c>
      <c r="S811" s="1412"/>
      <c r="T811" s="872"/>
      <c r="U811" s="873"/>
      <c r="V811" s="871"/>
    </row>
    <row r="812" spans="1:22">
      <c r="A812" s="804">
        <v>2014</v>
      </c>
      <c r="B812" s="427" t="s">
        <v>3351</v>
      </c>
      <c r="C812" s="800" t="s">
        <v>334</v>
      </c>
      <c r="D812" s="155">
        <v>0</v>
      </c>
      <c r="E812" s="155">
        <v>0</v>
      </c>
      <c r="F812" s="33">
        <f t="shared" si="212"/>
        <v>0</v>
      </c>
      <c r="G812" s="155">
        <v>488</v>
      </c>
      <c r="H812" s="293">
        <v>16</v>
      </c>
      <c r="I812" s="3">
        <f t="shared" si="209"/>
        <v>16</v>
      </c>
      <c r="J812" s="3">
        <f t="shared" si="210"/>
        <v>2</v>
      </c>
      <c r="K812" s="293" t="s">
        <v>54</v>
      </c>
      <c r="L812" s="293">
        <v>6.0499999999999998E-2</v>
      </c>
      <c r="M812" s="110"/>
      <c r="N812" s="33">
        <f t="shared" si="213"/>
        <v>0</v>
      </c>
      <c r="O812" s="364"/>
      <c r="P812" s="801"/>
      <c r="Q812" s="642"/>
      <c r="R812" s="801" t="s">
        <v>2845</v>
      </c>
      <c r="S812" s="1412"/>
      <c r="T812" s="872"/>
      <c r="U812" s="873"/>
      <c r="V812" s="871"/>
    </row>
    <row r="813" spans="1:22">
      <c r="A813" s="804">
        <v>2014</v>
      </c>
      <c r="B813" s="427" t="s">
        <v>3352</v>
      </c>
      <c r="C813" s="800" t="s">
        <v>334</v>
      </c>
      <c r="D813" s="155">
        <v>0</v>
      </c>
      <c r="E813" s="155">
        <v>0</v>
      </c>
      <c r="F813" s="33">
        <f t="shared" si="212"/>
        <v>0</v>
      </c>
      <c r="G813" s="155">
        <v>363</v>
      </c>
      <c r="H813" s="293">
        <v>16</v>
      </c>
      <c r="I813" s="3">
        <f t="shared" si="209"/>
        <v>16</v>
      </c>
      <c r="J813" s="3">
        <f t="shared" si="210"/>
        <v>2</v>
      </c>
      <c r="K813" s="293" t="s">
        <v>1114</v>
      </c>
      <c r="L813" s="293">
        <v>0.1226</v>
      </c>
      <c r="M813" s="110"/>
      <c r="N813" s="33">
        <f t="shared" si="213"/>
        <v>0</v>
      </c>
      <c r="O813" s="364"/>
      <c r="P813" s="801"/>
      <c r="Q813" s="642"/>
      <c r="R813" s="801" t="s">
        <v>2845</v>
      </c>
      <c r="S813" s="1412"/>
      <c r="T813" s="872"/>
      <c r="U813" s="873"/>
      <c r="V813" s="871"/>
    </row>
    <row r="814" spans="1:22">
      <c r="A814" s="804">
        <v>2014</v>
      </c>
      <c r="B814" s="427" t="s">
        <v>2142</v>
      </c>
      <c r="C814" s="763"/>
      <c r="D814" s="155">
        <v>0</v>
      </c>
      <c r="E814" s="155">
        <v>0</v>
      </c>
      <c r="F814" s="33">
        <f t="shared" si="212"/>
        <v>0</v>
      </c>
      <c r="G814" s="8">
        <v>288</v>
      </c>
      <c r="H814" s="293">
        <v>16</v>
      </c>
      <c r="I814" s="3">
        <f t="shared" si="209"/>
        <v>16</v>
      </c>
      <c r="J814" s="3">
        <f t="shared" si="210"/>
        <v>2</v>
      </c>
      <c r="K814" s="293" t="s">
        <v>55</v>
      </c>
      <c r="L814" s="400">
        <v>0.25530000000000003</v>
      </c>
      <c r="M814" s="110">
        <v>8.4000000000000005E-2</v>
      </c>
      <c r="N814" s="33">
        <f t="shared" si="213"/>
        <v>0</v>
      </c>
      <c r="O814" s="364"/>
      <c r="P814" s="801"/>
      <c r="Q814" s="642"/>
      <c r="R814" s="801" t="s">
        <v>2963</v>
      </c>
      <c r="S814" s="1412"/>
      <c r="T814" s="872"/>
      <c r="U814" s="873"/>
      <c r="V814" s="871"/>
    </row>
    <row r="815" spans="1:22">
      <c r="A815" s="804">
        <v>2014</v>
      </c>
      <c r="B815" s="427" t="s">
        <v>2831</v>
      </c>
      <c r="C815" s="763"/>
      <c r="D815" s="155">
        <v>0</v>
      </c>
      <c r="E815" s="155">
        <v>0</v>
      </c>
      <c r="F815" s="33">
        <f t="shared" si="212"/>
        <v>0</v>
      </c>
      <c r="G815" s="8">
        <v>1225</v>
      </c>
      <c r="H815" s="293">
        <v>16</v>
      </c>
      <c r="I815" s="3">
        <f>E815/G815+H815</f>
        <v>16</v>
      </c>
      <c r="J815" s="3">
        <f>ROUND(I815/7.5,0)</f>
        <v>2</v>
      </c>
      <c r="K815" s="293" t="s">
        <v>54</v>
      </c>
      <c r="L815" s="400">
        <v>1.5900000000000001E-2</v>
      </c>
      <c r="M815" s="110">
        <v>6.9119999999999997E-3</v>
      </c>
      <c r="N815" s="33">
        <f t="shared" si="213"/>
        <v>0</v>
      </c>
      <c r="O815" s="364"/>
      <c r="P815" s="801"/>
      <c r="Q815" s="642"/>
      <c r="R815" s="801" t="s">
        <v>2845</v>
      </c>
      <c r="S815" s="1412"/>
      <c r="T815" s="872"/>
      <c r="U815" s="873"/>
      <c r="V815" s="871"/>
    </row>
    <row r="816" spans="1:22">
      <c r="A816" s="799"/>
      <c r="B816" s="127" t="s">
        <v>2789</v>
      </c>
      <c r="C816" s="353" t="s">
        <v>735</v>
      </c>
      <c r="D816" s="155">
        <v>0</v>
      </c>
      <c r="E816" s="110">
        <v>0</v>
      </c>
      <c r="F816" s="33">
        <f t="shared" si="212"/>
        <v>0</v>
      </c>
      <c r="G816" s="111">
        <v>512</v>
      </c>
      <c r="H816" s="110">
        <v>16</v>
      </c>
      <c r="I816" s="3">
        <f t="shared" si="209"/>
        <v>16</v>
      </c>
      <c r="J816" s="3">
        <f t="shared" si="210"/>
        <v>2</v>
      </c>
      <c r="K816" s="110" t="s">
        <v>221</v>
      </c>
      <c r="L816" s="113">
        <v>8.6300000000000002E-2</v>
      </c>
      <c r="M816" s="168">
        <v>3.56E-2</v>
      </c>
      <c r="N816" s="33">
        <f t="shared" si="213"/>
        <v>0</v>
      </c>
      <c r="O816" s="853" t="s">
        <v>3353</v>
      </c>
      <c r="P816" s="801"/>
      <c r="Q816" s="642"/>
      <c r="R816" s="801" t="s">
        <v>2786</v>
      </c>
      <c r="S816" s="1412"/>
      <c r="T816" s="872"/>
      <c r="U816" s="873"/>
      <c r="V816" s="871"/>
    </row>
    <row r="817" spans="1:22">
      <c r="A817" s="799"/>
      <c r="B817" s="127" t="s">
        <v>2743</v>
      </c>
      <c r="C817" s="353" t="s">
        <v>735</v>
      </c>
      <c r="D817" s="155">
        <v>0</v>
      </c>
      <c r="E817" s="110">
        <v>0</v>
      </c>
      <c r="F817" s="33">
        <f t="shared" si="212"/>
        <v>0</v>
      </c>
      <c r="G817" s="111">
        <v>440</v>
      </c>
      <c r="H817" s="110">
        <v>16</v>
      </c>
      <c r="I817" s="3">
        <f t="shared" si="209"/>
        <v>16</v>
      </c>
      <c r="J817" s="3">
        <f t="shared" si="210"/>
        <v>2</v>
      </c>
      <c r="K817" s="110" t="s">
        <v>55</v>
      </c>
      <c r="L817" s="113">
        <v>0.13009999999999999</v>
      </c>
      <c r="M817" s="168">
        <v>4.5999999999999999E-2</v>
      </c>
      <c r="N817" s="33">
        <f t="shared" si="213"/>
        <v>0</v>
      </c>
      <c r="O817" s="853"/>
      <c r="P817" s="801"/>
      <c r="Q817" s="642"/>
      <c r="R817" s="801" t="s">
        <v>2786</v>
      </c>
      <c r="S817" s="1412"/>
      <c r="T817" s="872"/>
      <c r="U817" s="873"/>
      <c r="V817" s="871"/>
    </row>
    <row r="818" spans="1:22">
      <c r="A818" s="799"/>
      <c r="B818" s="127" t="s">
        <v>2743</v>
      </c>
      <c r="C818" s="353" t="s">
        <v>736</v>
      </c>
      <c r="D818" s="155">
        <v>0</v>
      </c>
      <c r="E818" s="110">
        <v>0</v>
      </c>
      <c r="F818" s="33">
        <f t="shared" si="212"/>
        <v>0</v>
      </c>
      <c r="G818" s="111">
        <v>428</v>
      </c>
      <c r="H818" s="110">
        <v>16</v>
      </c>
      <c r="I818" s="3">
        <f>E818/G818+H818</f>
        <v>16</v>
      </c>
      <c r="J818" s="3">
        <f>ROUND(I818/7.5,0)</f>
        <v>2</v>
      </c>
      <c r="K818" s="110" t="s">
        <v>55</v>
      </c>
      <c r="L818" s="113">
        <v>0.13100000000000001</v>
      </c>
      <c r="M818" s="168">
        <v>4.5999999999999999E-2</v>
      </c>
      <c r="N818" s="33">
        <f t="shared" si="213"/>
        <v>0</v>
      </c>
      <c r="O818" s="853" t="s">
        <v>3354</v>
      </c>
      <c r="P818" s="801"/>
      <c r="Q818" s="642"/>
      <c r="R818" s="801" t="s">
        <v>2739</v>
      </c>
      <c r="S818" s="1412"/>
      <c r="T818" s="872"/>
      <c r="U818" s="873"/>
      <c r="V818" s="871"/>
    </row>
    <row r="819" spans="1:22">
      <c r="A819" s="799"/>
      <c r="B819" s="127" t="s">
        <v>2827</v>
      </c>
      <c r="C819" s="353"/>
      <c r="D819" s="155">
        <v>0</v>
      </c>
      <c r="E819" s="110">
        <v>0</v>
      </c>
      <c r="F819" s="33">
        <f t="shared" si="212"/>
        <v>0</v>
      </c>
      <c r="G819" s="111">
        <v>733</v>
      </c>
      <c r="H819" s="110">
        <v>16</v>
      </c>
      <c r="I819" s="3">
        <f t="shared" si="209"/>
        <v>16</v>
      </c>
      <c r="J819" s="3">
        <f t="shared" si="210"/>
        <v>2</v>
      </c>
      <c r="K819" s="110" t="s">
        <v>1741</v>
      </c>
      <c r="L819" s="113">
        <v>7.4000000000000003E-3</v>
      </c>
      <c r="M819" s="168">
        <v>8.9999999999999998E-4</v>
      </c>
      <c r="N819" s="33">
        <f t="shared" si="213"/>
        <v>0</v>
      </c>
      <c r="O819" s="653"/>
      <c r="P819" s="801"/>
      <c r="Q819" s="642"/>
      <c r="R819" s="801" t="s">
        <v>2828</v>
      </c>
      <c r="S819" s="1412"/>
      <c r="T819" s="872"/>
      <c r="U819" s="873"/>
      <c r="V819" s="871"/>
    </row>
    <row r="820" spans="1:22">
      <c r="A820" s="799"/>
      <c r="B820" s="127" t="s">
        <v>2838</v>
      </c>
      <c r="C820" s="353" t="s">
        <v>735</v>
      </c>
      <c r="D820" s="155">
        <v>0</v>
      </c>
      <c r="E820" s="110">
        <v>0</v>
      </c>
      <c r="F820" s="33">
        <f t="shared" si="212"/>
        <v>0</v>
      </c>
      <c r="G820" s="111">
        <v>879</v>
      </c>
      <c r="H820" s="110">
        <v>16</v>
      </c>
      <c r="I820" s="3">
        <f t="shared" si="209"/>
        <v>16</v>
      </c>
      <c r="J820" s="3">
        <f t="shared" si="210"/>
        <v>2</v>
      </c>
      <c r="K820" s="110" t="s">
        <v>91</v>
      </c>
      <c r="L820" s="113">
        <v>3.2099999999999997E-2</v>
      </c>
      <c r="M820" s="168"/>
      <c r="N820" s="33">
        <f t="shared" si="213"/>
        <v>0</v>
      </c>
      <c r="O820" s="364"/>
      <c r="P820" s="801"/>
      <c r="Q820" s="642"/>
      <c r="R820" s="801" t="s">
        <v>2845</v>
      </c>
      <c r="S820" s="1412"/>
      <c r="T820" s="872"/>
      <c r="U820" s="873"/>
      <c r="V820" s="871"/>
    </row>
    <row r="821" spans="1:22">
      <c r="A821" s="799"/>
      <c r="B821" s="127" t="s">
        <v>2838</v>
      </c>
      <c r="C821" s="353" t="s">
        <v>736</v>
      </c>
      <c r="D821" s="155">
        <v>0</v>
      </c>
      <c r="E821" s="110"/>
      <c r="F821" s="33">
        <f t="shared" si="212"/>
        <v>0</v>
      </c>
      <c r="G821" s="111">
        <v>808</v>
      </c>
      <c r="H821" s="110">
        <v>16</v>
      </c>
      <c r="I821" s="3">
        <f>E821/G821+H821</f>
        <v>16</v>
      </c>
      <c r="J821" s="3">
        <f>ROUND(I821/7.5,0)</f>
        <v>2</v>
      </c>
      <c r="K821" s="110" t="s">
        <v>91</v>
      </c>
      <c r="L821" s="113">
        <v>3.3799999999999997E-2</v>
      </c>
      <c r="M821" s="168"/>
      <c r="N821" s="33"/>
      <c r="O821" s="364"/>
      <c r="P821" s="801"/>
      <c r="Q821" s="642"/>
      <c r="R821" s="801"/>
      <c r="S821" s="1412"/>
      <c r="T821" s="872"/>
      <c r="U821" s="873"/>
      <c r="V821" s="871"/>
    </row>
    <row r="822" spans="1:22">
      <c r="A822" s="799">
        <v>2013</v>
      </c>
      <c r="B822" s="127" t="s">
        <v>3355</v>
      </c>
      <c r="C822" s="353"/>
      <c r="D822" s="155">
        <v>0</v>
      </c>
      <c r="E822" s="110">
        <v>0</v>
      </c>
      <c r="F822" s="33">
        <f t="shared" si="212"/>
        <v>0</v>
      </c>
      <c r="G822" s="111">
        <v>279</v>
      </c>
      <c r="H822" s="110">
        <v>16</v>
      </c>
      <c r="I822" s="3">
        <f t="shared" si="209"/>
        <v>16</v>
      </c>
      <c r="J822" s="3">
        <f t="shared" si="210"/>
        <v>2</v>
      </c>
      <c r="K822" s="110" t="s">
        <v>1787</v>
      </c>
      <c r="L822" s="113">
        <v>6.59E-2</v>
      </c>
      <c r="M822" s="168">
        <v>1.7000000000000001E-2</v>
      </c>
      <c r="N822" s="33">
        <f t="shared" ref="N822:N830" si="214">E822*L822</f>
        <v>0</v>
      </c>
      <c r="O822" s="364"/>
      <c r="P822" s="801"/>
      <c r="Q822" s="642"/>
      <c r="R822" s="801" t="s">
        <v>1402</v>
      </c>
      <c r="S822" s="1412"/>
      <c r="T822" s="872"/>
      <c r="U822" s="873"/>
      <c r="V822" s="871"/>
    </row>
    <row r="823" spans="1:22">
      <c r="A823" s="799"/>
      <c r="B823" s="127" t="s">
        <v>2855</v>
      </c>
      <c r="C823" s="353"/>
      <c r="D823" s="155">
        <v>0</v>
      </c>
      <c r="E823" s="110">
        <v>0</v>
      </c>
      <c r="F823" s="33">
        <f t="shared" si="212"/>
        <v>0</v>
      </c>
      <c r="G823" s="111">
        <v>922</v>
      </c>
      <c r="H823" s="110">
        <v>16</v>
      </c>
      <c r="I823" s="3">
        <f t="shared" ref="I823:I840" si="215">E823/G823+H823</f>
        <v>16</v>
      </c>
      <c r="J823" s="3">
        <f t="shared" ref="J823:J840" si="216">ROUND(I823/7.5,0)</f>
        <v>2</v>
      </c>
      <c r="K823" s="110" t="s">
        <v>1089</v>
      </c>
      <c r="L823" s="113">
        <v>2.12E-2</v>
      </c>
      <c r="M823" s="168">
        <v>4.4400000000000004E-3</v>
      </c>
      <c r="N823" s="33">
        <f t="shared" si="214"/>
        <v>0</v>
      </c>
      <c r="O823" s="364"/>
      <c r="P823" s="801"/>
      <c r="Q823" s="642"/>
      <c r="R823" s="801" t="s">
        <v>2845</v>
      </c>
      <c r="S823" s="1412"/>
      <c r="T823" s="872"/>
      <c r="U823" s="873"/>
      <c r="V823" s="871"/>
    </row>
    <row r="824" spans="1:22">
      <c r="A824" s="799"/>
      <c r="B824" s="127" t="s">
        <v>3356</v>
      </c>
      <c r="C824" s="353"/>
      <c r="D824" s="1317">
        <v>0</v>
      </c>
      <c r="E824" s="1318">
        <v>0</v>
      </c>
      <c r="F824" s="33">
        <f t="shared" si="212"/>
        <v>0</v>
      </c>
      <c r="G824" s="111">
        <v>405</v>
      </c>
      <c r="H824" s="110">
        <v>16</v>
      </c>
      <c r="I824" s="3">
        <f t="shared" si="215"/>
        <v>16</v>
      </c>
      <c r="J824" s="3">
        <f t="shared" si="216"/>
        <v>2</v>
      </c>
      <c r="K824" s="110" t="s">
        <v>1787</v>
      </c>
      <c r="L824" s="113">
        <v>5.7500000000000002E-2</v>
      </c>
      <c r="M824" s="168">
        <v>1.7000000000000001E-2</v>
      </c>
      <c r="N824" s="33">
        <f t="shared" si="214"/>
        <v>0</v>
      </c>
      <c r="O824" s="364"/>
      <c r="P824" s="801"/>
      <c r="Q824" s="642"/>
      <c r="R824" s="801" t="s">
        <v>1402</v>
      </c>
      <c r="S824" s="1412"/>
      <c r="T824" s="872"/>
      <c r="U824" s="873"/>
      <c r="V824" s="871"/>
    </row>
    <row r="825" spans="1:22">
      <c r="A825" s="799"/>
      <c r="B825" s="127" t="s">
        <v>3356</v>
      </c>
      <c r="C825" s="353"/>
      <c r="D825" s="1317">
        <v>0</v>
      </c>
      <c r="E825" s="1318">
        <v>0</v>
      </c>
      <c r="F825" s="33">
        <f t="shared" si="212"/>
        <v>0</v>
      </c>
      <c r="G825" s="111">
        <v>405</v>
      </c>
      <c r="H825" s="110">
        <v>16</v>
      </c>
      <c r="I825" s="3">
        <f>E825/G825+H825</f>
        <v>16</v>
      </c>
      <c r="J825" s="3">
        <f>ROUND(I825/7.5,0)</f>
        <v>2</v>
      </c>
      <c r="K825" s="110" t="s">
        <v>1787</v>
      </c>
      <c r="L825" s="113">
        <v>5.7500000000000002E-2</v>
      </c>
      <c r="M825" s="168">
        <v>1.7000000000000001E-2</v>
      </c>
      <c r="N825" s="33">
        <f t="shared" si="214"/>
        <v>0</v>
      </c>
      <c r="O825" s="364"/>
      <c r="P825" s="801"/>
      <c r="Q825" s="642"/>
      <c r="R825" s="801" t="s">
        <v>1402</v>
      </c>
      <c r="S825" s="1412"/>
      <c r="T825" s="872"/>
      <c r="U825" s="873"/>
      <c r="V825" s="871"/>
    </row>
    <row r="826" spans="1:22">
      <c r="A826" s="799"/>
      <c r="B826" s="127" t="s">
        <v>3356</v>
      </c>
      <c r="C826" s="353"/>
      <c r="D826" s="1317">
        <v>0</v>
      </c>
      <c r="E826" s="1318">
        <v>0</v>
      </c>
      <c r="F826" s="33">
        <f t="shared" si="212"/>
        <v>0</v>
      </c>
      <c r="G826" s="1080">
        <v>405</v>
      </c>
      <c r="H826" s="110">
        <v>24</v>
      </c>
      <c r="I826" s="3">
        <f>E826/G826+H826</f>
        <v>24</v>
      </c>
      <c r="J826" s="3">
        <f>ROUND(I826/7.5,0)</f>
        <v>3</v>
      </c>
      <c r="K826" s="110" t="s">
        <v>1787</v>
      </c>
      <c r="L826" s="1092">
        <v>5.7500000000000002E-2</v>
      </c>
      <c r="M826" s="168">
        <v>1.7000000000000001E-2</v>
      </c>
      <c r="N826" s="33">
        <f t="shared" si="214"/>
        <v>0</v>
      </c>
      <c r="O826" s="364"/>
      <c r="P826" s="801"/>
      <c r="Q826" s="642"/>
      <c r="R826" s="801" t="s">
        <v>2794</v>
      </c>
      <c r="S826" s="1412"/>
      <c r="T826" s="872"/>
      <c r="U826" s="873"/>
      <c r="V826" s="871"/>
    </row>
    <row r="827" spans="1:22">
      <c r="A827" s="799"/>
      <c r="B827" s="127" t="s">
        <v>2791</v>
      </c>
      <c r="C827" s="353"/>
      <c r="D827" s="155">
        <v>0</v>
      </c>
      <c r="E827" s="110">
        <v>0</v>
      </c>
      <c r="F827" s="33">
        <f t="shared" si="212"/>
        <v>0</v>
      </c>
      <c r="G827" s="1080">
        <v>405</v>
      </c>
      <c r="H827" s="110">
        <v>24</v>
      </c>
      <c r="I827" s="3">
        <f>E827/G827+H827</f>
        <v>24</v>
      </c>
      <c r="J827" s="3">
        <f>ROUND(I827/7.5,0)</f>
        <v>3</v>
      </c>
      <c r="K827" s="110" t="s">
        <v>2792</v>
      </c>
      <c r="L827" s="1092">
        <v>5.7500000000000002E-2</v>
      </c>
      <c r="M827" s="168">
        <v>1.7000000000000001E-2</v>
      </c>
      <c r="N827" s="33">
        <f t="shared" si="214"/>
        <v>0</v>
      </c>
      <c r="O827" s="364"/>
      <c r="P827" s="801"/>
      <c r="Q827" s="642"/>
      <c r="R827" s="801" t="s">
        <v>1399</v>
      </c>
      <c r="S827" s="1412"/>
      <c r="T827" s="872"/>
      <c r="U827" s="873"/>
      <c r="V827" s="871"/>
    </row>
    <row r="828" spans="1:22">
      <c r="A828" s="799" t="s">
        <v>3193</v>
      </c>
      <c r="B828" s="127" t="s">
        <v>3357</v>
      </c>
      <c r="C828" s="353"/>
      <c r="D828" s="155">
        <v>0</v>
      </c>
      <c r="E828" s="110">
        <v>0</v>
      </c>
      <c r="F828" s="33">
        <f t="shared" si="212"/>
        <v>0</v>
      </c>
      <c r="G828" s="111">
        <v>362</v>
      </c>
      <c r="H828" s="110">
        <v>16</v>
      </c>
      <c r="I828" s="3">
        <f t="shared" si="215"/>
        <v>16</v>
      </c>
      <c r="J828" s="3">
        <f t="shared" si="216"/>
        <v>2</v>
      </c>
      <c r="K828" s="110" t="s">
        <v>55</v>
      </c>
      <c r="L828" s="113">
        <v>0.21940000000000001</v>
      </c>
      <c r="M828" s="168"/>
      <c r="N828" s="33">
        <f t="shared" si="214"/>
        <v>0</v>
      </c>
      <c r="O828" s="364"/>
      <c r="P828" s="801"/>
      <c r="Q828" s="642"/>
      <c r="R828" s="801" t="s">
        <v>3008</v>
      </c>
      <c r="S828" s="1412"/>
      <c r="T828" s="872"/>
      <c r="U828" s="873"/>
      <c r="V828" s="871"/>
    </row>
    <row r="829" spans="1:22">
      <c r="A829" s="799" t="s">
        <v>3193</v>
      </c>
      <c r="B829" s="127" t="s">
        <v>3358</v>
      </c>
      <c r="C829" s="353"/>
      <c r="D829" s="155">
        <v>0</v>
      </c>
      <c r="E829" s="110">
        <v>0</v>
      </c>
      <c r="F829" s="33">
        <f t="shared" si="212"/>
        <v>0</v>
      </c>
      <c r="G829" s="110">
        <v>256</v>
      </c>
      <c r="H829" s="110">
        <v>16</v>
      </c>
      <c r="I829" s="3">
        <f t="shared" si="215"/>
        <v>16</v>
      </c>
      <c r="J829" s="3">
        <f t="shared" si="216"/>
        <v>2</v>
      </c>
      <c r="K829" s="110" t="s">
        <v>3359</v>
      </c>
      <c r="L829" s="168">
        <v>6.9699999999999998E-2</v>
      </c>
      <c r="M829" s="168"/>
      <c r="N829" s="33">
        <f t="shared" si="214"/>
        <v>0</v>
      </c>
      <c r="O829" s="364"/>
      <c r="P829" s="801"/>
      <c r="Q829" s="642"/>
      <c r="R829" s="801" t="s">
        <v>1402</v>
      </c>
      <c r="S829" s="1412"/>
      <c r="T829" s="872"/>
      <c r="U829" s="873"/>
      <c r="V829" s="871"/>
    </row>
    <row r="830" spans="1:22">
      <c r="A830" s="799" t="s">
        <v>3193</v>
      </c>
      <c r="B830" s="127" t="s">
        <v>3360</v>
      </c>
      <c r="C830" s="353"/>
      <c r="D830" s="1317">
        <v>0</v>
      </c>
      <c r="E830" s="1318">
        <v>0</v>
      </c>
      <c r="F830" s="33">
        <f t="shared" si="212"/>
        <v>0</v>
      </c>
      <c r="G830" s="111">
        <v>324</v>
      </c>
      <c r="H830" s="110">
        <v>16</v>
      </c>
      <c r="I830" s="3">
        <f t="shared" si="215"/>
        <v>16</v>
      </c>
      <c r="J830" s="3">
        <f t="shared" si="216"/>
        <v>2</v>
      </c>
      <c r="K830" s="110" t="s">
        <v>181</v>
      </c>
      <c r="L830" s="113">
        <v>0.36230000000000001</v>
      </c>
      <c r="M830" s="168">
        <v>0.13769999999999999</v>
      </c>
      <c r="N830" s="33">
        <f t="shared" si="214"/>
        <v>0</v>
      </c>
      <c r="O830" s="364"/>
      <c r="P830" s="801"/>
      <c r="Q830" s="642"/>
      <c r="R830" s="801" t="s">
        <v>2909</v>
      </c>
      <c r="S830" s="1412"/>
      <c r="T830" s="872"/>
      <c r="U830" s="873"/>
      <c r="V830" s="871"/>
    </row>
    <row r="831" spans="1:22">
      <c r="A831" s="799" t="s">
        <v>3193</v>
      </c>
      <c r="B831" s="127" t="s">
        <v>3361</v>
      </c>
      <c r="C831" s="353" t="s">
        <v>736</v>
      </c>
      <c r="D831" s="155">
        <v>0</v>
      </c>
      <c r="E831" s="110">
        <v>0</v>
      </c>
      <c r="F831" s="33">
        <f t="shared" si="212"/>
        <v>0</v>
      </c>
      <c r="G831" s="111">
        <v>411</v>
      </c>
      <c r="H831" s="110">
        <v>16</v>
      </c>
      <c r="I831" s="3">
        <f t="shared" si="215"/>
        <v>16</v>
      </c>
      <c r="J831" s="3">
        <f t="shared" si="216"/>
        <v>2</v>
      </c>
      <c r="K831" s="110" t="s">
        <v>3362</v>
      </c>
      <c r="L831" s="113">
        <v>0.115</v>
      </c>
      <c r="M831" s="168"/>
      <c r="N831" s="33"/>
      <c r="O831" s="364"/>
      <c r="P831" s="801"/>
      <c r="Q831" s="642"/>
      <c r="R831" s="801" t="s">
        <v>2786</v>
      </c>
      <c r="S831" s="1412"/>
      <c r="T831" s="872"/>
      <c r="U831" s="873"/>
      <c r="V831" s="871"/>
    </row>
    <row r="832" spans="1:22">
      <c r="A832" s="799" t="s">
        <v>3193</v>
      </c>
      <c r="B832" s="127" t="s">
        <v>3361</v>
      </c>
      <c r="C832" s="353" t="s">
        <v>735</v>
      </c>
      <c r="D832" s="155">
        <v>0</v>
      </c>
      <c r="E832" s="110">
        <v>0</v>
      </c>
      <c r="F832" s="33">
        <f t="shared" si="212"/>
        <v>0</v>
      </c>
      <c r="G832" s="110">
        <v>324</v>
      </c>
      <c r="H832" s="110">
        <v>16</v>
      </c>
      <c r="I832" s="3">
        <f>E832/G832+H832</f>
        <v>16</v>
      </c>
      <c r="J832" s="3">
        <f>ROUND(I832/7.5,0)</f>
        <v>2</v>
      </c>
      <c r="K832" s="110" t="s">
        <v>3362</v>
      </c>
      <c r="L832" s="113">
        <v>0.1159</v>
      </c>
      <c r="M832" s="168"/>
      <c r="N832" s="33">
        <f t="shared" ref="N832:N840" si="217">E832*L832</f>
        <v>0</v>
      </c>
      <c r="O832" s="364"/>
      <c r="P832" s="801"/>
      <c r="Q832" s="642"/>
      <c r="R832" s="801" t="s">
        <v>2909</v>
      </c>
      <c r="S832" s="1412"/>
      <c r="T832" s="872"/>
      <c r="U832" s="873"/>
      <c r="V832" s="871"/>
    </row>
    <row r="833" spans="1:22">
      <c r="A833" s="799" t="s">
        <v>3193</v>
      </c>
      <c r="B833" s="127" t="s">
        <v>3363</v>
      </c>
      <c r="C833" s="353"/>
      <c r="D833" s="155">
        <v>0</v>
      </c>
      <c r="E833" s="110">
        <v>0</v>
      </c>
      <c r="F833" s="33">
        <f t="shared" si="212"/>
        <v>0</v>
      </c>
      <c r="G833" s="111">
        <v>359</v>
      </c>
      <c r="H833" s="110">
        <v>16</v>
      </c>
      <c r="I833" s="3">
        <f>E833/G833+H833</f>
        <v>16</v>
      </c>
      <c r="J833" s="3">
        <f>ROUND(I833/7.5,0)</f>
        <v>2</v>
      </c>
      <c r="K833" s="110" t="s">
        <v>181</v>
      </c>
      <c r="L833" s="113">
        <v>0.3528</v>
      </c>
      <c r="M833" s="168"/>
      <c r="N833" s="33">
        <f t="shared" si="217"/>
        <v>0</v>
      </c>
      <c r="O833" s="364"/>
      <c r="P833" s="801"/>
      <c r="Q833" s="642"/>
      <c r="R833" s="801" t="s">
        <v>2786</v>
      </c>
      <c r="S833" s="1412"/>
      <c r="T833" s="872"/>
      <c r="U833" s="873"/>
      <c r="V833" s="871"/>
    </row>
    <row r="834" spans="1:22">
      <c r="A834" s="799"/>
      <c r="B834" s="127" t="s">
        <v>3364</v>
      </c>
      <c r="C834" s="353"/>
      <c r="D834" s="155">
        <v>0</v>
      </c>
      <c r="E834" s="110">
        <v>0</v>
      </c>
      <c r="F834" s="33">
        <f t="shared" si="212"/>
        <v>0</v>
      </c>
      <c r="G834" s="110">
        <v>510</v>
      </c>
      <c r="H834" s="110">
        <v>16</v>
      </c>
      <c r="I834" s="3">
        <f t="shared" si="215"/>
        <v>16</v>
      </c>
      <c r="J834" s="3">
        <f t="shared" si="216"/>
        <v>2</v>
      </c>
      <c r="K834" s="110" t="s">
        <v>1772</v>
      </c>
      <c r="L834" s="168">
        <v>5.4899999999999997E-2</v>
      </c>
      <c r="M834" s="168"/>
      <c r="N834" s="33">
        <f t="shared" si="217"/>
        <v>0</v>
      </c>
      <c r="O834" s="364"/>
      <c r="P834" s="801"/>
      <c r="Q834" s="642"/>
      <c r="R834" s="801" t="s">
        <v>1402</v>
      </c>
      <c r="S834" s="1412"/>
      <c r="T834" s="872"/>
      <c r="U834" s="873"/>
      <c r="V834" s="871"/>
    </row>
    <row r="835" spans="1:22">
      <c r="A835" s="799"/>
      <c r="B835" s="127" t="s">
        <v>3365</v>
      </c>
      <c r="C835" s="353"/>
      <c r="D835" s="155">
        <v>0</v>
      </c>
      <c r="E835" s="110">
        <v>0</v>
      </c>
      <c r="F835" s="33">
        <f t="shared" si="212"/>
        <v>0</v>
      </c>
      <c r="G835" s="110">
        <v>423</v>
      </c>
      <c r="H835" s="110">
        <v>16</v>
      </c>
      <c r="I835" s="3">
        <f t="shared" si="215"/>
        <v>16</v>
      </c>
      <c r="J835" s="3">
        <f t="shared" si="216"/>
        <v>2</v>
      </c>
      <c r="K835" s="110" t="s">
        <v>161</v>
      </c>
      <c r="L835" s="168">
        <v>0.15049999999999999</v>
      </c>
      <c r="M835" s="168"/>
      <c r="N835" s="33">
        <f t="shared" si="217"/>
        <v>0</v>
      </c>
      <c r="O835" s="364"/>
      <c r="P835" s="801"/>
      <c r="Q835" s="642"/>
      <c r="R835" s="801" t="s">
        <v>2739</v>
      </c>
      <c r="S835" s="1412"/>
      <c r="T835" s="872"/>
      <c r="U835" s="873"/>
      <c r="V835" s="871"/>
    </row>
    <row r="836" spans="1:22">
      <c r="A836" s="799"/>
      <c r="B836" s="127" t="s">
        <v>3366</v>
      </c>
      <c r="C836" s="353"/>
      <c r="D836" s="155">
        <v>0</v>
      </c>
      <c r="E836" s="110">
        <v>0</v>
      </c>
      <c r="F836" s="33">
        <f t="shared" si="212"/>
        <v>0</v>
      </c>
      <c r="G836" s="110">
        <v>125</v>
      </c>
      <c r="H836" s="110">
        <v>16</v>
      </c>
      <c r="I836" s="3">
        <f t="shared" si="215"/>
        <v>16</v>
      </c>
      <c r="J836" s="3">
        <f t="shared" si="216"/>
        <v>2</v>
      </c>
      <c r="K836" s="110" t="s">
        <v>175</v>
      </c>
      <c r="L836" s="168">
        <v>1.8517999999999999</v>
      </c>
      <c r="M836" s="168"/>
      <c r="N836" s="33">
        <f t="shared" si="217"/>
        <v>0</v>
      </c>
      <c r="O836" s="364"/>
      <c r="P836" s="801"/>
      <c r="Q836" s="642"/>
      <c r="R836" s="801" t="s">
        <v>2761</v>
      </c>
      <c r="S836" s="1412"/>
      <c r="T836" s="872"/>
      <c r="U836" s="873"/>
      <c r="V836" s="871"/>
    </row>
    <row r="837" spans="1:22">
      <c r="A837" s="799"/>
      <c r="B837" s="814" t="s">
        <v>3367</v>
      </c>
      <c r="C837" s="353" t="s">
        <v>494</v>
      </c>
      <c r="D837" s="155">
        <v>0</v>
      </c>
      <c r="E837" s="110">
        <v>0</v>
      </c>
      <c r="F837" s="33">
        <f t="shared" si="212"/>
        <v>0</v>
      </c>
      <c r="G837" s="111">
        <v>101</v>
      </c>
      <c r="H837" s="110">
        <v>16</v>
      </c>
      <c r="I837" s="3">
        <f t="shared" si="215"/>
        <v>16</v>
      </c>
      <c r="J837" s="3">
        <f t="shared" si="216"/>
        <v>2</v>
      </c>
      <c r="K837" s="130" t="s">
        <v>1832</v>
      </c>
      <c r="L837" s="1093">
        <v>1.6779999999999999</v>
      </c>
      <c r="M837" s="815"/>
      <c r="N837" s="33">
        <f t="shared" si="217"/>
        <v>0</v>
      </c>
      <c r="O837" s="364"/>
      <c r="P837" s="801"/>
      <c r="Q837" s="642"/>
      <c r="R837" s="801" t="s">
        <v>2761</v>
      </c>
      <c r="S837" s="1412"/>
      <c r="T837" s="872"/>
      <c r="U837" s="873"/>
      <c r="V837" s="871"/>
    </row>
    <row r="838" spans="1:22">
      <c r="A838" s="799" t="s">
        <v>3242</v>
      </c>
      <c r="B838" s="127" t="s">
        <v>2790</v>
      </c>
      <c r="C838" s="353"/>
      <c r="D838" s="155">
        <v>0</v>
      </c>
      <c r="E838" s="110">
        <v>0</v>
      </c>
      <c r="F838" s="33">
        <f t="shared" si="212"/>
        <v>0</v>
      </c>
      <c r="G838" s="111">
        <v>413</v>
      </c>
      <c r="H838" s="110">
        <v>16</v>
      </c>
      <c r="I838" s="3">
        <f t="shared" si="215"/>
        <v>16</v>
      </c>
      <c r="J838" s="3">
        <f t="shared" si="216"/>
        <v>2</v>
      </c>
      <c r="K838" s="110" t="s">
        <v>221</v>
      </c>
      <c r="L838" s="113">
        <v>0.11210000000000001</v>
      </c>
      <c r="M838" s="168">
        <v>4.2759999999999999E-2</v>
      </c>
      <c r="N838" s="33">
        <f t="shared" si="217"/>
        <v>0</v>
      </c>
      <c r="O838" s="364"/>
      <c r="P838" s="801"/>
      <c r="Q838" s="642"/>
      <c r="R838" s="801" t="s">
        <v>2786</v>
      </c>
      <c r="S838" s="1412"/>
      <c r="T838" s="872"/>
      <c r="U838" s="873"/>
      <c r="V838" s="871"/>
    </row>
    <row r="839" spans="1:22">
      <c r="A839" s="799">
        <v>2016</v>
      </c>
      <c r="B839" s="127" t="s">
        <v>718</v>
      </c>
      <c r="C839" s="353"/>
      <c r="D839" s="155">
        <v>0</v>
      </c>
      <c r="E839" s="110">
        <v>0</v>
      </c>
      <c r="F839" s="33">
        <f t="shared" si="212"/>
        <v>0</v>
      </c>
      <c r="G839" s="111">
        <v>336</v>
      </c>
      <c r="H839" s="110">
        <v>16</v>
      </c>
      <c r="I839" s="3">
        <f>E839/G839+H839</f>
        <v>16</v>
      </c>
      <c r="J839" s="3">
        <f>ROUND(I839/7.5,0)</f>
        <v>2</v>
      </c>
      <c r="K839" s="110" t="s">
        <v>410</v>
      </c>
      <c r="L839" s="113">
        <v>0.59540000000000004</v>
      </c>
      <c r="M839" s="168"/>
      <c r="N839" s="33">
        <f t="shared" si="217"/>
        <v>0</v>
      </c>
      <c r="O839" s="364"/>
      <c r="P839" s="801"/>
      <c r="Q839" s="642"/>
      <c r="R839" s="801" t="s">
        <v>2761</v>
      </c>
      <c r="S839" s="1412"/>
      <c r="T839" s="872"/>
      <c r="U839" s="873"/>
      <c r="V839" s="871"/>
    </row>
    <row r="840" spans="1:22">
      <c r="A840" s="587" t="s">
        <v>3012</v>
      </c>
      <c r="B840" s="35" t="s">
        <v>1571</v>
      </c>
      <c r="C840" s="17"/>
      <c r="D840" s="1317">
        <v>0</v>
      </c>
      <c r="E840" s="1321">
        <v>0</v>
      </c>
      <c r="F840" s="33">
        <f t="shared" si="212"/>
        <v>0</v>
      </c>
      <c r="G840" s="664">
        <v>309</v>
      </c>
      <c r="H840" s="18">
        <v>16</v>
      </c>
      <c r="I840" s="19">
        <f t="shared" si="215"/>
        <v>16</v>
      </c>
      <c r="J840" s="19">
        <f t="shared" si="216"/>
        <v>2</v>
      </c>
      <c r="K840" s="18" t="s">
        <v>1572</v>
      </c>
      <c r="L840" s="1084">
        <v>0.52810000000000001</v>
      </c>
      <c r="M840" s="217">
        <v>0.14380000000000001</v>
      </c>
      <c r="N840" s="33">
        <f t="shared" si="217"/>
        <v>0</v>
      </c>
      <c r="O840" s="730"/>
      <c r="P840" s="558"/>
      <c r="Q840" s="654"/>
      <c r="R840" s="558" t="s">
        <v>2771</v>
      </c>
      <c r="S840" s="1412"/>
      <c r="T840" s="872"/>
      <c r="U840" s="873"/>
      <c r="V840" s="871"/>
    </row>
    <row r="841" spans="1:22">
      <c r="A841" s="587"/>
      <c r="B841" s="648"/>
      <c r="C841" s="17"/>
      <c r="D841" s="17"/>
      <c r="E841" s="649"/>
      <c r="F841" s="649"/>
      <c r="G841" s="618"/>
      <c r="H841" s="618"/>
      <c r="I841" s="650"/>
      <c r="J841" s="650"/>
      <c r="K841" s="618"/>
      <c r="L841" s="618"/>
      <c r="M841" s="651"/>
      <c r="N841" s="652"/>
      <c r="O841" s="730"/>
      <c r="P841" s="558"/>
      <c r="Q841" s="654"/>
      <c r="R841" s="558"/>
      <c r="S841" s="1412"/>
      <c r="T841" s="77"/>
      <c r="U841" s="77"/>
      <c r="V841" s="871"/>
    </row>
    <row r="842" spans="1:22">
      <c r="A842" s="587"/>
      <c r="B842" s="648"/>
      <c r="C842" s="17"/>
      <c r="D842" s="17"/>
      <c r="E842" s="649"/>
      <c r="F842" s="649"/>
      <c r="G842" s="618"/>
      <c r="H842" s="618"/>
      <c r="I842" s="650"/>
      <c r="J842" s="650"/>
      <c r="K842" s="618"/>
      <c r="L842" s="618"/>
      <c r="M842" s="651"/>
      <c r="N842" s="652"/>
      <c r="O842" s="653"/>
      <c r="P842" s="558"/>
      <c r="Q842" s="654"/>
      <c r="R842" s="558"/>
      <c r="S842" s="1412"/>
      <c r="T842" s="77"/>
      <c r="U842" s="77"/>
      <c r="V842" s="871"/>
    </row>
    <row r="843" spans="1:22">
      <c r="A843" s="587"/>
      <c r="B843" s="648"/>
      <c r="C843" s="17"/>
      <c r="D843" s="17"/>
      <c r="E843" s="649"/>
      <c r="F843" s="649"/>
      <c r="G843" s="618"/>
      <c r="H843" s="618"/>
      <c r="I843" s="650"/>
      <c r="J843" s="650"/>
      <c r="K843" s="618"/>
      <c r="L843" s="618"/>
      <c r="M843" s="651"/>
      <c r="N843" s="652"/>
      <c r="O843" s="653"/>
      <c r="P843" s="558"/>
      <c r="Q843" s="654"/>
      <c r="R843" s="558"/>
      <c r="S843" s="1412"/>
      <c r="T843" s="77"/>
      <c r="U843" s="77"/>
      <c r="V843" s="871"/>
    </row>
    <row r="844" spans="1:22">
      <c r="A844" s="587"/>
      <c r="B844" s="648"/>
      <c r="C844" s="17"/>
      <c r="D844" s="17"/>
      <c r="E844" s="649"/>
      <c r="F844" s="649"/>
      <c r="G844" s="618"/>
      <c r="H844" s="618"/>
      <c r="I844" s="650"/>
      <c r="J844" s="650"/>
      <c r="K844" s="618"/>
      <c r="L844" s="618"/>
      <c r="M844" s="651"/>
      <c r="N844" s="652"/>
      <c r="O844" s="653"/>
      <c r="P844" s="558"/>
      <c r="Q844" s="654"/>
      <c r="R844" s="558"/>
      <c r="S844" s="1412"/>
      <c r="T844" s="77"/>
      <c r="U844" s="77"/>
      <c r="V844" s="871"/>
    </row>
    <row r="845" spans="1:22" ht="17.399999999999999">
      <c r="A845" s="587"/>
      <c r="B845" s="706"/>
      <c r="C845" s="48"/>
      <c r="D845" s="48"/>
      <c r="E845" s="854" t="s">
        <v>3368</v>
      </c>
      <c r="F845" s="854"/>
      <c r="G845" s="618"/>
      <c r="H845" s="618"/>
      <c r="I845" s="650"/>
      <c r="J845" s="650"/>
      <c r="K845" s="618"/>
      <c r="L845" s="618"/>
      <c r="M845" s="651"/>
      <c r="N845" s="652"/>
      <c r="O845" s="653"/>
      <c r="P845" s="558"/>
      <c r="Q845" s="654"/>
      <c r="R845" s="558"/>
      <c r="S845" s="1412"/>
      <c r="T845" s="77"/>
      <c r="U845" s="77"/>
      <c r="V845" s="871"/>
    </row>
    <row r="846" spans="1:22">
      <c r="A846" s="616"/>
      <c r="B846" s="193" t="s">
        <v>3369</v>
      </c>
      <c r="C846" s="313"/>
      <c r="D846" s="313"/>
      <c r="E846" s="155">
        <v>0</v>
      </c>
      <c r="F846" s="155"/>
      <c r="G846" s="155">
        <v>0</v>
      </c>
      <c r="H846" s="155">
        <v>16</v>
      </c>
      <c r="I846" s="3" t="e">
        <f t="shared" ref="I846:I862" si="218">E846/G846+H846</f>
        <v>#DIV/0!</v>
      </c>
      <c r="J846" s="3" t="e">
        <f t="shared" ref="J846:J862" si="219">ROUND(I846/7.5,0)</f>
        <v>#DIV/0!</v>
      </c>
      <c r="K846" s="155" t="s">
        <v>122</v>
      </c>
      <c r="L846" s="155">
        <v>0.24790000000000001</v>
      </c>
      <c r="M846" s="7"/>
      <c r="N846" s="33">
        <f t="shared" ref="N846:N862" si="220">E846*L846</f>
        <v>0</v>
      </c>
      <c r="O846" s="364"/>
      <c r="P846" s="719" t="s">
        <v>1415</v>
      </c>
      <c r="Q846" s="642"/>
      <c r="R846" s="719" t="s">
        <v>2863</v>
      </c>
      <c r="S846" s="1412"/>
      <c r="T846" s="872"/>
      <c r="U846" s="873"/>
      <c r="V846" s="871"/>
    </row>
    <row r="847" spans="1:22">
      <c r="A847" s="616"/>
      <c r="B847" s="193" t="s">
        <v>3370</v>
      </c>
      <c r="C847" s="313"/>
      <c r="D847" s="313"/>
      <c r="E847" s="155">
        <v>0</v>
      </c>
      <c r="F847" s="155"/>
      <c r="G847" s="155">
        <v>0</v>
      </c>
      <c r="H847" s="155">
        <v>16</v>
      </c>
      <c r="I847" s="3" t="e">
        <f t="shared" si="218"/>
        <v>#DIV/0!</v>
      </c>
      <c r="J847" s="3" t="e">
        <f t="shared" si="219"/>
        <v>#DIV/0!</v>
      </c>
      <c r="K847" s="155" t="s">
        <v>122</v>
      </c>
      <c r="L847" s="155">
        <v>0.1767</v>
      </c>
      <c r="M847" s="7"/>
      <c r="N847" s="33">
        <f t="shared" si="220"/>
        <v>0</v>
      </c>
      <c r="O847" s="364"/>
      <c r="P847" s="719" t="s">
        <v>1415</v>
      </c>
      <c r="Q847" s="642"/>
      <c r="R847" s="719" t="s">
        <v>2863</v>
      </c>
      <c r="S847" s="1412"/>
      <c r="T847" s="872"/>
      <c r="U847" s="873"/>
      <c r="V847" s="871"/>
    </row>
    <row r="848" spans="1:22">
      <c r="A848" s="616"/>
      <c r="B848" s="193" t="s">
        <v>3371</v>
      </c>
      <c r="C848" s="313"/>
      <c r="D848" s="313"/>
      <c r="E848" s="155">
        <v>0</v>
      </c>
      <c r="F848" s="155"/>
      <c r="G848" s="155">
        <v>0</v>
      </c>
      <c r="H848" s="155">
        <v>16</v>
      </c>
      <c r="I848" s="3" t="e">
        <f t="shared" si="218"/>
        <v>#DIV/0!</v>
      </c>
      <c r="J848" s="3" t="e">
        <f t="shared" si="219"/>
        <v>#DIV/0!</v>
      </c>
      <c r="K848" s="155" t="s">
        <v>1771</v>
      </c>
      <c r="L848" s="155">
        <v>3.7400000000000003E-2</v>
      </c>
      <c r="M848" s="7"/>
      <c r="N848" s="33">
        <f t="shared" si="220"/>
        <v>0</v>
      </c>
      <c r="O848" s="364"/>
      <c r="P848" s="719" t="s">
        <v>1415</v>
      </c>
      <c r="Q848" s="642"/>
      <c r="R848" s="719" t="s">
        <v>2863</v>
      </c>
      <c r="S848" s="1412"/>
      <c r="T848" s="872"/>
      <c r="U848" s="873"/>
      <c r="V848" s="871"/>
    </row>
    <row r="849" spans="1:22">
      <c r="A849" s="616"/>
      <c r="B849" s="193" t="s">
        <v>3372</v>
      </c>
      <c r="C849" s="313"/>
      <c r="D849" s="313"/>
      <c r="E849" s="155">
        <v>0</v>
      </c>
      <c r="F849" s="155"/>
      <c r="G849" s="155">
        <v>0</v>
      </c>
      <c r="H849" s="155">
        <v>16</v>
      </c>
      <c r="I849" s="3" t="e">
        <f t="shared" si="218"/>
        <v>#DIV/0!</v>
      </c>
      <c r="J849" s="3" t="e">
        <f t="shared" si="219"/>
        <v>#DIV/0!</v>
      </c>
      <c r="K849" s="155" t="s">
        <v>3373</v>
      </c>
      <c r="L849" s="155">
        <v>1</v>
      </c>
      <c r="M849" s="7"/>
      <c r="N849" s="33">
        <f t="shared" si="220"/>
        <v>0</v>
      </c>
      <c r="O849" s="364"/>
      <c r="P849" s="719" t="s">
        <v>1415</v>
      </c>
      <c r="Q849" s="642"/>
      <c r="R849" s="719" t="s">
        <v>2863</v>
      </c>
      <c r="S849" s="1412"/>
      <c r="T849" s="872"/>
      <c r="U849" s="873"/>
      <c r="V849" s="871"/>
    </row>
    <row r="850" spans="1:22">
      <c r="A850" s="616"/>
      <c r="B850" s="193" t="s">
        <v>3374</v>
      </c>
      <c r="C850" s="313"/>
      <c r="D850" s="313"/>
      <c r="E850" s="155">
        <v>0</v>
      </c>
      <c r="F850" s="155"/>
      <c r="G850" s="155">
        <v>500</v>
      </c>
      <c r="H850" s="155">
        <v>16</v>
      </c>
      <c r="I850" s="3">
        <f t="shared" si="218"/>
        <v>16</v>
      </c>
      <c r="J850" s="3">
        <f t="shared" si="219"/>
        <v>2</v>
      </c>
      <c r="K850" s="155" t="s">
        <v>192</v>
      </c>
      <c r="L850" s="155">
        <v>2.5600000000000001E-2</v>
      </c>
      <c r="M850" s="7"/>
      <c r="N850" s="33">
        <f t="shared" si="220"/>
        <v>0</v>
      </c>
      <c r="O850" s="364"/>
      <c r="P850" s="719"/>
      <c r="Q850" s="642"/>
      <c r="R850" s="719" t="s">
        <v>2863</v>
      </c>
      <c r="S850" s="1412"/>
      <c r="T850" s="872"/>
      <c r="U850" s="873"/>
      <c r="V850" s="871"/>
    </row>
    <row r="851" spans="1:22">
      <c r="A851" s="498"/>
      <c r="B851" s="855" t="s">
        <v>3375</v>
      </c>
      <c r="C851" s="856"/>
      <c r="D851" s="856"/>
      <c r="E851" s="215">
        <v>0</v>
      </c>
      <c r="F851" s="215"/>
      <c r="G851" s="175">
        <v>0</v>
      </c>
      <c r="H851" s="175">
        <v>16</v>
      </c>
      <c r="I851" s="6" t="e">
        <f t="shared" si="218"/>
        <v>#DIV/0!</v>
      </c>
      <c r="J851" s="6" t="e">
        <f t="shared" si="219"/>
        <v>#DIV/0!</v>
      </c>
      <c r="K851" s="175" t="s">
        <v>221</v>
      </c>
      <c r="L851" s="175">
        <v>3.09E-2</v>
      </c>
      <c r="M851" s="157"/>
      <c r="N851" s="401">
        <f t="shared" si="220"/>
        <v>0</v>
      </c>
      <c r="O851" s="388"/>
      <c r="P851" s="857"/>
      <c r="Q851" s="654"/>
      <c r="R851" s="558" t="s">
        <v>2794</v>
      </c>
      <c r="S851" s="1412"/>
      <c r="T851" s="872"/>
      <c r="U851" s="872"/>
      <c r="V851" s="871"/>
    </row>
    <row r="852" spans="1:22">
      <c r="A852" s="498"/>
      <c r="B852" s="855" t="s">
        <v>3376</v>
      </c>
      <c r="C852" s="856"/>
      <c r="D852" s="856"/>
      <c r="E852" s="215">
        <v>0</v>
      </c>
      <c r="F852" s="215"/>
      <c r="G852" s="175">
        <v>360</v>
      </c>
      <c r="H852" s="175">
        <v>16</v>
      </c>
      <c r="I852" s="6">
        <f t="shared" si="218"/>
        <v>16</v>
      </c>
      <c r="J852" s="6">
        <f t="shared" si="219"/>
        <v>2</v>
      </c>
      <c r="K852" s="175" t="s">
        <v>3377</v>
      </c>
      <c r="L852" s="175">
        <v>1</v>
      </c>
      <c r="M852" s="157"/>
      <c r="N852" s="401">
        <f t="shared" si="220"/>
        <v>0</v>
      </c>
      <c r="O852" s="388"/>
      <c r="P852" s="857"/>
      <c r="Q852" s="654"/>
      <c r="R852" s="558" t="s">
        <v>2863</v>
      </c>
      <c r="S852" s="1412"/>
      <c r="T852" s="872"/>
      <c r="U852" s="872"/>
      <c r="V852" s="871"/>
    </row>
    <row r="853" spans="1:22">
      <c r="A853" s="498"/>
      <c r="B853" s="855" t="s">
        <v>3378</v>
      </c>
      <c r="C853" s="856"/>
      <c r="D853" s="856"/>
      <c r="E853" s="215">
        <v>0</v>
      </c>
      <c r="F853" s="215"/>
      <c r="G853" s="175">
        <v>0</v>
      </c>
      <c r="H853" s="175">
        <v>16</v>
      </c>
      <c r="I853" s="6" t="e">
        <f t="shared" si="218"/>
        <v>#DIV/0!</v>
      </c>
      <c r="J853" s="6" t="e">
        <f t="shared" si="219"/>
        <v>#DIV/0!</v>
      </c>
      <c r="K853" s="175" t="s">
        <v>122</v>
      </c>
      <c r="L853" s="175">
        <v>0.30969999999999998</v>
      </c>
      <c r="M853" s="157"/>
      <c r="N853" s="401">
        <f t="shared" si="220"/>
        <v>0</v>
      </c>
      <c r="O853" s="388"/>
      <c r="P853" s="558" t="s">
        <v>3379</v>
      </c>
      <c r="Q853" s="654"/>
      <c r="R853" s="558" t="s">
        <v>2863</v>
      </c>
      <c r="S853" s="1412"/>
      <c r="T853" s="872"/>
      <c r="U853" s="872"/>
      <c r="V853" s="871"/>
    </row>
    <row r="854" spans="1:22">
      <c r="A854" s="498"/>
      <c r="B854" s="855" t="s">
        <v>3377</v>
      </c>
      <c r="C854" s="856"/>
      <c r="D854" s="856"/>
      <c r="E854" s="215">
        <v>0</v>
      </c>
      <c r="F854" s="215"/>
      <c r="G854" s="175">
        <v>0</v>
      </c>
      <c r="H854" s="175">
        <v>16</v>
      </c>
      <c r="I854" s="6" t="e">
        <f t="shared" si="218"/>
        <v>#DIV/0!</v>
      </c>
      <c r="J854" s="6" t="e">
        <f t="shared" si="219"/>
        <v>#DIV/0!</v>
      </c>
      <c r="K854" s="175" t="s">
        <v>122</v>
      </c>
      <c r="L854" s="175">
        <v>0.28870000000000001</v>
      </c>
      <c r="M854" s="157"/>
      <c r="N854" s="401">
        <f t="shared" si="220"/>
        <v>0</v>
      </c>
      <c r="O854" s="388"/>
      <c r="P854" s="558" t="s">
        <v>1415</v>
      </c>
      <c r="Q854" s="654"/>
      <c r="R854" s="558" t="s">
        <v>2863</v>
      </c>
      <c r="S854" s="1412"/>
      <c r="T854" s="872"/>
      <c r="U854" s="872"/>
      <c r="V854" s="871"/>
    </row>
    <row r="855" spans="1:22">
      <c r="A855" s="498"/>
      <c r="B855" s="855" t="s">
        <v>3380</v>
      </c>
      <c r="C855" s="856"/>
      <c r="D855" s="856"/>
      <c r="E855" s="215">
        <v>0</v>
      </c>
      <c r="F855" s="215"/>
      <c r="G855" s="175">
        <v>0</v>
      </c>
      <c r="H855" s="175">
        <v>16</v>
      </c>
      <c r="I855" s="6" t="e">
        <f t="shared" si="218"/>
        <v>#DIV/0!</v>
      </c>
      <c r="J855" s="6" t="e">
        <f t="shared" si="219"/>
        <v>#DIV/0!</v>
      </c>
      <c r="K855" s="175" t="s">
        <v>1771</v>
      </c>
      <c r="L855" s="175">
        <v>1.9099999999999999E-2</v>
      </c>
      <c r="M855" s="157"/>
      <c r="N855" s="401">
        <f t="shared" si="220"/>
        <v>0</v>
      </c>
      <c r="O855" s="388"/>
      <c r="P855" s="857"/>
      <c r="Q855" s="654"/>
      <c r="R855" s="558" t="s">
        <v>2863</v>
      </c>
      <c r="S855" s="1412"/>
      <c r="T855" s="872"/>
      <c r="U855" s="872"/>
      <c r="V855" s="871"/>
    </row>
    <row r="856" spans="1:22">
      <c r="A856" s="616"/>
      <c r="B856" s="193" t="s">
        <v>3381</v>
      </c>
      <c r="C856" s="313"/>
      <c r="D856" s="313"/>
      <c r="E856" s="155">
        <v>0</v>
      </c>
      <c r="F856" s="155"/>
      <c r="G856" s="155">
        <v>240</v>
      </c>
      <c r="H856" s="155">
        <v>16</v>
      </c>
      <c r="I856" s="3">
        <f t="shared" si="218"/>
        <v>16</v>
      </c>
      <c r="J856" s="3">
        <f t="shared" si="219"/>
        <v>2</v>
      </c>
      <c r="K856" s="155" t="s">
        <v>122</v>
      </c>
      <c r="L856" s="155">
        <v>4.1110000000000001E-2</v>
      </c>
      <c r="M856" s="7"/>
      <c r="N856" s="33">
        <f t="shared" si="220"/>
        <v>0</v>
      </c>
      <c r="O856" s="364"/>
      <c r="P856" s="719"/>
      <c r="Q856" s="642"/>
      <c r="R856" s="719" t="s">
        <v>2863</v>
      </c>
      <c r="S856" s="1412"/>
      <c r="T856" s="872"/>
      <c r="U856" s="873"/>
      <c r="V856" s="871"/>
    </row>
    <row r="857" spans="1:22">
      <c r="A857" s="616"/>
      <c r="B857" s="193" t="s">
        <v>3382</v>
      </c>
      <c r="C857" s="313"/>
      <c r="D857" s="313"/>
      <c r="E857" s="155">
        <v>0</v>
      </c>
      <c r="F857" s="155"/>
      <c r="G857" s="155">
        <v>0</v>
      </c>
      <c r="H857" s="155">
        <v>16</v>
      </c>
      <c r="I857" s="3" t="e">
        <f t="shared" si="218"/>
        <v>#DIV/0!</v>
      </c>
      <c r="J857" s="3" t="e">
        <f t="shared" si="219"/>
        <v>#DIV/0!</v>
      </c>
      <c r="K857" s="155" t="s">
        <v>3087</v>
      </c>
      <c r="L857" s="155">
        <v>1.21E-2</v>
      </c>
      <c r="M857" s="7"/>
      <c r="N857" s="33">
        <f t="shared" si="220"/>
        <v>0</v>
      </c>
      <c r="O857" s="364"/>
      <c r="P857" s="719" t="s">
        <v>2881</v>
      </c>
      <c r="Q857" s="642"/>
      <c r="R857" s="719" t="s">
        <v>2863</v>
      </c>
      <c r="S857" s="1412"/>
      <c r="T857" s="872"/>
      <c r="U857" s="873"/>
      <c r="V857" s="871"/>
    </row>
    <row r="858" spans="1:22">
      <c r="A858" s="793"/>
      <c r="B858" s="193" t="s">
        <v>3383</v>
      </c>
      <c r="C858" s="313"/>
      <c r="D858" s="313"/>
      <c r="E858" s="155">
        <v>0</v>
      </c>
      <c r="F858" s="155"/>
      <c r="G858" s="155">
        <v>0</v>
      </c>
      <c r="H858" s="155">
        <v>16</v>
      </c>
      <c r="I858" s="3" t="e">
        <f t="shared" si="218"/>
        <v>#DIV/0!</v>
      </c>
      <c r="J858" s="3" t="e">
        <f t="shared" si="219"/>
        <v>#DIV/0!</v>
      </c>
      <c r="K858" s="155" t="s">
        <v>3384</v>
      </c>
      <c r="L858" s="155">
        <v>1</v>
      </c>
      <c r="M858" s="7"/>
      <c r="N858" s="33">
        <f t="shared" si="220"/>
        <v>0</v>
      </c>
      <c r="O858" s="364"/>
      <c r="P858" s="719"/>
      <c r="Q858" s="642"/>
      <c r="R858" s="719" t="s">
        <v>2863</v>
      </c>
      <c r="S858" s="1412"/>
      <c r="T858" s="872"/>
      <c r="U858" s="873"/>
      <c r="V858" s="871"/>
    </row>
    <row r="859" spans="1:22">
      <c r="A859" s="799"/>
      <c r="B859" s="193" t="s">
        <v>3385</v>
      </c>
      <c r="C859" s="313"/>
      <c r="D859" s="313"/>
      <c r="E859" s="155">
        <v>0</v>
      </c>
      <c r="F859" s="155"/>
      <c r="G859" s="155">
        <v>0</v>
      </c>
      <c r="H859" s="155">
        <v>16</v>
      </c>
      <c r="I859" s="3" t="e">
        <f t="shared" si="218"/>
        <v>#DIV/0!</v>
      </c>
      <c r="J859" s="3" t="e">
        <f t="shared" si="219"/>
        <v>#DIV/0!</v>
      </c>
      <c r="K859" s="155" t="s">
        <v>3386</v>
      </c>
      <c r="L859" s="155">
        <v>1</v>
      </c>
      <c r="M859" s="7"/>
      <c r="N859" s="33">
        <f t="shared" si="220"/>
        <v>0</v>
      </c>
      <c r="O859" s="364"/>
      <c r="P859" s="719"/>
      <c r="Q859" s="642"/>
      <c r="R859" s="719" t="s">
        <v>2863</v>
      </c>
      <c r="S859" s="1412"/>
      <c r="T859" s="872"/>
      <c r="U859" s="873"/>
      <c r="V859" s="871"/>
    </row>
    <row r="860" spans="1:22">
      <c r="A860" s="799"/>
      <c r="B860" s="193" t="s">
        <v>3387</v>
      </c>
      <c r="C860" s="313"/>
      <c r="D860" s="313"/>
      <c r="E860" s="155">
        <v>0</v>
      </c>
      <c r="F860" s="155"/>
      <c r="G860" s="155">
        <v>0</v>
      </c>
      <c r="H860" s="155">
        <v>16</v>
      </c>
      <c r="I860" s="3" t="e">
        <f t="shared" si="218"/>
        <v>#DIV/0!</v>
      </c>
      <c r="J860" s="3" t="e">
        <f t="shared" si="219"/>
        <v>#DIV/0!</v>
      </c>
      <c r="K860" s="155" t="s">
        <v>515</v>
      </c>
      <c r="L860" s="155">
        <v>1</v>
      </c>
      <c r="M860" s="7"/>
      <c r="N860" s="33">
        <f t="shared" si="220"/>
        <v>0</v>
      </c>
      <c r="O860" s="364"/>
      <c r="P860" s="719" t="s">
        <v>2262</v>
      </c>
      <c r="Q860" s="642"/>
      <c r="R860" s="719" t="s">
        <v>2863</v>
      </c>
      <c r="S860" s="1412"/>
      <c r="T860" s="872"/>
      <c r="U860" s="873"/>
      <c r="V860" s="871"/>
    </row>
    <row r="861" spans="1:22">
      <c r="A861" s="799"/>
      <c r="B861" s="193" t="s">
        <v>3388</v>
      </c>
      <c r="C861" s="313"/>
      <c r="D861" s="313"/>
      <c r="E861" s="155">
        <v>0</v>
      </c>
      <c r="F861" s="155"/>
      <c r="G861" s="155">
        <v>0</v>
      </c>
      <c r="H861" s="155">
        <v>16</v>
      </c>
      <c r="I861" s="3" t="e">
        <f t="shared" si="218"/>
        <v>#DIV/0!</v>
      </c>
      <c r="J861" s="3" t="e">
        <f t="shared" si="219"/>
        <v>#DIV/0!</v>
      </c>
      <c r="K861" s="155" t="s">
        <v>3389</v>
      </c>
      <c r="L861" s="155">
        <v>1</v>
      </c>
      <c r="M861" s="7"/>
      <c r="N861" s="33">
        <f t="shared" si="220"/>
        <v>0</v>
      </c>
      <c r="O861" s="364"/>
      <c r="P861" s="719" t="s">
        <v>2262</v>
      </c>
      <c r="Q861" s="642"/>
      <c r="R861" s="719" t="s">
        <v>2863</v>
      </c>
      <c r="S861" s="1412"/>
      <c r="T861" s="872"/>
      <c r="U861" s="873"/>
      <c r="V861" s="871"/>
    </row>
    <row r="862" spans="1:22">
      <c r="A862" s="799"/>
      <c r="B862" s="193" t="s">
        <v>3390</v>
      </c>
      <c r="C862" s="313"/>
      <c r="D862" s="313"/>
      <c r="E862" s="155">
        <v>0</v>
      </c>
      <c r="F862" s="155"/>
      <c r="G862" s="155">
        <v>0</v>
      </c>
      <c r="H862" s="155">
        <v>16</v>
      </c>
      <c r="I862" s="3" t="e">
        <f t="shared" si="218"/>
        <v>#DIV/0!</v>
      </c>
      <c r="J862" s="3" t="e">
        <f t="shared" si="219"/>
        <v>#DIV/0!</v>
      </c>
      <c r="K862" s="155" t="s">
        <v>3389</v>
      </c>
      <c r="L862" s="155">
        <v>1</v>
      </c>
      <c r="M862" s="7"/>
      <c r="N862" s="33">
        <f t="shared" si="220"/>
        <v>0</v>
      </c>
      <c r="O862" s="364"/>
      <c r="P862" s="719" t="s">
        <v>2262</v>
      </c>
      <c r="Q862" s="642"/>
      <c r="R862" s="719" t="s">
        <v>2863</v>
      </c>
      <c r="S862" s="1412"/>
      <c r="T862" s="872"/>
      <c r="U862" s="873"/>
      <c r="V862" s="871"/>
    </row>
    <row r="863" spans="1:22">
      <c r="A863" s="799"/>
      <c r="B863" s="193">
        <v>106464</v>
      </c>
      <c r="C863" s="313"/>
      <c r="D863" s="313"/>
      <c r="E863" s="155"/>
      <c r="F863" s="155"/>
      <c r="G863" s="155"/>
      <c r="H863" s="155"/>
      <c r="I863" s="3"/>
      <c r="J863" s="3"/>
      <c r="K863" s="155"/>
      <c r="L863" s="155"/>
      <c r="M863" s="7"/>
      <c r="N863" s="33"/>
      <c r="O863" s="364"/>
      <c r="P863" s="719"/>
      <c r="Q863" s="642"/>
      <c r="R863" s="719"/>
      <c r="S863" s="1412"/>
      <c r="T863" s="872"/>
      <c r="U863" s="873"/>
      <c r="V863" s="871"/>
    </row>
    <row r="864" spans="1:22">
      <c r="A864" s="792"/>
      <c r="B864" s="127" t="s">
        <v>3391</v>
      </c>
      <c r="C864" s="353"/>
      <c r="D864" s="353"/>
      <c r="E864" s="110">
        <v>0</v>
      </c>
      <c r="F864" s="110"/>
      <c r="G864" s="110">
        <v>179</v>
      </c>
      <c r="H864" s="110">
        <v>16</v>
      </c>
      <c r="I864" s="3">
        <f t="shared" ref="I864:I886" si="221">E864/G864+H864</f>
        <v>16</v>
      </c>
      <c r="J864" s="3">
        <f t="shared" ref="J864:J886" si="222">ROUND(I864/7.5,0)</f>
        <v>2</v>
      </c>
      <c r="K864" s="110" t="s">
        <v>232</v>
      </c>
      <c r="L864" s="168">
        <v>0.622</v>
      </c>
      <c r="M864" s="168"/>
      <c r="N864" s="33">
        <f t="shared" ref="N864:N886" si="223">E864*L864</f>
        <v>0</v>
      </c>
      <c r="O864" s="364"/>
      <c r="P864" s="801"/>
      <c r="Q864" s="642"/>
      <c r="R864" s="801" t="s">
        <v>1399</v>
      </c>
      <c r="S864" s="1412"/>
      <c r="T864" s="872"/>
      <c r="U864" s="873"/>
      <c r="V864" s="871"/>
    </row>
    <row r="865" spans="1:22">
      <c r="A865" s="799"/>
      <c r="B865" s="127" t="s">
        <v>3392</v>
      </c>
      <c r="C865" s="353" t="s">
        <v>3393</v>
      </c>
      <c r="D865" s="353"/>
      <c r="E865" s="110">
        <v>0</v>
      </c>
      <c r="F865" s="110"/>
      <c r="G865" s="110">
        <v>88</v>
      </c>
      <c r="H865" s="110">
        <v>16</v>
      </c>
      <c r="I865" s="3">
        <f t="shared" si="221"/>
        <v>16</v>
      </c>
      <c r="J865" s="3">
        <f t="shared" si="222"/>
        <v>2</v>
      </c>
      <c r="K865" s="110" t="s">
        <v>1850</v>
      </c>
      <c r="L865" s="168">
        <v>1.7975000000000001</v>
      </c>
      <c r="M865" s="168"/>
      <c r="N865" s="33">
        <f t="shared" si="223"/>
        <v>0</v>
      </c>
      <c r="O865" s="364"/>
      <c r="P865" s="801"/>
      <c r="Q865" s="642"/>
      <c r="R865" s="801" t="s">
        <v>2761</v>
      </c>
      <c r="S865" s="1412"/>
      <c r="T865" s="872"/>
      <c r="U865" s="873"/>
      <c r="V865" s="871"/>
    </row>
    <row r="866" spans="1:22">
      <c r="A866" s="799"/>
      <c r="B866" s="127" t="s">
        <v>3394</v>
      </c>
      <c r="C866" s="353"/>
      <c r="D866" s="353"/>
      <c r="E866" s="110">
        <v>0</v>
      </c>
      <c r="F866" s="110"/>
      <c r="G866" s="110">
        <v>304</v>
      </c>
      <c r="H866" s="110">
        <v>16</v>
      </c>
      <c r="I866" s="3">
        <f t="shared" si="221"/>
        <v>16</v>
      </c>
      <c r="J866" s="3">
        <f t="shared" si="222"/>
        <v>2</v>
      </c>
      <c r="K866" s="110" t="s">
        <v>92</v>
      </c>
      <c r="L866" s="168">
        <v>0.51329999999999998</v>
      </c>
      <c r="M866" s="168"/>
      <c r="N866" s="33">
        <f t="shared" si="223"/>
        <v>0</v>
      </c>
      <c r="O866" s="364"/>
      <c r="P866" s="801"/>
      <c r="Q866" s="642"/>
      <c r="R866" s="801"/>
      <c r="S866" s="1412"/>
      <c r="T866" s="872"/>
      <c r="U866" s="873"/>
      <c r="V866" s="871"/>
    </row>
    <row r="867" spans="1:22">
      <c r="A867" s="799"/>
      <c r="B867" s="127">
        <v>678090002</v>
      </c>
      <c r="C867" s="353"/>
      <c r="D867" s="353"/>
      <c r="E867" s="110">
        <v>0</v>
      </c>
      <c r="F867" s="110"/>
      <c r="G867" s="110">
        <v>259</v>
      </c>
      <c r="H867" s="110">
        <v>16</v>
      </c>
      <c r="I867" s="3">
        <f t="shared" si="221"/>
        <v>16</v>
      </c>
      <c r="J867" s="3">
        <f t="shared" si="222"/>
        <v>2</v>
      </c>
      <c r="K867" s="110" t="s">
        <v>239</v>
      </c>
      <c r="L867" s="168">
        <v>0.29680000000000001</v>
      </c>
      <c r="M867" s="168"/>
      <c r="N867" s="33">
        <f t="shared" si="223"/>
        <v>0</v>
      </c>
      <c r="O867" s="364"/>
      <c r="P867" s="801"/>
      <c r="Q867" s="642"/>
      <c r="R867" s="801" t="s">
        <v>2909</v>
      </c>
      <c r="S867" s="1412"/>
      <c r="T867" s="872"/>
      <c r="U867" s="873"/>
      <c r="V867" s="871"/>
    </row>
    <row r="868" spans="1:22">
      <c r="A868" s="799"/>
      <c r="B868" s="193" t="s">
        <v>3395</v>
      </c>
      <c r="C868" s="313"/>
      <c r="D868" s="313"/>
      <c r="E868" s="155">
        <v>0</v>
      </c>
      <c r="F868" s="155"/>
      <c r="G868" s="155">
        <v>0</v>
      </c>
      <c r="H868" s="155">
        <v>16</v>
      </c>
      <c r="I868" s="3" t="e">
        <f t="shared" si="221"/>
        <v>#DIV/0!</v>
      </c>
      <c r="J868" s="3" t="e">
        <f t="shared" si="222"/>
        <v>#DIV/0!</v>
      </c>
      <c r="K868" s="155" t="s">
        <v>54</v>
      </c>
      <c r="L868" s="155">
        <v>3.3799999999999997E-2</v>
      </c>
      <c r="M868" s="7"/>
      <c r="N868" s="33">
        <f t="shared" si="223"/>
        <v>0</v>
      </c>
      <c r="O868" s="364"/>
      <c r="P868" s="719"/>
      <c r="Q868" s="642"/>
      <c r="R868" s="719" t="s">
        <v>2863</v>
      </c>
      <c r="S868" s="1412"/>
      <c r="T868" s="872"/>
      <c r="U868" s="873"/>
      <c r="V868" s="871"/>
    </row>
    <row r="869" spans="1:22">
      <c r="A869" s="799"/>
      <c r="B869" s="193" t="s">
        <v>3396</v>
      </c>
      <c r="C869" s="313"/>
      <c r="D869" s="313"/>
      <c r="E869" s="155">
        <v>0</v>
      </c>
      <c r="F869" s="155"/>
      <c r="G869" s="155">
        <v>42</v>
      </c>
      <c r="H869" s="155">
        <v>16</v>
      </c>
      <c r="I869" s="3">
        <f t="shared" si="221"/>
        <v>16</v>
      </c>
      <c r="J869" s="3">
        <f t="shared" si="222"/>
        <v>2</v>
      </c>
      <c r="K869" s="155" t="s">
        <v>1765</v>
      </c>
      <c r="L869" s="155">
        <v>2.8199999999999999E-2</v>
      </c>
      <c r="M869" s="7"/>
      <c r="N869" s="33">
        <f t="shared" si="223"/>
        <v>0</v>
      </c>
      <c r="O869" s="364"/>
      <c r="P869" s="719" t="s">
        <v>2262</v>
      </c>
      <c r="Q869" s="642"/>
      <c r="R869" s="719" t="s">
        <v>3397</v>
      </c>
      <c r="S869" s="1412"/>
      <c r="T869" s="872"/>
      <c r="U869" s="873"/>
      <c r="V869" s="871"/>
    </row>
    <row r="870" spans="1:22">
      <c r="A870" s="799"/>
      <c r="B870" s="193" t="s">
        <v>3398</v>
      </c>
      <c r="C870" s="313"/>
      <c r="D870" s="313"/>
      <c r="E870" s="155">
        <v>0</v>
      </c>
      <c r="F870" s="155"/>
      <c r="G870" s="155">
        <v>42</v>
      </c>
      <c r="H870" s="155">
        <v>16</v>
      </c>
      <c r="I870" s="3">
        <f t="shared" si="221"/>
        <v>16</v>
      </c>
      <c r="J870" s="3">
        <f t="shared" si="222"/>
        <v>2</v>
      </c>
      <c r="K870" s="155" t="s">
        <v>1765</v>
      </c>
      <c r="L870" s="155">
        <v>2.8199999999999999E-2</v>
      </c>
      <c r="M870" s="7"/>
      <c r="N870" s="33">
        <f t="shared" si="223"/>
        <v>0</v>
      </c>
      <c r="O870" s="364"/>
      <c r="P870" s="719" t="s">
        <v>2262</v>
      </c>
      <c r="Q870" s="642"/>
      <c r="R870" s="719" t="s">
        <v>2863</v>
      </c>
      <c r="S870" s="1412"/>
      <c r="T870" s="872"/>
      <c r="U870" s="873"/>
      <c r="V870" s="871"/>
    </row>
    <row r="871" spans="1:22">
      <c r="A871" s="799"/>
      <c r="B871" s="193" t="s">
        <v>3399</v>
      </c>
      <c r="C871" s="313"/>
      <c r="D871" s="313"/>
      <c r="E871" s="155">
        <v>0</v>
      </c>
      <c r="F871" s="155"/>
      <c r="G871" s="155">
        <v>0</v>
      </c>
      <c r="H871" s="155">
        <v>16</v>
      </c>
      <c r="I871" s="3" t="e">
        <f t="shared" si="221"/>
        <v>#DIV/0!</v>
      </c>
      <c r="J871" s="3" t="e">
        <f t="shared" si="222"/>
        <v>#DIV/0!</v>
      </c>
      <c r="K871" s="155" t="s">
        <v>55</v>
      </c>
      <c r="L871" s="155">
        <v>4.07E-2</v>
      </c>
      <c r="M871" s="7"/>
      <c r="N871" s="33">
        <f t="shared" si="223"/>
        <v>0</v>
      </c>
      <c r="O871" s="364"/>
      <c r="P871" s="719" t="s">
        <v>2974</v>
      </c>
      <c r="Q871" s="642"/>
      <c r="R871" s="719" t="s">
        <v>2863</v>
      </c>
      <c r="S871" s="1412"/>
      <c r="T871" s="872"/>
      <c r="U871" s="873"/>
      <c r="V871" s="871"/>
    </row>
    <row r="872" spans="1:22">
      <c r="A872" s="799"/>
      <c r="B872" s="193" t="s">
        <v>3400</v>
      </c>
      <c r="C872" s="313"/>
      <c r="D872" s="313"/>
      <c r="E872" s="155">
        <v>0</v>
      </c>
      <c r="F872" s="155"/>
      <c r="G872" s="155">
        <v>0</v>
      </c>
      <c r="H872" s="155">
        <v>16</v>
      </c>
      <c r="I872" s="3" t="e">
        <f t="shared" si="221"/>
        <v>#DIV/0!</v>
      </c>
      <c r="J872" s="3" t="e">
        <f t="shared" si="222"/>
        <v>#DIV/0!</v>
      </c>
      <c r="K872" s="155" t="s">
        <v>181</v>
      </c>
      <c r="L872" s="155">
        <v>0.35060000000000002</v>
      </c>
      <c r="M872" s="7"/>
      <c r="N872" s="33">
        <f t="shared" si="223"/>
        <v>0</v>
      </c>
      <c r="O872" s="364"/>
      <c r="P872" s="719"/>
      <c r="Q872" s="642"/>
      <c r="R872" s="719" t="s">
        <v>2863</v>
      </c>
      <c r="S872" s="1412"/>
      <c r="T872" s="872"/>
      <c r="U872" s="873"/>
      <c r="V872" s="871"/>
    </row>
    <row r="873" spans="1:22">
      <c r="A873" s="792"/>
      <c r="B873" s="127" t="s">
        <v>3401</v>
      </c>
      <c r="C873" s="353"/>
      <c r="D873" s="353"/>
      <c r="E873" s="110">
        <v>0</v>
      </c>
      <c r="F873" s="110"/>
      <c r="G873" s="110">
        <v>489</v>
      </c>
      <c r="H873" s="110">
        <v>16</v>
      </c>
      <c r="I873" s="3">
        <f t="shared" si="221"/>
        <v>16</v>
      </c>
      <c r="J873" s="3">
        <f t="shared" si="222"/>
        <v>2</v>
      </c>
      <c r="K873" s="110" t="s">
        <v>91</v>
      </c>
      <c r="L873" s="168">
        <v>4.36E-2</v>
      </c>
      <c r="M873" s="168"/>
      <c r="N873" s="33">
        <f t="shared" si="223"/>
        <v>0</v>
      </c>
      <c r="O873" s="364"/>
      <c r="P873" s="801"/>
      <c r="Q873" s="642"/>
      <c r="R873" s="801" t="s">
        <v>3402</v>
      </c>
      <c r="S873" s="1412"/>
      <c r="T873" s="872"/>
      <c r="U873" s="873"/>
      <c r="V873" s="871"/>
    </row>
    <row r="874" spans="1:22">
      <c r="A874" s="799"/>
      <c r="B874" s="127" t="s">
        <v>3403</v>
      </c>
      <c r="C874" s="353"/>
      <c r="D874" s="353"/>
      <c r="E874" s="110">
        <v>0</v>
      </c>
      <c r="F874" s="110"/>
      <c r="G874" s="110">
        <v>525</v>
      </c>
      <c r="H874" s="110">
        <v>16</v>
      </c>
      <c r="I874" s="3">
        <f t="shared" si="221"/>
        <v>16</v>
      </c>
      <c r="J874" s="3">
        <f t="shared" si="222"/>
        <v>2</v>
      </c>
      <c r="K874" s="110" t="s">
        <v>3063</v>
      </c>
      <c r="L874" s="168">
        <v>2.53E-2</v>
      </c>
      <c r="M874" s="168"/>
      <c r="N874" s="33">
        <f t="shared" si="223"/>
        <v>0</v>
      </c>
      <c r="O874" s="364"/>
      <c r="P874" s="801"/>
      <c r="Q874" s="642"/>
      <c r="R874" s="801" t="s">
        <v>2828</v>
      </c>
      <c r="S874" s="1412"/>
      <c r="T874" s="872"/>
      <c r="U874" s="873"/>
      <c r="V874" s="871"/>
    </row>
    <row r="875" spans="1:22">
      <c r="A875" s="799"/>
      <c r="B875" s="127" t="s">
        <v>3404</v>
      </c>
      <c r="C875" s="353"/>
      <c r="D875" s="353"/>
      <c r="E875" s="110">
        <v>0</v>
      </c>
      <c r="F875" s="110"/>
      <c r="G875" s="110">
        <v>297</v>
      </c>
      <c r="H875" s="110">
        <v>16</v>
      </c>
      <c r="I875" s="3">
        <f t="shared" si="221"/>
        <v>16</v>
      </c>
      <c r="J875" s="3">
        <f t="shared" si="222"/>
        <v>2</v>
      </c>
      <c r="K875" s="110" t="s">
        <v>181</v>
      </c>
      <c r="L875" s="168">
        <v>0.30099999999999999</v>
      </c>
      <c r="M875" s="168"/>
      <c r="N875" s="33">
        <f t="shared" si="223"/>
        <v>0</v>
      </c>
      <c r="O875" s="364"/>
      <c r="P875" s="801"/>
      <c r="Q875" s="642"/>
      <c r="R875" s="801"/>
      <c r="S875" s="1412"/>
      <c r="T875" s="872"/>
      <c r="U875" s="873"/>
      <c r="V875" s="871"/>
    </row>
    <row r="876" spans="1:22">
      <c r="A876" s="799"/>
      <c r="B876" s="127" t="s">
        <v>3405</v>
      </c>
      <c r="C876" s="353"/>
      <c r="D876" s="353"/>
      <c r="E876" s="110">
        <v>0</v>
      </c>
      <c r="F876" s="110"/>
      <c r="G876" s="110">
        <v>490</v>
      </c>
      <c r="H876" s="110">
        <v>16</v>
      </c>
      <c r="I876" s="3">
        <f t="shared" si="221"/>
        <v>16</v>
      </c>
      <c r="J876" s="3">
        <f t="shared" si="222"/>
        <v>2</v>
      </c>
      <c r="K876" s="110" t="s">
        <v>221</v>
      </c>
      <c r="L876" s="168">
        <v>5.0200000000000002E-2</v>
      </c>
      <c r="M876" s="168"/>
      <c r="N876" s="33">
        <f t="shared" si="223"/>
        <v>0</v>
      </c>
      <c r="O876" s="364"/>
      <c r="P876" s="801"/>
      <c r="Q876" s="642"/>
      <c r="R876" s="801" t="s">
        <v>3079</v>
      </c>
      <c r="S876" s="1412"/>
      <c r="T876" s="872"/>
      <c r="U876" s="873"/>
      <c r="V876" s="871"/>
    </row>
    <row r="877" spans="1:22">
      <c r="A877" s="799"/>
      <c r="B877" s="127" t="s">
        <v>3406</v>
      </c>
      <c r="C877" s="353"/>
      <c r="D877" s="353"/>
      <c r="E877" s="110">
        <v>0</v>
      </c>
      <c r="F877" s="110"/>
      <c r="G877" s="110">
        <v>501</v>
      </c>
      <c r="H877" s="110">
        <v>16</v>
      </c>
      <c r="I877" s="3">
        <f t="shared" si="221"/>
        <v>16</v>
      </c>
      <c r="J877" s="3">
        <f t="shared" si="222"/>
        <v>2</v>
      </c>
      <c r="K877" s="110" t="s">
        <v>221</v>
      </c>
      <c r="L877" s="168">
        <v>6.3399999999999998E-2</v>
      </c>
      <c r="M877" s="168"/>
      <c r="N877" s="33">
        <f t="shared" si="223"/>
        <v>0</v>
      </c>
      <c r="O877" s="364"/>
      <c r="P877" s="801"/>
      <c r="Q877" s="642"/>
      <c r="R877" s="801" t="s">
        <v>2959</v>
      </c>
      <c r="S877" s="1412"/>
      <c r="T877" s="872"/>
      <c r="U877" s="873"/>
      <c r="V877" s="871"/>
    </row>
    <row r="878" spans="1:22">
      <c r="A878" s="799"/>
      <c r="B878" s="127" t="s">
        <v>3407</v>
      </c>
      <c r="C878" s="353"/>
      <c r="D878" s="353"/>
      <c r="E878" s="110">
        <v>0</v>
      </c>
      <c r="F878" s="110"/>
      <c r="G878" s="110">
        <v>295</v>
      </c>
      <c r="H878" s="110">
        <v>16</v>
      </c>
      <c r="I878" s="3">
        <f t="shared" si="221"/>
        <v>16</v>
      </c>
      <c r="J878" s="3">
        <f t="shared" si="222"/>
        <v>2</v>
      </c>
      <c r="K878" s="110" t="s">
        <v>1089</v>
      </c>
      <c r="L878" s="168">
        <v>5.0200000000000002E-2</v>
      </c>
      <c r="M878" s="168"/>
      <c r="N878" s="33">
        <f t="shared" si="223"/>
        <v>0</v>
      </c>
      <c r="O878" s="364"/>
      <c r="P878" s="801"/>
      <c r="Q878" s="642"/>
      <c r="R878" s="801" t="s">
        <v>2814</v>
      </c>
      <c r="S878" s="1412"/>
      <c r="T878" s="872"/>
      <c r="U878" s="873"/>
      <c r="V878" s="871"/>
    </row>
    <row r="879" spans="1:22">
      <c r="A879" s="799"/>
      <c r="B879" s="127" t="s">
        <v>3408</v>
      </c>
      <c r="C879" s="353"/>
      <c r="D879" s="353"/>
      <c r="E879" s="110">
        <v>0</v>
      </c>
      <c r="F879" s="110"/>
      <c r="G879" s="110">
        <v>416</v>
      </c>
      <c r="H879" s="110">
        <v>16</v>
      </c>
      <c r="I879" s="3">
        <f t="shared" si="221"/>
        <v>16</v>
      </c>
      <c r="J879" s="3">
        <f t="shared" si="222"/>
        <v>2</v>
      </c>
      <c r="K879" s="110" t="s">
        <v>1089</v>
      </c>
      <c r="L879" s="168">
        <v>5.16E-2</v>
      </c>
      <c r="M879" s="168"/>
      <c r="N879" s="33">
        <f t="shared" si="223"/>
        <v>0</v>
      </c>
      <c r="O879" s="364"/>
      <c r="P879" s="801"/>
      <c r="Q879" s="642"/>
      <c r="R879" s="801" t="s">
        <v>2814</v>
      </c>
      <c r="S879" s="1412"/>
      <c r="T879" s="872"/>
      <c r="U879" s="873"/>
      <c r="V879" s="871"/>
    </row>
    <row r="880" spans="1:22">
      <c r="A880" s="799"/>
      <c r="B880" s="127" t="s">
        <v>3409</v>
      </c>
      <c r="C880" s="353"/>
      <c r="D880" s="353"/>
      <c r="E880" s="110">
        <v>0</v>
      </c>
      <c r="F880" s="110"/>
      <c r="G880" s="110">
        <v>131</v>
      </c>
      <c r="H880" s="110">
        <v>16</v>
      </c>
      <c r="I880" s="3">
        <f t="shared" si="221"/>
        <v>16</v>
      </c>
      <c r="J880" s="3">
        <f t="shared" si="222"/>
        <v>2</v>
      </c>
      <c r="K880" s="110" t="s">
        <v>59</v>
      </c>
      <c r="L880" s="168">
        <v>0.17910999999999999</v>
      </c>
      <c r="M880" s="168"/>
      <c r="N880" s="33">
        <f t="shared" si="223"/>
        <v>0</v>
      </c>
      <c r="O880" s="364"/>
      <c r="P880" s="801"/>
      <c r="Q880" s="642"/>
      <c r="R880" s="801"/>
      <c r="S880" s="1412"/>
      <c r="T880" s="872"/>
      <c r="U880" s="873"/>
      <c r="V880" s="871"/>
    </row>
    <row r="881" spans="1:22">
      <c r="A881" s="799"/>
      <c r="B881" s="127" t="s">
        <v>3410</v>
      </c>
      <c r="C881" s="353"/>
      <c r="D881" s="353"/>
      <c r="E881" s="110">
        <v>0</v>
      </c>
      <c r="F881" s="110"/>
      <c r="G881" s="110">
        <v>458</v>
      </c>
      <c r="H881" s="110">
        <v>16</v>
      </c>
      <c r="I881" s="3">
        <f t="shared" si="221"/>
        <v>16</v>
      </c>
      <c r="J881" s="3">
        <f t="shared" si="222"/>
        <v>2</v>
      </c>
      <c r="K881" s="110" t="s">
        <v>221</v>
      </c>
      <c r="L881" s="168">
        <v>7.1099999999999997E-2</v>
      </c>
      <c r="M881" s="168"/>
      <c r="N881" s="33">
        <f t="shared" si="223"/>
        <v>0</v>
      </c>
      <c r="O881" s="364"/>
      <c r="P881" s="801"/>
      <c r="Q881" s="642"/>
      <c r="R881" s="801" t="s">
        <v>3079</v>
      </c>
      <c r="S881" s="1412"/>
      <c r="T881" s="872"/>
      <c r="U881" s="873"/>
      <c r="V881" s="871"/>
    </row>
    <row r="882" spans="1:22">
      <c r="A882" s="799"/>
      <c r="B882" s="127" t="s">
        <v>3411</v>
      </c>
      <c r="C882" s="353"/>
      <c r="D882" s="353"/>
      <c r="E882" s="110">
        <v>0</v>
      </c>
      <c r="F882" s="110"/>
      <c r="G882" s="110">
        <v>488</v>
      </c>
      <c r="H882" s="110">
        <v>16</v>
      </c>
      <c r="I882" s="3">
        <f t="shared" si="221"/>
        <v>16</v>
      </c>
      <c r="J882" s="3">
        <f t="shared" si="222"/>
        <v>2</v>
      </c>
      <c r="K882" s="110" t="s">
        <v>108</v>
      </c>
      <c r="L882" s="168">
        <v>5.4800000000000001E-2</v>
      </c>
      <c r="M882" s="168"/>
      <c r="N882" s="33">
        <f t="shared" si="223"/>
        <v>0</v>
      </c>
      <c r="O882" s="364"/>
      <c r="P882" s="801"/>
      <c r="Q882" s="642"/>
      <c r="R882" s="801" t="s">
        <v>3412</v>
      </c>
      <c r="S882" s="1412"/>
      <c r="T882" s="872"/>
      <c r="U882" s="873"/>
      <c r="V882" s="871"/>
    </row>
    <row r="883" spans="1:22">
      <c r="A883" s="799"/>
      <c r="B883" s="127" t="s">
        <v>3413</v>
      </c>
      <c r="C883" s="353"/>
      <c r="D883" s="353"/>
      <c r="E883" s="110">
        <v>0</v>
      </c>
      <c r="F883" s="110"/>
      <c r="G883" s="110">
        <v>326</v>
      </c>
      <c r="H883" s="110">
        <v>16</v>
      </c>
      <c r="I883" s="3">
        <f t="shared" si="221"/>
        <v>16</v>
      </c>
      <c r="J883" s="3">
        <f t="shared" si="222"/>
        <v>2</v>
      </c>
      <c r="K883" s="110" t="s">
        <v>221</v>
      </c>
      <c r="L883" s="168">
        <v>0.188</v>
      </c>
      <c r="M883" s="168"/>
      <c r="N883" s="33">
        <f t="shared" si="223"/>
        <v>0</v>
      </c>
      <c r="O883" s="364"/>
      <c r="P883" s="801"/>
      <c r="Q883" s="642"/>
      <c r="R883" s="801"/>
      <c r="S883" s="1412"/>
      <c r="T883" s="872"/>
      <c r="U883" s="873"/>
      <c r="V883" s="871"/>
    </row>
    <row r="884" spans="1:22">
      <c r="A884" s="799" t="s">
        <v>3143</v>
      </c>
      <c r="B884" s="127" t="s">
        <v>3414</v>
      </c>
      <c r="C884" s="353"/>
      <c r="D884" s="353"/>
      <c r="E884" s="110">
        <v>0</v>
      </c>
      <c r="F884" s="110"/>
      <c r="G884" s="110">
        <v>360</v>
      </c>
      <c r="H884" s="110">
        <v>4</v>
      </c>
      <c r="I884" s="3">
        <f t="shared" si="221"/>
        <v>4</v>
      </c>
      <c r="J884" s="3">
        <f t="shared" si="222"/>
        <v>1</v>
      </c>
      <c r="K884" s="110" t="s">
        <v>64</v>
      </c>
      <c r="L884" s="168">
        <v>0.28639999999999999</v>
      </c>
      <c r="M884" s="168"/>
      <c r="N884" s="33">
        <f t="shared" si="223"/>
        <v>0</v>
      </c>
      <c r="O884" s="364"/>
      <c r="P884" s="801"/>
      <c r="Q884" s="642"/>
      <c r="R884" s="801" t="s">
        <v>2909</v>
      </c>
      <c r="S884" s="1412"/>
      <c r="T884" s="872"/>
      <c r="U884" s="873"/>
      <c r="V884" s="871"/>
    </row>
    <row r="885" spans="1:22">
      <c r="A885" s="799"/>
      <c r="B885" s="127" t="s">
        <v>3415</v>
      </c>
      <c r="C885" s="353" t="s">
        <v>3393</v>
      </c>
      <c r="D885" s="353"/>
      <c r="E885" s="110">
        <v>0</v>
      </c>
      <c r="F885" s="110"/>
      <c r="G885" s="110">
        <v>388</v>
      </c>
      <c r="H885" s="110">
        <v>16</v>
      </c>
      <c r="I885" s="3">
        <f t="shared" si="221"/>
        <v>16</v>
      </c>
      <c r="J885" s="3">
        <f t="shared" si="222"/>
        <v>2</v>
      </c>
      <c r="K885" s="110" t="s">
        <v>221</v>
      </c>
      <c r="L885" s="168">
        <v>0.11700000000000001</v>
      </c>
      <c r="M885" s="168"/>
      <c r="N885" s="33">
        <f t="shared" si="223"/>
        <v>0</v>
      </c>
      <c r="O885" s="364"/>
      <c r="P885" s="801"/>
      <c r="Q885" s="642"/>
      <c r="R885" s="801" t="s">
        <v>2909</v>
      </c>
      <c r="S885" s="1412"/>
      <c r="T885" s="872"/>
      <c r="U885" s="873"/>
      <c r="V885" s="871"/>
    </row>
    <row r="886" spans="1:22">
      <c r="A886" s="799"/>
      <c r="B886" s="127" t="s">
        <v>3416</v>
      </c>
      <c r="C886" s="353"/>
      <c r="D886" s="353"/>
      <c r="E886" s="110"/>
      <c r="F886" s="110"/>
      <c r="G886" s="110"/>
      <c r="H886" s="110"/>
      <c r="I886" s="3" t="e">
        <f t="shared" si="221"/>
        <v>#DIV/0!</v>
      </c>
      <c r="J886" s="3" t="e">
        <f t="shared" si="222"/>
        <v>#DIV/0!</v>
      </c>
      <c r="K886" s="110"/>
      <c r="L886" s="168"/>
      <c r="M886" s="168"/>
      <c r="N886" s="33">
        <f t="shared" si="223"/>
        <v>0</v>
      </c>
      <c r="O886" s="364"/>
      <c r="P886" s="801"/>
      <c r="Q886" s="642"/>
      <c r="R886" s="801"/>
      <c r="S886" s="1412"/>
      <c r="T886" s="872"/>
      <c r="U886" s="873"/>
      <c r="V886" s="871"/>
    </row>
    <row r="887" spans="1:22">
      <c r="A887" s="804"/>
      <c r="B887" s="127" t="s">
        <v>3417</v>
      </c>
      <c r="C887" s="353"/>
      <c r="D887" s="353"/>
      <c r="E887" s="110">
        <v>0</v>
      </c>
      <c r="F887" s="110"/>
      <c r="G887" s="110"/>
      <c r="H887" s="110"/>
      <c r="I887" s="3"/>
      <c r="J887" s="3"/>
      <c r="K887" s="110"/>
      <c r="L887" s="168"/>
      <c r="M887" s="168"/>
      <c r="N887" s="33"/>
      <c r="O887" s="364"/>
      <c r="P887" s="801"/>
      <c r="Q887" s="642"/>
      <c r="R887" s="801"/>
      <c r="S887" s="1412"/>
      <c r="T887" s="872"/>
      <c r="U887" s="873"/>
      <c r="V887" s="871"/>
    </row>
    <row r="888" spans="1:22">
      <c r="A888" s="799"/>
      <c r="B888" s="127" t="s">
        <v>3418</v>
      </c>
      <c r="C888" s="353"/>
      <c r="D888" s="353"/>
      <c r="E888" s="110">
        <v>0</v>
      </c>
      <c r="F888" s="110"/>
      <c r="G888" s="110">
        <v>270</v>
      </c>
      <c r="H888" s="110">
        <v>16</v>
      </c>
      <c r="I888" s="3">
        <f t="shared" ref="I888:I899" si="224">E888/G888+H888</f>
        <v>16</v>
      </c>
      <c r="J888" s="3">
        <f t="shared" ref="J888:J899" si="225">ROUND(I888/7.5,0)</f>
        <v>2</v>
      </c>
      <c r="K888" s="110" t="s">
        <v>213</v>
      </c>
      <c r="L888" s="168">
        <v>0.44469999999999998</v>
      </c>
      <c r="M888" s="168"/>
      <c r="N888" s="33">
        <f t="shared" ref="N888:N894" si="226">E888*L888</f>
        <v>0</v>
      </c>
      <c r="O888" s="364"/>
      <c r="P888" s="801"/>
      <c r="Q888" s="642"/>
      <c r="R888" s="801" t="s">
        <v>2756</v>
      </c>
      <c r="S888" s="1412"/>
      <c r="T888" s="872"/>
      <c r="U888" s="873"/>
      <c r="V888" s="871"/>
    </row>
    <row r="889" spans="1:22">
      <c r="A889" s="799"/>
      <c r="B889" s="127" t="s">
        <v>3419</v>
      </c>
      <c r="C889" s="353"/>
      <c r="D889" s="353"/>
      <c r="E889" s="110">
        <v>0</v>
      </c>
      <c r="F889" s="110"/>
      <c r="G889" s="110">
        <v>329</v>
      </c>
      <c r="H889" s="110">
        <v>16</v>
      </c>
      <c r="I889" s="3">
        <f t="shared" si="224"/>
        <v>16</v>
      </c>
      <c r="J889" s="3">
        <f t="shared" si="225"/>
        <v>2</v>
      </c>
      <c r="K889" s="110" t="s">
        <v>410</v>
      </c>
      <c r="L889" s="168">
        <v>0.4551</v>
      </c>
      <c r="M889" s="168"/>
      <c r="N889" s="33">
        <f t="shared" si="226"/>
        <v>0</v>
      </c>
      <c r="O889" s="364"/>
      <c r="P889" s="801"/>
      <c r="Q889" s="642"/>
      <c r="R889" s="801" t="s">
        <v>3219</v>
      </c>
      <c r="S889" s="1412"/>
      <c r="T889" s="872"/>
      <c r="U889" s="873"/>
      <c r="V889" s="871"/>
    </row>
    <row r="890" spans="1:22">
      <c r="A890" s="799"/>
      <c r="B890" s="127" t="s">
        <v>3420</v>
      </c>
      <c r="C890" s="353"/>
      <c r="D890" s="353"/>
      <c r="E890" s="110">
        <v>0</v>
      </c>
      <c r="F890" s="110"/>
      <c r="G890" s="110">
        <v>280</v>
      </c>
      <c r="H890" s="110">
        <v>16</v>
      </c>
      <c r="I890" s="3">
        <f t="shared" si="224"/>
        <v>16</v>
      </c>
      <c r="J890" s="3">
        <f t="shared" si="225"/>
        <v>2</v>
      </c>
      <c r="K890" s="110" t="s">
        <v>410</v>
      </c>
      <c r="L890" s="168">
        <v>0.33939999999999998</v>
      </c>
      <c r="M890" s="168"/>
      <c r="N890" s="33">
        <f t="shared" si="226"/>
        <v>0</v>
      </c>
      <c r="O890" s="364"/>
      <c r="P890" s="801"/>
      <c r="Q890" s="642"/>
      <c r="R890" s="801" t="s">
        <v>3421</v>
      </c>
      <c r="S890" s="1412"/>
      <c r="T890" s="872"/>
      <c r="U890" s="873"/>
      <c r="V890" s="871"/>
    </row>
    <row r="891" spans="1:22">
      <c r="A891" s="799"/>
      <c r="B891" s="859" t="s">
        <v>3422</v>
      </c>
      <c r="C891" s="860"/>
      <c r="D891" s="860"/>
      <c r="E891" s="348">
        <v>0</v>
      </c>
      <c r="F891" s="348"/>
      <c r="G891" s="861">
        <v>133</v>
      </c>
      <c r="H891" s="861">
        <v>4</v>
      </c>
      <c r="I891" s="3">
        <f t="shared" si="224"/>
        <v>4</v>
      </c>
      <c r="J891" s="3">
        <f t="shared" si="225"/>
        <v>1</v>
      </c>
      <c r="K891" s="861" t="s">
        <v>3423</v>
      </c>
      <c r="L891" s="861">
        <v>1</v>
      </c>
      <c r="M891" s="862"/>
      <c r="N891" s="33">
        <f t="shared" si="226"/>
        <v>0</v>
      </c>
      <c r="O891" s="364"/>
      <c r="P891" s="863"/>
      <c r="Q891" s="642"/>
      <c r="R891" s="801" t="s">
        <v>34</v>
      </c>
      <c r="S891" s="1412"/>
      <c r="T891" s="872"/>
      <c r="U891" s="873"/>
      <c r="V891" s="871"/>
    </row>
    <row r="892" spans="1:22">
      <c r="A892" s="799"/>
      <c r="B892" s="193" t="s">
        <v>3424</v>
      </c>
      <c r="C892" s="313"/>
      <c r="D892" s="313"/>
      <c r="E892" s="155">
        <v>0</v>
      </c>
      <c r="F892" s="155"/>
      <c r="G892" s="155">
        <v>450</v>
      </c>
      <c r="H892" s="155">
        <v>16</v>
      </c>
      <c r="I892" s="3">
        <f t="shared" si="224"/>
        <v>16</v>
      </c>
      <c r="J892" s="3">
        <f t="shared" si="225"/>
        <v>2</v>
      </c>
      <c r="K892" s="155" t="s">
        <v>3087</v>
      </c>
      <c r="L892" s="155">
        <v>7.6E-3</v>
      </c>
      <c r="M892" s="7"/>
      <c r="N892" s="33">
        <f t="shared" si="226"/>
        <v>0</v>
      </c>
      <c r="O892" s="364"/>
      <c r="P892" s="719"/>
      <c r="Q892" s="642"/>
      <c r="R892" s="719" t="s">
        <v>2863</v>
      </c>
      <c r="S892" s="1412"/>
      <c r="T892" s="872"/>
      <c r="U892" s="873"/>
      <c r="V892" s="871"/>
    </row>
    <row r="893" spans="1:22">
      <c r="A893" s="799"/>
      <c r="B893" s="127" t="s">
        <v>3425</v>
      </c>
      <c r="C893" s="353"/>
      <c r="D893" s="353"/>
      <c r="E893" s="110">
        <v>0</v>
      </c>
      <c r="F893" s="110"/>
      <c r="G893" s="110">
        <v>320</v>
      </c>
      <c r="H893" s="110">
        <v>16</v>
      </c>
      <c r="I893" s="3">
        <f t="shared" si="224"/>
        <v>16</v>
      </c>
      <c r="J893" s="3">
        <f t="shared" si="225"/>
        <v>2</v>
      </c>
      <c r="K893" s="110" t="s">
        <v>181</v>
      </c>
      <c r="L893" s="168">
        <v>0.2482</v>
      </c>
      <c r="M893" s="168"/>
      <c r="N893" s="33">
        <f t="shared" si="226"/>
        <v>0</v>
      </c>
      <c r="O893" s="364"/>
      <c r="P893" s="801"/>
      <c r="Q893" s="642"/>
      <c r="R893" s="801" t="s">
        <v>2756</v>
      </c>
      <c r="S893" s="1412"/>
      <c r="T893" s="872"/>
      <c r="U893" s="873"/>
      <c r="V893" s="871"/>
    </row>
    <row r="894" spans="1:22">
      <c r="A894" s="799" t="s">
        <v>3426</v>
      </c>
      <c r="B894" s="127" t="s">
        <v>3427</v>
      </c>
      <c r="C894" s="17" t="s">
        <v>3428</v>
      </c>
      <c r="D894" s="17"/>
      <c r="E894" s="110">
        <v>0</v>
      </c>
      <c r="F894" s="110"/>
      <c r="G894" s="110">
        <v>393</v>
      </c>
      <c r="H894" s="110">
        <v>16</v>
      </c>
      <c r="I894" s="3">
        <f t="shared" si="224"/>
        <v>16</v>
      </c>
      <c r="J894" s="3">
        <f t="shared" si="225"/>
        <v>2</v>
      </c>
      <c r="K894" s="110" t="s">
        <v>59</v>
      </c>
      <c r="L894" s="426">
        <v>0.1804</v>
      </c>
      <c r="M894" s="168"/>
      <c r="N894" s="33">
        <f t="shared" si="226"/>
        <v>0</v>
      </c>
      <c r="O894" s="364"/>
      <c r="P894" s="801"/>
      <c r="Q894" s="642"/>
      <c r="R894" s="801" t="s">
        <v>3340</v>
      </c>
      <c r="S894" s="1412"/>
      <c r="T894" s="872"/>
      <c r="U894" s="873"/>
      <c r="V894" s="871"/>
    </row>
    <row r="895" spans="1:22">
      <c r="A895" s="799" t="s">
        <v>3429</v>
      </c>
      <c r="B895" s="864" t="s">
        <v>3430</v>
      </c>
      <c r="C895" s="454"/>
      <c r="D895" s="454"/>
      <c r="E895" s="293">
        <v>0</v>
      </c>
      <c r="F895" s="293"/>
      <c r="G895" s="865">
        <v>203</v>
      </c>
      <c r="H895" s="846">
        <v>16</v>
      </c>
      <c r="I895" s="6">
        <f t="shared" si="224"/>
        <v>16</v>
      </c>
      <c r="J895" s="6">
        <f t="shared" si="225"/>
        <v>2</v>
      </c>
      <c r="K895" s="846" t="s">
        <v>59</v>
      </c>
      <c r="L895" s="849">
        <v>0.2001</v>
      </c>
      <c r="M895" s="848"/>
      <c r="N895" s="401">
        <v>0</v>
      </c>
      <c r="O895" s="388"/>
      <c r="P895" s="704"/>
      <c r="Q895" s="654"/>
      <c r="R895" s="801" t="s">
        <v>2794</v>
      </c>
      <c r="S895" s="1414"/>
      <c r="T895" s="874"/>
      <c r="U895" s="873"/>
      <c r="V895" s="871"/>
    </row>
    <row r="896" spans="1:22">
      <c r="A896" s="799"/>
      <c r="B896" s="127" t="s">
        <v>3431</v>
      </c>
      <c r="C896" s="353"/>
      <c r="D896" s="353"/>
      <c r="E896" s="110">
        <v>0</v>
      </c>
      <c r="F896" s="110"/>
      <c r="G896" s="866">
        <v>400</v>
      </c>
      <c r="H896" s="110">
        <v>16</v>
      </c>
      <c r="I896" s="3">
        <f t="shared" si="224"/>
        <v>16</v>
      </c>
      <c r="J896" s="3">
        <f t="shared" si="225"/>
        <v>2</v>
      </c>
      <c r="K896" s="110" t="s">
        <v>322</v>
      </c>
      <c r="L896" s="168">
        <v>0.17730000000000001</v>
      </c>
      <c r="M896" s="168"/>
      <c r="N896" s="33">
        <f>E896*L896</f>
        <v>0</v>
      </c>
      <c r="O896" s="364"/>
      <c r="P896" s="801"/>
      <c r="Q896" s="642"/>
      <c r="R896" s="801" t="s">
        <v>3432</v>
      </c>
      <c r="S896" s="1412"/>
      <c r="T896" s="872"/>
      <c r="U896" s="873"/>
      <c r="V896" s="871"/>
    </row>
    <row r="897" spans="1:22">
      <c r="A897" s="799"/>
      <c r="B897" s="127" t="s">
        <v>3433</v>
      </c>
      <c r="C897" s="353"/>
      <c r="D897" s="353"/>
      <c r="E897" s="110">
        <v>0</v>
      </c>
      <c r="F897" s="110"/>
      <c r="G897" s="110">
        <v>325</v>
      </c>
      <c r="H897" s="110">
        <v>16</v>
      </c>
      <c r="I897" s="3">
        <f t="shared" si="224"/>
        <v>16</v>
      </c>
      <c r="J897" s="3">
        <f t="shared" si="225"/>
        <v>2</v>
      </c>
      <c r="K897" s="110" t="s">
        <v>181</v>
      </c>
      <c r="L897" s="168">
        <v>0.36770000000000003</v>
      </c>
      <c r="M897" s="168"/>
      <c r="N897" s="33">
        <f>E897*L897</f>
        <v>0</v>
      </c>
      <c r="O897" s="364"/>
      <c r="P897" s="801"/>
      <c r="Q897" s="642"/>
      <c r="R897" s="801" t="s">
        <v>3434</v>
      </c>
      <c r="S897" s="1412"/>
      <c r="T897" s="872"/>
      <c r="U897" s="873"/>
      <c r="V897" s="871"/>
    </row>
    <row r="898" spans="1:22">
      <c r="A898" s="799"/>
      <c r="B898" s="127" t="s">
        <v>3435</v>
      </c>
      <c r="C898" s="353"/>
      <c r="D898" s="353"/>
      <c r="E898" s="110">
        <v>0</v>
      </c>
      <c r="F898" s="110"/>
      <c r="G898" s="110">
        <v>423</v>
      </c>
      <c r="H898" s="110">
        <v>16</v>
      </c>
      <c r="I898" s="3">
        <f t="shared" si="224"/>
        <v>16</v>
      </c>
      <c r="J898" s="3">
        <f t="shared" si="225"/>
        <v>2</v>
      </c>
      <c r="K898" s="110" t="s">
        <v>161</v>
      </c>
      <c r="L898" s="168">
        <v>0.15049999999999999</v>
      </c>
      <c r="M898" s="168"/>
      <c r="N898" s="33">
        <f>E898*L898</f>
        <v>0</v>
      </c>
      <c r="O898" s="364"/>
      <c r="P898" s="801"/>
      <c r="Q898" s="642"/>
      <c r="R898" s="801" t="s">
        <v>3412</v>
      </c>
      <c r="S898" s="1412"/>
      <c r="T898" s="872"/>
      <c r="U898" s="873"/>
      <c r="V898" s="871"/>
    </row>
    <row r="899" spans="1:22">
      <c r="A899" s="799"/>
      <c r="B899" s="127" t="s">
        <v>3436</v>
      </c>
      <c r="C899" s="353"/>
      <c r="D899" s="353"/>
      <c r="E899" s="110">
        <v>0</v>
      </c>
      <c r="F899" s="110"/>
      <c r="G899" s="110">
        <v>423</v>
      </c>
      <c r="H899" s="110">
        <v>16</v>
      </c>
      <c r="I899" s="3">
        <f t="shared" si="224"/>
        <v>16</v>
      </c>
      <c r="J899" s="3">
        <f t="shared" si="225"/>
        <v>2</v>
      </c>
      <c r="K899" s="110" t="s">
        <v>161</v>
      </c>
      <c r="L899" s="168">
        <v>0.15049999999999999</v>
      </c>
      <c r="M899" s="168"/>
      <c r="N899" s="33">
        <f>E899*L899</f>
        <v>0</v>
      </c>
      <c r="O899" s="364"/>
      <c r="P899" s="801"/>
      <c r="Q899" s="642"/>
      <c r="R899" s="801" t="s">
        <v>3412</v>
      </c>
      <c r="S899" s="1412"/>
      <c r="T899" s="872"/>
      <c r="U899" s="873"/>
      <c r="V899" s="871"/>
    </row>
    <row r="900" spans="1:22">
      <c r="S900" s="1415"/>
      <c r="T900" s="871"/>
      <c r="U900" s="871"/>
      <c r="V900" s="871"/>
    </row>
  </sheetData>
  <customSheetViews>
    <customSheetView guid="{32ED181A-5BF3-4503-8968-3D3C48451530}" scale="80" topLeftCell="A21">
      <selection activeCell="G8" sqref="G8"/>
      <rowBreaks count="3" manualBreakCount="3">
        <brk id="85" max="16383" man="1"/>
        <brk id="131" max="16383" man="1"/>
        <brk id="245" max="16383" man="1"/>
      </rowBreaks>
      <colBreaks count="1" manualBreakCount="1">
        <brk id="19" max="1048575" man="1"/>
      </colBreaks>
      <pageMargins left="0.7" right="0.7" top="0.75" bottom="0.75" header="0.3" footer="0.3"/>
      <pageSetup scale="55" orientation="portrait" r:id="rId1"/>
    </customSheetView>
    <customSheetView guid="{2F4326E6-E369-4203-B834-FAC25DD59B8D}" scale="80" showPageBreaks="1" printArea="1">
      <selection activeCell="A247" sqref="A247:XFD247"/>
      <rowBreaks count="3" manualBreakCount="3">
        <brk id="85" max="16383" man="1"/>
        <brk id="138" max="16383" man="1"/>
        <brk id="254" max="20" man="1"/>
      </rowBreaks>
      <colBreaks count="1" manualBreakCount="1">
        <brk id="19" max="1048575" man="1"/>
      </colBreaks>
      <pageMargins left="0.7" right="0.7" top="0.75" bottom="0.75" header="0.3" footer="0.3"/>
      <pageSetup scale="40" orientation="portrait" r:id="rId2"/>
    </customSheetView>
    <customSheetView guid="{E6654CE4-1F1D-457C-B2D2-EE81C7747935}" scale="89" showPageBreaks="1" topLeftCell="A7">
      <selection activeCell="R35" sqref="R35"/>
      <pageMargins left="0.7" right="0.7" top="0.75" bottom="0.75" header="0.3" footer="0.3"/>
      <pageSetup orientation="portrait" horizontalDpi="0" verticalDpi="0" r:id="rId3"/>
    </customSheetView>
    <customSheetView guid="{6176DD65-A91A-47ED-8935-10DB400C28D4}">
      <selection activeCell="B215" sqref="B215"/>
      <pageMargins left="0.7" right="0.7" top="0.75" bottom="0.75" header="0.3" footer="0.3"/>
      <pageSetup orientation="portrait" r:id="rId4"/>
    </customSheetView>
    <customSheetView guid="{3AC45D00-C9A3-41F8-8A1E-3222B7079AC1}" scale="80" topLeftCell="A201">
      <selection activeCell="O23" sqref="O23"/>
      <pageMargins left="0.7" right="0.7" top="0.75" bottom="0.75" header="0.3" footer="0.3"/>
      <pageSetup orientation="portrait" horizontalDpi="0" verticalDpi="0" r:id="rId5"/>
    </customSheetView>
    <customSheetView guid="{0EA88183-2A08-4556-AE33-CC21166A982E}" scale="80">
      <selection activeCell="E252" sqref="E252"/>
      <rowBreaks count="3" manualBreakCount="3">
        <brk id="85" max="16383" man="1"/>
        <brk id="131" max="16383" man="1"/>
        <brk id="245" max="16383" man="1"/>
      </rowBreaks>
      <colBreaks count="1" manualBreakCount="1">
        <brk id="19" max="1048575" man="1"/>
      </colBreaks>
      <pageMargins left="0.7" right="0.7" top="0.75" bottom="0.75" header="0.3" footer="0.3"/>
      <pageSetup scale="55" orientation="portrait" r:id="rId6"/>
    </customSheetView>
    <customSheetView guid="{4ECA6F3B-CC4A-4942-A37E-4A2162106617}" showPageBreaks="1" topLeftCell="C120">
      <selection activeCell="U135" sqref="U135"/>
      <pageMargins left="0.7" right="0.7" top="0.75" bottom="0.75" header="0.3" footer="0.3"/>
      <pageSetup orientation="portrait" r:id="rId7"/>
    </customSheetView>
    <customSheetView guid="{223B9248-DAF8-443C-BA44-C094037AD4F0}" showPageBreaks="1" topLeftCell="A45">
      <selection activeCell="B74" sqref="B74"/>
      <pageMargins left="0.7" right="0.7" top="0.75" bottom="0.75" header="0.3" footer="0.3"/>
      <pageSetup orientation="portrait" horizontalDpi="300" verticalDpi="300" r:id="rId8"/>
    </customSheetView>
    <customSheetView guid="{B9572DC0-EC1D-4151-825A-76B958E817DE}" showPageBreaks="1">
      <pageMargins left="0.7" right="0.7" top="0.75" bottom="0.75" header="0.3" footer="0.3"/>
      <pageSetup orientation="portrait" r:id="rId9"/>
    </customSheetView>
    <customSheetView guid="{D5B1D456-DC04-410B-A850-AE3CD88A762E}" scale="80" showPageBreaks="1" printArea="1" topLeftCell="A64">
      <selection activeCell="D69" sqref="D69"/>
      <rowBreaks count="3" manualBreakCount="3">
        <brk id="84" max="16383" man="1"/>
        <brk id="138" max="17" man="1"/>
        <brk id="205" max="17" man="1"/>
      </rowBreaks>
      <colBreaks count="1" manualBreakCount="1">
        <brk id="19" max="1048575" man="1"/>
      </colBreaks>
      <pageMargins left="0.7" right="0.7" top="0.75" bottom="0.75" header="0.3" footer="0.3"/>
      <pageSetup scale="45" orientation="portrait" r:id="rId10"/>
    </customSheetView>
    <customSheetView guid="{FD9D0B4F-B699-45FE-9C3B-19AA7B492835}" showPageBreaks="1" topLeftCell="A205">
      <selection activeCell="O23" sqref="O23"/>
      <pageMargins left="0.7" right="0.7" top="0.75" bottom="0.75" header="0.3" footer="0.3"/>
      <pageSetup orientation="portrait" horizontalDpi="0" verticalDpi="0" r:id="rId11"/>
    </customSheetView>
    <customSheetView guid="{47AF26DA-715E-4511-A79A-3BA1600AD00B}" scale="80" showPageBreaks="1" topLeftCell="A178">
      <selection activeCell="E239" sqref="E239"/>
      <rowBreaks count="3" manualBreakCount="3">
        <brk id="85" max="16383" man="1"/>
        <brk id="131" max="16383" man="1"/>
        <brk id="245" max="16383" man="1"/>
      </rowBreaks>
      <colBreaks count="1" manualBreakCount="1">
        <brk id="19" max="1048575" man="1"/>
      </colBreaks>
      <pageMargins left="0.7" right="0.7" top="0.75" bottom="0.75" header="0.3" footer="0.3"/>
      <pageSetup scale="55" orientation="portrait" r:id="rId12"/>
    </customSheetView>
  </customSheetViews>
  <pageMargins left="0.7" right="0.7" top="0.75" bottom="0.75" header="0.3" footer="0.3"/>
  <pageSetup scale="55" orientation="portrait" r:id="rId13"/>
  <rowBreaks count="3" manualBreakCount="3">
    <brk id="85" max="16383" man="1"/>
    <brk id="131" max="16383" man="1"/>
    <brk id="245" max="16383" man="1"/>
  </rowBreaks>
  <colBreaks count="1" manualBreakCount="1">
    <brk id="19" max="1048575" man="1"/>
  </colBreaks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0"/>
  <sheetViews>
    <sheetView tabSelected="1" topLeftCell="A11" zoomScaleNormal="80" workbookViewId="0">
      <selection activeCell="F14" sqref="F14"/>
    </sheetView>
  </sheetViews>
  <sheetFormatPr defaultColWidth="9.109375" defaultRowHeight="14.4"/>
  <cols>
    <col min="1" max="1" width="11.44140625" style="2" customWidth="1"/>
    <col min="2" max="2" width="19.5546875" style="2" customWidth="1"/>
    <col min="3" max="3" width="10.5546875" style="2" customWidth="1"/>
    <col min="4" max="4" width="10" style="2" customWidth="1"/>
    <col min="5" max="8" width="9.109375" style="2"/>
    <col min="9" max="9" width="9.109375" style="21"/>
    <col min="10" max="10" width="9.109375" style="2"/>
    <col min="11" max="11" width="19" style="2" customWidth="1"/>
    <col min="12" max="17" width="9.109375" style="2"/>
    <col min="18" max="18" width="10.33203125" style="2" customWidth="1"/>
    <col min="19" max="19" width="25.44140625" style="1068" customWidth="1"/>
    <col min="20" max="20" width="12.109375" style="2" customWidth="1"/>
    <col min="21" max="16384" width="9.109375" style="2"/>
  </cols>
  <sheetData>
    <row r="1" spans="1:21" ht="15.6">
      <c r="A1" s="883"/>
      <c r="B1" s="884" t="s">
        <v>3440</v>
      </c>
      <c r="C1" s="885"/>
      <c r="D1" s="885"/>
      <c r="E1" s="336"/>
      <c r="F1" s="475"/>
      <c r="G1" s="756"/>
      <c r="H1" s="336"/>
      <c r="I1" s="886">
        <v>43349</v>
      </c>
      <c r="J1" s="756"/>
      <c r="K1" s="756"/>
      <c r="L1" s="756"/>
      <c r="M1" s="887"/>
      <c r="N1" s="756"/>
      <c r="O1" s="888"/>
      <c r="P1" s="668" t="s">
        <v>3441</v>
      </c>
      <c r="Q1" s="889"/>
      <c r="R1" s="890"/>
      <c r="S1" s="891"/>
      <c r="T1" s="668"/>
      <c r="U1" s="892"/>
    </row>
    <row r="2" spans="1:21" ht="15.6">
      <c r="A2" s="261"/>
      <c r="B2" s="261"/>
      <c r="C2" s="885"/>
      <c r="D2" s="885"/>
      <c r="E2" s="306"/>
      <c r="F2" s="33"/>
      <c r="G2" s="261" t="s">
        <v>2705</v>
      </c>
      <c r="H2" s="306"/>
      <c r="I2" s="756"/>
      <c r="J2" s="306"/>
      <c r="K2" s="306"/>
      <c r="L2" s="306"/>
      <c r="M2" s="309"/>
      <c r="N2" s="306"/>
      <c r="O2" s="853"/>
      <c r="P2" s="668" t="s">
        <v>3442</v>
      </c>
      <c r="Q2" s="646"/>
      <c r="R2" s="893" t="s">
        <v>3442</v>
      </c>
      <c r="S2" s="891"/>
      <c r="T2" s="668"/>
      <c r="U2" s="894"/>
    </row>
    <row r="3" spans="1:21" ht="15.6">
      <c r="A3" s="261" t="s">
        <v>2708</v>
      </c>
      <c r="B3" s="895" t="s">
        <v>2709</v>
      </c>
      <c r="C3" s="896" t="s">
        <v>2710</v>
      </c>
      <c r="D3" s="896"/>
      <c r="E3" s="261" t="s">
        <v>2711</v>
      </c>
      <c r="F3" s="831" t="s">
        <v>3443</v>
      </c>
      <c r="G3" s="261" t="s">
        <v>2713</v>
      </c>
      <c r="H3" s="261" t="s">
        <v>2714</v>
      </c>
      <c r="I3" s="261" t="s">
        <v>2715</v>
      </c>
      <c r="J3" s="261" t="s">
        <v>2716</v>
      </c>
      <c r="K3" s="261" t="s">
        <v>2717</v>
      </c>
      <c r="L3" s="261" t="s">
        <v>2718</v>
      </c>
      <c r="M3" s="897" t="s">
        <v>2719</v>
      </c>
      <c r="N3" s="261" t="s">
        <v>2720</v>
      </c>
      <c r="O3" s="853"/>
      <c r="P3" s="668" t="s">
        <v>2721</v>
      </c>
      <c r="Q3" s="668" t="s">
        <v>3444</v>
      </c>
      <c r="R3" s="893" t="s">
        <v>3445</v>
      </c>
      <c r="S3" s="891"/>
      <c r="T3" s="668"/>
      <c r="U3" s="898">
        <f>I1+14</f>
        <v>43363</v>
      </c>
    </row>
    <row r="4" spans="1:21" ht="15.6">
      <c r="A4" s="899" t="s">
        <v>2723</v>
      </c>
      <c r="B4" s="899" t="s">
        <v>2724</v>
      </c>
      <c r="C4" s="900" t="s">
        <v>2725</v>
      </c>
      <c r="D4" s="899" t="s">
        <v>2017</v>
      </c>
      <c r="E4" s="899" t="s">
        <v>2726</v>
      </c>
      <c r="F4" s="901" t="s">
        <v>3446</v>
      </c>
      <c r="G4" s="899" t="s">
        <v>2728</v>
      </c>
      <c r="H4" s="899" t="s">
        <v>2729</v>
      </c>
      <c r="I4" s="899" t="s">
        <v>2729</v>
      </c>
      <c r="J4" s="899" t="s">
        <v>2730</v>
      </c>
      <c r="K4" s="899" t="s">
        <v>2731</v>
      </c>
      <c r="L4" s="899" t="s">
        <v>2732</v>
      </c>
      <c r="M4" s="902" t="s">
        <v>2733</v>
      </c>
      <c r="N4" s="899" t="s">
        <v>2726</v>
      </c>
      <c r="O4" s="853" t="s">
        <v>16</v>
      </c>
      <c r="P4" s="903" t="s">
        <v>2735</v>
      </c>
      <c r="Q4" s="903" t="s">
        <v>3447</v>
      </c>
      <c r="R4" s="904" t="s">
        <v>2735</v>
      </c>
      <c r="S4" s="1069" t="s">
        <v>3775</v>
      </c>
      <c r="T4" s="903"/>
      <c r="U4" s="894"/>
    </row>
    <row r="5" spans="1:21" ht="30.75" customHeight="1">
      <c r="A5" s="899"/>
      <c r="B5" s="899"/>
      <c r="C5" s="900"/>
      <c r="D5" s="900"/>
      <c r="E5" s="899"/>
      <c r="F5" s="901"/>
      <c r="G5" s="899"/>
      <c r="H5" s="899"/>
      <c r="I5" s="899"/>
      <c r="J5" s="899"/>
      <c r="K5" s="899"/>
      <c r="L5" s="899"/>
      <c r="M5" s="902"/>
      <c r="N5" s="899"/>
      <c r="O5" s="853"/>
      <c r="P5" s="903"/>
      <c r="Q5" s="903"/>
      <c r="R5" s="904"/>
      <c r="S5" s="905"/>
      <c r="T5" s="868" t="s">
        <v>3448</v>
      </c>
      <c r="U5" s="1065" t="s">
        <v>3449</v>
      </c>
    </row>
    <row r="6" spans="1:21" ht="15.6">
      <c r="A6" s="899"/>
      <c r="B6" s="899"/>
      <c r="C6" s="900"/>
      <c r="D6" s="900"/>
      <c r="E6" s="899"/>
      <c r="F6" s="901"/>
      <c r="G6" s="899"/>
      <c r="H6" s="899"/>
      <c r="I6" s="899"/>
      <c r="J6" s="899"/>
      <c r="K6" s="899"/>
      <c r="L6" s="899"/>
      <c r="M6" s="902"/>
      <c r="N6" s="899"/>
      <c r="O6" s="853"/>
      <c r="P6" s="907"/>
      <c r="Q6" s="908">
        <f>I1</f>
        <v>43349</v>
      </c>
      <c r="R6" s="909"/>
      <c r="S6" s="905"/>
      <c r="T6" s="41">
        <f>SUM(T7:T215)</f>
        <v>229</v>
      </c>
      <c r="U6" s="906">
        <f>SUM(U7:U215)</f>
        <v>461</v>
      </c>
    </row>
    <row r="7" spans="1:21">
      <c r="A7" s="261" t="s">
        <v>3168</v>
      </c>
      <c r="B7" s="261" t="s">
        <v>3450</v>
      </c>
      <c r="C7" s="910" t="s">
        <v>650</v>
      </c>
      <c r="D7" s="306">
        <v>0</v>
      </c>
      <c r="E7" s="306">
        <v>0</v>
      </c>
      <c r="F7" s="33">
        <f>((E7*M7)/35)/4</f>
        <v>0</v>
      </c>
      <c r="G7" s="307">
        <v>231</v>
      </c>
      <c r="H7" s="306">
        <v>0</v>
      </c>
      <c r="I7" s="3">
        <f>E7/G7+H7</f>
        <v>0</v>
      </c>
      <c r="J7" s="3">
        <f>ROUND(I7/7.5,0)</f>
        <v>0</v>
      </c>
      <c r="K7" s="306" t="s">
        <v>1808</v>
      </c>
      <c r="L7" s="308">
        <v>0.58909999999999996</v>
      </c>
      <c r="M7" s="309">
        <v>0.22264999999999999</v>
      </c>
      <c r="N7" s="33">
        <f>E7*L7</f>
        <v>0</v>
      </c>
      <c r="O7" s="853">
        <f t="shared" ref="O7:O55" si="0">J7/A$9</f>
        <v>0</v>
      </c>
      <c r="P7" s="911"/>
      <c r="Q7" s="837"/>
      <c r="R7" s="912"/>
      <c r="S7" s="913"/>
      <c r="T7" s="550" t="str">
        <f t="shared" ref="T7" si="1">IF(R7="", "",IF(R7&lt;$I$1, J7, ""))</f>
        <v/>
      </c>
      <c r="U7" s="549" t="str">
        <f t="shared" ref="U7" si="2">IF(P7="", "",IF(P7&lt;$U$3, J7, ""))</f>
        <v/>
      </c>
    </row>
    <row r="8" spans="1:21">
      <c r="A8" s="914" t="s">
        <v>2730</v>
      </c>
      <c r="B8" s="261" t="s">
        <v>3451</v>
      </c>
      <c r="C8" s="915"/>
      <c r="D8" s="306">
        <v>0</v>
      </c>
      <c r="E8" s="306">
        <v>0</v>
      </c>
      <c r="F8" s="33">
        <f t="shared" ref="F8:F54" si="3">((E8*M8)/35)/4</f>
        <v>0</v>
      </c>
      <c r="G8" s="307">
        <v>231</v>
      </c>
      <c r="H8" s="306">
        <v>0</v>
      </c>
      <c r="I8" s="3">
        <f t="shared" ref="I8:I55" si="4">E8/G8+H8</f>
        <v>0</v>
      </c>
      <c r="J8" s="3">
        <f>ROUND(I8/7.5,0)</f>
        <v>0</v>
      </c>
      <c r="K8" s="916" t="s">
        <v>1808</v>
      </c>
      <c r="L8" s="308">
        <v>0.58909999999999996</v>
      </c>
      <c r="M8" s="309">
        <v>0.2132</v>
      </c>
      <c r="N8" s="33">
        <f>E8*L8</f>
        <v>0</v>
      </c>
      <c r="O8" s="853">
        <f t="shared" si="0"/>
        <v>0</v>
      </c>
      <c r="P8" s="911"/>
      <c r="Q8" s="837"/>
      <c r="R8" s="912"/>
      <c r="S8" s="917"/>
      <c r="T8" s="550" t="str">
        <f t="shared" ref="T8:T59" si="5">IF(R8="", "",IF(R8&lt;$I$1, J8, ""))</f>
        <v/>
      </c>
      <c r="U8" s="549" t="str">
        <f t="shared" ref="U8:U59" si="6">IF(P8="", "",IF(P8&lt;$U$3, J8, ""))</f>
        <v/>
      </c>
    </row>
    <row r="9" spans="1:21">
      <c r="A9" s="914">
        <v>3</v>
      </c>
      <c r="B9" s="261" t="s">
        <v>3452</v>
      </c>
      <c r="C9" s="454"/>
      <c r="D9" s="306">
        <v>0</v>
      </c>
      <c r="E9" s="306">
        <v>0</v>
      </c>
      <c r="F9" s="33">
        <f t="shared" si="3"/>
        <v>0</v>
      </c>
      <c r="G9" s="307">
        <v>231</v>
      </c>
      <c r="H9" s="306">
        <v>0</v>
      </c>
      <c r="I9" s="3">
        <f t="shared" si="4"/>
        <v>0</v>
      </c>
      <c r="J9" s="3">
        <f>ROUND(I9/7.5,0)</f>
        <v>0</v>
      </c>
      <c r="K9" s="306" t="s">
        <v>1808</v>
      </c>
      <c r="L9" s="308">
        <v>0.58909999999999996</v>
      </c>
      <c r="M9" s="309">
        <v>0.21199999999999999</v>
      </c>
      <c r="N9" s="33">
        <f>E9*L9</f>
        <v>0</v>
      </c>
      <c r="O9" s="853">
        <f t="shared" si="0"/>
        <v>0</v>
      </c>
      <c r="P9" s="558"/>
      <c r="Q9" s="837"/>
      <c r="R9" s="125"/>
      <c r="S9" s="913"/>
      <c r="T9" s="550" t="str">
        <f t="shared" si="5"/>
        <v/>
      </c>
      <c r="U9" s="549" t="str">
        <f t="shared" si="6"/>
        <v/>
      </c>
    </row>
    <row r="10" spans="1:21" ht="15">
      <c r="A10" s="899" t="s">
        <v>3453</v>
      </c>
      <c r="B10" s="261" t="s">
        <v>966</v>
      </c>
      <c r="C10" s="454"/>
      <c r="D10" s="306">
        <v>10000</v>
      </c>
      <c r="E10" s="306">
        <v>10000</v>
      </c>
      <c r="F10" s="33">
        <f t="shared" si="3"/>
        <v>16.571428571428573</v>
      </c>
      <c r="G10" s="918">
        <v>324</v>
      </c>
      <c r="H10" s="306">
        <v>0</v>
      </c>
      <c r="I10" s="3">
        <f t="shared" si="4"/>
        <v>30.864197530864196</v>
      </c>
      <c r="J10" s="3">
        <f>ROUND(I10/7.5,0)</f>
        <v>4</v>
      </c>
      <c r="K10" s="306" t="s">
        <v>1100</v>
      </c>
      <c r="L10" s="308">
        <v>0.64119999999999999</v>
      </c>
      <c r="M10" s="309">
        <v>0.23200000000000001</v>
      </c>
      <c r="N10" s="33">
        <f>E10*L10</f>
        <v>6412</v>
      </c>
      <c r="O10" s="853">
        <f t="shared" si="0"/>
        <v>1.3333333333333333</v>
      </c>
      <c r="P10" s="558">
        <v>43405</v>
      </c>
      <c r="Q10" s="837"/>
      <c r="R10" s="919">
        <v>43419</v>
      </c>
      <c r="S10" s="920"/>
      <c r="T10" s="550" t="str">
        <f t="shared" si="5"/>
        <v/>
      </c>
      <c r="U10" s="549" t="str">
        <f t="shared" si="6"/>
        <v/>
      </c>
    </row>
    <row r="11" spans="1:21">
      <c r="A11" s="921"/>
      <c r="B11" s="261" t="s">
        <v>573</v>
      </c>
      <c r="C11" s="922"/>
      <c r="D11" s="306">
        <v>0</v>
      </c>
      <c r="E11" s="306">
        <v>0</v>
      </c>
      <c r="F11" s="33">
        <f t="shared" si="3"/>
        <v>0</v>
      </c>
      <c r="G11" s="307">
        <v>324</v>
      </c>
      <c r="H11" s="306">
        <v>0</v>
      </c>
      <c r="I11" s="3">
        <f t="shared" si="4"/>
        <v>0</v>
      </c>
      <c r="J11" s="3">
        <f t="shared" ref="J11:J54" si="7">ROUND(I11/7.5,0)</f>
        <v>0</v>
      </c>
      <c r="K11" s="306" t="s">
        <v>1100</v>
      </c>
      <c r="L11" s="309">
        <v>0.64119999999999999</v>
      </c>
      <c r="M11" s="309">
        <v>0.24335000000000001</v>
      </c>
      <c r="N11" s="33">
        <f t="shared" ref="N11:N54" si="8">E11*L11</f>
        <v>0</v>
      </c>
      <c r="O11" s="853">
        <f t="shared" si="0"/>
        <v>0</v>
      </c>
      <c r="P11" s="558"/>
      <c r="Q11" s="837"/>
      <c r="R11" s="912"/>
      <c r="S11" s="923"/>
      <c r="T11" s="550" t="str">
        <f t="shared" si="5"/>
        <v/>
      </c>
      <c r="U11" s="549" t="str">
        <f t="shared" si="6"/>
        <v/>
      </c>
    </row>
    <row r="12" spans="1:21">
      <c r="A12" s="914"/>
      <c r="B12" s="261" t="s">
        <v>574</v>
      </c>
      <c r="C12" s="924"/>
      <c r="D12" s="306">
        <v>0</v>
      </c>
      <c r="E12" s="306">
        <v>0</v>
      </c>
      <c r="F12" s="33">
        <f t="shared" si="3"/>
        <v>0</v>
      </c>
      <c r="G12" s="307">
        <v>270</v>
      </c>
      <c r="H12" s="306">
        <v>0</v>
      </c>
      <c r="I12" s="3">
        <f t="shared" si="4"/>
        <v>0</v>
      </c>
      <c r="J12" s="3">
        <f t="shared" si="7"/>
        <v>0</v>
      </c>
      <c r="K12" s="306" t="s">
        <v>1100</v>
      </c>
      <c r="L12" s="308">
        <v>0.64119999999999999</v>
      </c>
      <c r="M12" s="309">
        <v>0.24399999999999999</v>
      </c>
      <c r="N12" s="33">
        <f t="shared" si="8"/>
        <v>0</v>
      </c>
      <c r="O12" s="853">
        <f t="shared" si="0"/>
        <v>0</v>
      </c>
      <c r="P12" s="558"/>
      <c r="Q12" s="837"/>
      <c r="R12" s="125"/>
      <c r="S12" s="925"/>
      <c r="T12" s="550" t="str">
        <f t="shared" si="5"/>
        <v/>
      </c>
      <c r="U12" s="549" t="str">
        <f t="shared" si="6"/>
        <v/>
      </c>
    </row>
    <row r="13" spans="1:21">
      <c r="A13" s="914"/>
      <c r="B13" s="261" t="s">
        <v>3454</v>
      </c>
      <c r="C13" s="926"/>
      <c r="D13" s="306">
        <v>0</v>
      </c>
      <c r="E13" s="306">
        <v>0</v>
      </c>
      <c r="F13" s="33">
        <f t="shared" si="3"/>
        <v>0</v>
      </c>
      <c r="G13" s="306">
        <v>300</v>
      </c>
      <c r="H13" s="306">
        <v>0</v>
      </c>
      <c r="I13" s="3">
        <f t="shared" si="4"/>
        <v>0</v>
      </c>
      <c r="J13" s="3">
        <f t="shared" si="7"/>
        <v>0</v>
      </c>
      <c r="K13" s="306" t="s">
        <v>1100</v>
      </c>
      <c r="L13" s="309">
        <v>0.52969999999999995</v>
      </c>
      <c r="M13" s="309">
        <v>0.20530000000000001</v>
      </c>
      <c r="N13" s="33">
        <f t="shared" si="8"/>
        <v>0</v>
      </c>
      <c r="O13" s="853">
        <f t="shared" si="0"/>
        <v>0</v>
      </c>
      <c r="P13" s="927"/>
      <c r="Q13" s="837"/>
      <c r="R13" s="912"/>
      <c r="S13" s="891"/>
      <c r="T13" s="550" t="str">
        <f t="shared" si="5"/>
        <v/>
      </c>
      <c r="U13" s="549" t="str">
        <f t="shared" si="6"/>
        <v/>
      </c>
    </row>
    <row r="14" spans="1:21">
      <c r="A14" s="914"/>
      <c r="B14" s="261" t="s">
        <v>3455</v>
      </c>
      <c r="C14" s="926"/>
      <c r="D14" s="306">
        <v>0</v>
      </c>
      <c r="E14" s="306">
        <v>0</v>
      </c>
      <c r="F14" s="33">
        <f t="shared" si="3"/>
        <v>0</v>
      </c>
      <c r="G14" s="306">
        <v>300</v>
      </c>
      <c r="H14" s="306">
        <v>0</v>
      </c>
      <c r="I14" s="3">
        <f t="shared" si="4"/>
        <v>0</v>
      </c>
      <c r="J14" s="3">
        <f t="shared" si="7"/>
        <v>0</v>
      </c>
      <c r="K14" s="306" t="s">
        <v>1100</v>
      </c>
      <c r="L14" s="309">
        <v>0.52969999999999995</v>
      </c>
      <c r="M14" s="309">
        <v>0.19233</v>
      </c>
      <c r="N14" s="33">
        <f t="shared" si="8"/>
        <v>0</v>
      </c>
      <c r="O14" s="853">
        <f t="shared" si="0"/>
        <v>0</v>
      </c>
      <c r="P14" s="911"/>
      <c r="Q14" s="837"/>
      <c r="R14" s="912"/>
      <c r="S14" s="923"/>
      <c r="T14" s="550" t="str">
        <f t="shared" si="5"/>
        <v/>
      </c>
      <c r="U14" s="549" t="str">
        <f t="shared" si="6"/>
        <v/>
      </c>
    </row>
    <row r="15" spans="1:21">
      <c r="A15" s="928"/>
      <c r="B15" s="261" t="s">
        <v>3456</v>
      </c>
      <c r="C15" s="926"/>
      <c r="D15" s="306">
        <v>0</v>
      </c>
      <c r="E15" s="306">
        <v>0</v>
      </c>
      <c r="F15" s="33">
        <f t="shared" si="3"/>
        <v>0</v>
      </c>
      <c r="G15" s="306">
        <v>300</v>
      </c>
      <c r="H15" s="306">
        <v>0</v>
      </c>
      <c r="I15" s="3">
        <f t="shared" si="4"/>
        <v>0</v>
      </c>
      <c r="J15" s="3">
        <f t="shared" si="7"/>
        <v>0</v>
      </c>
      <c r="K15" s="306" t="s">
        <v>1100</v>
      </c>
      <c r="L15" s="309">
        <v>0.52969999999999995</v>
      </c>
      <c r="M15" s="309">
        <v>0.29920000000000002</v>
      </c>
      <c r="N15" s="33">
        <f t="shared" si="8"/>
        <v>0</v>
      </c>
      <c r="O15" s="853">
        <f t="shared" si="0"/>
        <v>0</v>
      </c>
      <c r="P15" s="911"/>
      <c r="Q15" s="837"/>
      <c r="R15" s="912"/>
      <c r="S15" s="920"/>
      <c r="T15" s="550" t="str">
        <f t="shared" si="5"/>
        <v/>
      </c>
      <c r="U15" s="549" t="str">
        <f t="shared" si="6"/>
        <v/>
      </c>
    </row>
    <row r="16" spans="1:21">
      <c r="A16" s="899"/>
      <c r="B16" s="261" t="s">
        <v>3618</v>
      </c>
      <c r="C16" s="454"/>
      <c r="D16" s="306">
        <v>32000</v>
      </c>
      <c r="E16" s="306">
        <v>32000</v>
      </c>
      <c r="F16" s="33">
        <f t="shared" si="3"/>
        <v>31.040000000000003</v>
      </c>
      <c r="G16" s="307">
        <v>324</v>
      </c>
      <c r="H16" s="306">
        <v>0</v>
      </c>
      <c r="I16" s="3">
        <f t="shared" si="4"/>
        <v>98.76543209876543</v>
      </c>
      <c r="J16" s="3">
        <f t="shared" si="7"/>
        <v>13</v>
      </c>
      <c r="K16" s="306" t="s">
        <v>1100</v>
      </c>
      <c r="L16" s="308">
        <v>0.47460000000000002</v>
      </c>
      <c r="M16" s="309">
        <v>0.1358</v>
      </c>
      <c r="N16" s="33">
        <f t="shared" si="8"/>
        <v>15187.2</v>
      </c>
      <c r="O16" s="853">
        <f t="shared" si="0"/>
        <v>4.333333333333333</v>
      </c>
      <c r="P16" s="558">
        <v>43382</v>
      </c>
      <c r="Q16" s="929">
        <f>WORKDAY(Q6,ROUNDUP(O6,0))</f>
        <v>43349</v>
      </c>
      <c r="R16" s="125">
        <v>43402</v>
      </c>
      <c r="S16" s="891"/>
      <c r="T16" s="550" t="str">
        <f t="shared" si="5"/>
        <v/>
      </c>
      <c r="U16" s="549" t="str">
        <f t="shared" si="6"/>
        <v/>
      </c>
    </row>
    <row r="17" spans="1:21">
      <c r="A17" s="930"/>
      <c r="B17" s="261" t="s">
        <v>3457</v>
      </c>
      <c r="C17" s="931"/>
      <c r="D17" s="306">
        <v>0</v>
      </c>
      <c r="E17" s="306">
        <v>0</v>
      </c>
      <c r="F17" s="33">
        <f t="shared" si="3"/>
        <v>0</v>
      </c>
      <c r="G17" s="307">
        <v>231</v>
      </c>
      <c r="H17" s="306">
        <v>0</v>
      </c>
      <c r="I17" s="3">
        <f t="shared" si="4"/>
        <v>0</v>
      </c>
      <c r="J17" s="3">
        <f t="shared" si="7"/>
        <v>0</v>
      </c>
      <c r="K17" s="1366" t="s">
        <v>1808</v>
      </c>
      <c r="L17" s="308">
        <v>0.48670000000000002</v>
      </c>
      <c r="M17" s="309">
        <v>0.15049999999999999</v>
      </c>
      <c r="N17" s="932">
        <f t="shared" si="8"/>
        <v>0</v>
      </c>
      <c r="O17" s="853">
        <f t="shared" si="0"/>
        <v>0</v>
      </c>
      <c r="P17" s="558"/>
      <c r="Q17" s="837"/>
      <c r="R17" s="125"/>
      <c r="S17" s="891"/>
      <c r="T17" s="550" t="str">
        <f t="shared" si="5"/>
        <v/>
      </c>
      <c r="U17" s="549" t="str">
        <f t="shared" si="6"/>
        <v/>
      </c>
    </row>
    <row r="18" spans="1:21">
      <c r="A18" s="914"/>
      <c r="B18" s="261" t="s">
        <v>3826</v>
      </c>
      <c r="C18" s="933"/>
      <c r="D18" s="306">
        <v>14000</v>
      </c>
      <c r="E18" s="306">
        <v>14000</v>
      </c>
      <c r="F18" s="33">
        <f t="shared" si="3"/>
        <v>15.709999999999997</v>
      </c>
      <c r="G18" s="307">
        <v>231</v>
      </c>
      <c r="H18" s="306">
        <v>0</v>
      </c>
      <c r="I18" s="3">
        <f t="shared" si="4"/>
        <v>60.606060606060609</v>
      </c>
      <c r="J18" s="3">
        <f t="shared" si="7"/>
        <v>8</v>
      </c>
      <c r="K18" s="1366" t="s">
        <v>1808</v>
      </c>
      <c r="L18" s="308">
        <v>0.48670000000000002</v>
      </c>
      <c r="M18" s="309">
        <v>0.15709999999999999</v>
      </c>
      <c r="N18" s="932">
        <f t="shared" si="8"/>
        <v>6813.8</v>
      </c>
      <c r="O18" s="853">
        <f t="shared" si="0"/>
        <v>2.6666666666666665</v>
      </c>
      <c r="P18" s="558">
        <v>43368</v>
      </c>
      <c r="Q18" s="837"/>
      <c r="R18" s="125">
        <v>43388</v>
      </c>
      <c r="S18" s="917"/>
      <c r="T18" s="550" t="str">
        <f t="shared" si="5"/>
        <v/>
      </c>
      <c r="U18" s="549" t="str">
        <f t="shared" si="6"/>
        <v/>
      </c>
    </row>
    <row r="19" spans="1:21">
      <c r="A19" s="914"/>
      <c r="B19" s="261" t="s">
        <v>3458</v>
      </c>
      <c r="C19" s="1388">
        <v>620371</v>
      </c>
      <c r="D19" s="306">
        <v>29500</v>
      </c>
      <c r="E19" s="306">
        <v>29500</v>
      </c>
      <c r="F19" s="33">
        <f t="shared" si="3"/>
        <v>37.443928571428572</v>
      </c>
      <c r="G19" s="307">
        <v>231</v>
      </c>
      <c r="H19" s="306">
        <v>32</v>
      </c>
      <c r="I19" s="3">
        <f t="shared" si="4"/>
        <v>159.70562770562771</v>
      </c>
      <c r="J19" s="3">
        <f t="shared" si="7"/>
        <v>21</v>
      </c>
      <c r="K19" s="306" t="s">
        <v>1808</v>
      </c>
      <c r="L19" s="308">
        <v>0.48670000000000002</v>
      </c>
      <c r="M19" s="309">
        <v>0.1777</v>
      </c>
      <c r="N19" s="932">
        <f t="shared" si="8"/>
        <v>14357.650000000001</v>
      </c>
      <c r="O19" s="853">
        <f t="shared" si="0"/>
        <v>7</v>
      </c>
      <c r="P19" s="558">
        <v>43322</v>
      </c>
      <c r="Q19" s="837"/>
      <c r="R19" s="558">
        <v>43346</v>
      </c>
      <c r="S19" s="917"/>
      <c r="T19" s="550">
        <f t="shared" si="5"/>
        <v>21</v>
      </c>
      <c r="U19" s="549">
        <f t="shared" si="6"/>
        <v>21</v>
      </c>
    </row>
    <row r="20" spans="1:21">
      <c r="A20" s="914"/>
      <c r="B20" s="261" t="s">
        <v>3459</v>
      </c>
      <c r="C20" s="935"/>
      <c r="D20" s="306">
        <v>0</v>
      </c>
      <c r="E20" s="306">
        <v>0</v>
      </c>
      <c r="F20" s="33">
        <f t="shared" si="3"/>
        <v>0</v>
      </c>
      <c r="G20" s="307">
        <v>324</v>
      </c>
      <c r="H20" s="306">
        <v>0</v>
      </c>
      <c r="I20" s="3">
        <f t="shared" si="4"/>
        <v>0</v>
      </c>
      <c r="J20" s="3">
        <f t="shared" si="7"/>
        <v>0</v>
      </c>
      <c r="K20" s="306" t="s">
        <v>1100</v>
      </c>
      <c r="L20" s="308">
        <v>0.62590000000000001</v>
      </c>
      <c r="M20" s="309">
        <v>0.29920000000000002</v>
      </c>
      <c r="N20" s="33">
        <f t="shared" si="8"/>
        <v>0</v>
      </c>
      <c r="O20" s="853">
        <f t="shared" si="0"/>
        <v>0</v>
      </c>
      <c r="P20" s="558"/>
      <c r="Q20" s="837"/>
      <c r="R20" s="558"/>
      <c r="S20" s="913"/>
      <c r="T20" s="550" t="str">
        <f t="shared" si="5"/>
        <v/>
      </c>
      <c r="U20" s="549" t="str">
        <f t="shared" si="6"/>
        <v/>
      </c>
    </row>
    <row r="21" spans="1:21">
      <c r="A21" s="914"/>
      <c r="B21" s="261" t="s">
        <v>3460</v>
      </c>
      <c r="C21" s="933"/>
      <c r="D21" s="306">
        <v>0</v>
      </c>
      <c r="E21" s="306">
        <v>0</v>
      </c>
      <c r="F21" s="33">
        <f t="shared" si="3"/>
        <v>0</v>
      </c>
      <c r="G21" s="307">
        <v>324</v>
      </c>
      <c r="H21" s="306">
        <v>0</v>
      </c>
      <c r="I21" s="3">
        <f t="shared" si="4"/>
        <v>0</v>
      </c>
      <c r="J21" s="3">
        <f t="shared" si="7"/>
        <v>0</v>
      </c>
      <c r="K21" s="306" t="s">
        <v>1100</v>
      </c>
      <c r="L21" s="308">
        <v>0.53410000000000002</v>
      </c>
      <c r="M21" s="309">
        <v>0.21085000000000001</v>
      </c>
      <c r="N21" s="932">
        <f t="shared" si="8"/>
        <v>0</v>
      </c>
      <c r="O21" s="853">
        <f t="shared" si="0"/>
        <v>0</v>
      </c>
      <c r="P21" s="558"/>
      <c r="Q21" s="837"/>
      <c r="R21" s="125"/>
      <c r="S21" s="913"/>
      <c r="T21" s="550" t="str">
        <f t="shared" si="5"/>
        <v/>
      </c>
      <c r="U21" s="549" t="str">
        <f t="shared" si="6"/>
        <v/>
      </c>
    </row>
    <row r="22" spans="1:21">
      <c r="A22" s="936"/>
      <c r="B22" s="261" t="s">
        <v>3461</v>
      </c>
      <c r="C22" s="17"/>
      <c r="D22" s="306">
        <v>0</v>
      </c>
      <c r="E22" s="306">
        <v>0</v>
      </c>
      <c r="F22" s="33">
        <f t="shared" si="3"/>
        <v>0</v>
      </c>
      <c r="G22" s="307">
        <v>231</v>
      </c>
      <c r="H22" s="306">
        <v>0</v>
      </c>
      <c r="I22" s="3">
        <f t="shared" si="4"/>
        <v>0</v>
      </c>
      <c r="J22" s="3">
        <f t="shared" si="7"/>
        <v>0</v>
      </c>
      <c r="K22" s="306" t="s">
        <v>1808</v>
      </c>
      <c r="L22" s="308">
        <v>0.49080000000000001</v>
      </c>
      <c r="M22" s="309">
        <v>0.18156</v>
      </c>
      <c r="N22" s="932">
        <f t="shared" si="8"/>
        <v>0</v>
      </c>
      <c r="O22" s="853">
        <f>J22/A$9</f>
        <v>0</v>
      </c>
      <c r="P22" s="558"/>
      <c r="Q22" s="837"/>
      <c r="R22" s="125"/>
      <c r="S22" s="913"/>
      <c r="T22" s="550" t="str">
        <f t="shared" si="5"/>
        <v/>
      </c>
      <c r="U22" s="549" t="str">
        <f t="shared" si="6"/>
        <v/>
      </c>
    </row>
    <row r="23" spans="1:21">
      <c r="A23" s="914"/>
      <c r="B23" s="261" t="s">
        <v>3462</v>
      </c>
      <c r="C23" s="937"/>
      <c r="D23" s="306">
        <v>0</v>
      </c>
      <c r="E23" s="306">
        <v>0</v>
      </c>
      <c r="F23" s="33">
        <f t="shared" si="3"/>
        <v>0</v>
      </c>
      <c r="G23" s="307">
        <v>231</v>
      </c>
      <c r="H23" s="306">
        <v>0</v>
      </c>
      <c r="I23" s="3">
        <f t="shared" si="4"/>
        <v>0</v>
      </c>
      <c r="J23" s="3">
        <f t="shared" si="7"/>
        <v>0</v>
      </c>
      <c r="K23" s="306" t="s">
        <v>1808</v>
      </c>
      <c r="L23" s="308">
        <v>0.49080000000000001</v>
      </c>
      <c r="M23" s="309">
        <v>0.19275</v>
      </c>
      <c r="N23" s="932">
        <f t="shared" si="8"/>
        <v>0</v>
      </c>
      <c r="O23" s="853">
        <f t="shared" si="0"/>
        <v>0</v>
      </c>
      <c r="P23" s="558"/>
      <c r="Q23" s="837"/>
      <c r="R23" s="125"/>
      <c r="S23" s="913"/>
      <c r="T23" s="550" t="str">
        <f t="shared" si="5"/>
        <v/>
      </c>
      <c r="U23" s="549" t="str">
        <f t="shared" si="6"/>
        <v/>
      </c>
    </row>
    <row r="24" spans="1:21">
      <c r="A24" s="914"/>
      <c r="B24" s="261" t="s">
        <v>3463</v>
      </c>
      <c r="C24" s="926"/>
      <c r="D24" s="306">
        <v>0</v>
      </c>
      <c r="E24" s="306">
        <v>0</v>
      </c>
      <c r="F24" s="33">
        <f t="shared" si="3"/>
        <v>0</v>
      </c>
      <c r="G24" s="307">
        <v>231</v>
      </c>
      <c r="H24" s="306">
        <v>0</v>
      </c>
      <c r="I24" s="3">
        <f t="shared" si="4"/>
        <v>0</v>
      </c>
      <c r="J24" s="3">
        <f t="shared" si="7"/>
        <v>0</v>
      </c>
      <c r="K24" s="306" t="s">
        <v>1808</v>
      </c>
      <c r="L24" s="308">
        <v>0.49080000000000001</v>
      </c>
      <c r="M24" s="309">
        <v>0.20144999999999999</v>
      </c>
      <c r="N24" s="932">
        <f t="shared" si="8"/>
        <v>0</v>
      </c>
      <c r="O24" s="853">
        <f t="shared" si="0"/>
        <v>0</v>
      </c>
      <c r="P24" s="558"/>
      <c r="Q24" s="837"/>
      <c r="R24" s="919"/>
      <c r="S24" s="913"/>
      <c r="T24" s="550" t="str">
        <f t="shared" si="5"/>
        <v/>
      </c>
      <c r="U24" s="549" t="str">
        <f t="shared" si="6"/>
        <v/>
      </c>
    </row>
    <row r="25" spans="1:21">
      <c r="A25" s="914"/>
      <c r="B25" s="127" t="s">
        <v>1621</v>
      </c>
      <c r="C25" s="933"/>
      <c r="D25" s="110">
        <v>0</v>
      </c>
      <c r="E25" s="110">
        <v>0</v>
      </c>
      <c r="F25" s="33">
        <f t="shared" si="3"/>
        <v>0</v>
      </c>
      <c r="G25" s="111">
        <v>270</v>
      </c>
      <c r="H25" s="110">
        <v>0</v>
      </c>
      <c r="I25" s="3">
        <f t="shared" si="4"/>
        <v>0</v>
      </c>
      <c r="J25" s="3">
        <f t="shared" si="7"/>
        <v>0</v>
      </c>
      <c r="K25" s="110" t="s">
        <v>1831</v>
      </c>
      <c r="L25" s="113">
        <v>1.3159000000000001</v>
      </c>
      <c r="M25" s="168">
        <v>0.68100000000000005</v>
      </c>
      <c r="N25" s="33">
        <f t="shared" si="8"/>
        <v>0</v>
      </c>
      <c r="O25" s="853">
        <f t="shared" si="0"/>
        <v>0</v>
      </c>
      <c r="P25" s="558"/>
      <c r="Q25" s="837"/>
      <c r="R25" s="125"/>
      <c r="S25" s="913"/>
      <c r="T25" s="550" t="str">
        <f t="shared" si="5"/>
        <v/>
      </c>
      <c r="U25" s="549" t="str">
        <f t="shared" si="6"/>
        <v/>
      </c>
    </row>
    <row r="26" spans="1:21">
      <c r="A26" s="914"/>
      <c r="B26" s="127" t="s">
        <v>1538</v>
      </c>
      <c r="C26" s="353"/>
      <c r="D26" s="110">
        <v>0</v>
      </c>
      <c r="E26" s="110">
        <v>0</v>
      </c>
      <c r="F26" s="33">
        <f t="shared" si="3"/>
        <v>0</v>
      </c>
      <c r="G26" s="110">
        <v>231</v>
      </c>
      <c r="H26" s="110">
        <v>0</v>
      </c>
      <c r="I26" s="3">
        <f t="shared" si="4"/>
        <v>0</v>
      </c>
      <c r="J26" s="3">
        <f t="shared" si="7"/>
        <v>0</v>
      </c>
      <c r="K26" s="110" t="s">
        <v>1831</v>
      </c>
      <c r="L26" s="113">
        <v>1.3226</v>
      </c>
      <c r="M26" s="168">
        <v>0.47099999999999997</v>
      </c>
      <c r="N26" s="33">
        <f t="shared" si="8"/>
        <v>0</v>
      </c>
      <c r="O26" s="853">
        <f t="shared" si="0"/>
        <v>0</v>
      </c>
      <c r="P26" s="558"/>
      <c r="Q26" s="837"/>
      <c r="R26" s="125"/>
      <c r="S26" s="913"/>
      <c r="T26" s="550" t="str">
        <f t="shared" si="5"/>
        <v/>
      </c>
      <c r="U26" s="549" t="str">
        <f t="shared" si="6"/>
        <v/>
      </c>
    </row>
    <row r="27" spans="1:21">
      <c r="A27" s="914"/>
      <c r="B27" s="127" t="s">
        <v>3464</v>
      </c>
      <c r="C27" s="1228"/>
      <c r="D27" s="110">
        <v>0</v>
      </c>
      <c r="E27" s="110">
        <v>0</v>
      </c>
      <c r="F27" s="33">
        <f t="shared" si="3"/>
        <v>0</v>
      </c>
      <c r="G27" s="110">
        <v>231</v>
      </c>
      <c r="H27" s="110">
        <v>0</v>
      </c>
      <c r="I27" s="3">
        <f t="shared" si="4"/>
        <v>0</v>
      </c>
      <c r="J27" s="3">
        <f t="shared" si="7"/>
        <v>0</v>
      </c>
      <c r="K27" s="110" t="s">
        <v>1831</v>
      </c>
      <c r="L27" s="113">
        <v>1.0878000000000001</v>
      </c>
      <c r="M27" s="168">
        <v>0.38500000000000001</v>
      </c>
      <c r="N27" s="33">
        <f t="shared" si="8"/>
        <v>0</v>
      </c>
      <c r="O27" s="853">
        <f t="shared" si="0"/>
        <v>0</v>
      </c>
      <c r="P27" s="911"/>
      <c r="Q27" s="929">
        <f>WORKDAY(Q6,ROUNDUP(O6,0))</f>
        <v>43349</v>
      </c>
      <c r="R27" s="125"/>
      <c r="S27" s="913"/>
      <c r="T27" s="550" t="str">
        <f t="shared" si="5"/>
        <v/>
      </c>
      <c r="U27" s="549" t="str">
        <f t="shared" si="6"/>
        <v/>
      </c>
    </row>
    <row r="28" spans="1:21">
      <c r="A28" s="914"/>
      <c r="B28" s="261" t="s">
        <v>3465</v>
      </c>
      <c r="C28" s="933">
        <v>615573</v>
      </c>
      <c r="D28" s="306">
        <v>22000</v>
      </c>
      <c r="E28" s="306">
        <v>0</v>
      </c>
      <c r="F28" s="33">
        <f t="shared" si="3"/>
        <v>0</v>
      </c>
      <c r="G28" s="1417">
        <v>231</v>
      </c>
      <c r="H28" s="306">
        <v>0</v>
      </c>
      <c r="I28" s="3">
        <f t="shared" si="4"/>
        <v>0</v>
      </c>
      <c r="J28" s="3">
        <f t="shared" si="7"/>
        <v>0</v>
      </c>
      <c r="K28" s="934" t="s">
        <v>1808</v>
      </c>
      <c r="L28" s="308">
        <v>0.40189999999999998</v>
      </c>
      <c r="M28" s="309">
        <v>0.17</v>
      </c>
      <c r="N28" s="33">
        <f t="shared" si="8"/>
        <v>0</v>
      </c>
      <c r="O28" s="853">
        <f t="shared" si="0"/>
        <v>0</v>
      </c>
      <c r="P28" s="558">
        <v>43322</v>
      </c>
      <c r="Q28" s="929">
        <f>WORKDAY(Q6,ROUNDUP(O6,0))</f>
        <v>43349</v>
      </c>
      <c r="R28" s="125">
        <v>43344</v>
      </c>
      <c r="S28" s="913" t="s">
        <v>4393</v>
      </c>
      <c r="T28" s="550">
        <f t="shared" si="5"/>
        <v>0</v>
      </c>
      <c r="U28" s="549">
        <f t="shared" si="6"/>
        <v>0</v>
      </c>
    </row>
    <row r="29" spans="1:21">
      <c r="A29" s="914"/>
      <c r="B29" s="127" t="s">
        <v>453</v>
      </c>
      <c r="C29" s="353"/>
      <c r="D29" s="110">
        <v>0</v>
      </c>
      <c r="E29" s="110">
        <v>0</v>
      </c>
      <c r="F29" s="33">
        <f t="shared" si="3"/>
        <v>0</v>
      </c>
      <c r="G29" s="307">
        <v>231</v>
      </c>
      <c r="H29" s="306">
        <v>0</v>
      </c>
      <c r="I29" s="3">
        <f t="shared" si="4"/>
        <v>0</v>
      </c>
      <c r="J29" s="3">
        <f t="shared" si="7"/>
        <v>0</v>
      </c>
      <c r="K29" s="306" t="s">
        <v>1836</v>
      </c>
      <c r="L29" s="308">
        <v>1.4125000000000001</v>
      </c>
      <c r="M29" s="309">
        <v>0.45600000000000002</v>
      </c>
      <c r="N29" s="33">
        <f t="shared" si="8"/>
        <v>0</v>
      </c>
      <c r="O29" s="853">
        <f t="shared" si="0"/>
        <v>0</v>
      </c>
      <c r="P29" s="558"/>
      <c r="Q29" s="837"/>
      <c r="R29" s="125"/>
      <c r="S29" s="913"/>
      <c r="T29" s="550" t="str">
        <f t="shared" si="5"/>
        <v/>
      </c>
      <c r="U29" s="549" t="str">
        <f t="shared" si="6"/>
        <v/>
      </c>
    </row>
    <row r="30" spans="1:21">
      <c r="A30" s="914"/>
      <c r="B30" s="127" t="s">
        <v>454</v>
      </c>
      <c r="C30" s="353"/>
      <c r="D30" s="110">
        <v>0</v>
      </c>
      <c r="E30" s="110">
        <v>0</v>
      </c>
      <c r="F30" s="33">
        <f t="shared" si="3"/>
        <v>0</v>
      </c>
      <c r="G30" s="307">
        <v>231</v>
      </c>
      <c r="H30" s="306">
        <v>0</v>
      </c>
      <c r="I30" s="3">
        <f t="shared" si="4"/>
        <v>0</v>
      </c>
      <c r="J30" s="3">
        <f t="shared" si="7"/>
        <v>0</v>
      </c>
      <c r="K30" s="306" t="s">
        <v>1836</v>
      </c>
      <c r="L30" s="308">
        <v>1.4125000000000001</v>
      </c>
      <c r="M30" s="309">
        <v>0.46500000000000002</v>
      </c>
      <c r="N30" s="33">
        <f t="shared" si="8"/>
        <v>0</v>
      </c>
      <c r="O30" s="853">
        <f t="shared" si="0"/>
        <v>0</v>
      </c>
      <c r="P30" s="558"/>
      <c r="Q30" s="837"/>
      <c r="R30" s="125"/>
      <c r="S30" s="938"/>
      <c r="T30" s="550" t="str">
        <f t="shared" si="5"/>
        <v/>
      </c>
      <c r="U30" s="549" t="str">
        <f t="shared" si="6"/>
        <v/>
      </c>
    </row>
    <row r="31" spans="1:21">
      <c r="A31" s="914"/>
      <c r="B31" s="261" t="s">
        <v>527</v>
      </c>
      <c r="C31" s="933"/>
      <c r="D31" s="306">
        <v>7000</v>
      </c>
      <c r="E31" s="306">
        <v>7000</v>
      </c>
      <c r="F31" s="33">
        <f t="shared" si="3"/>
        <v>20.149999999999999</v>
      </c>
      <c r="G31" s="307">
        <v>231</v>
      </c>
      <c r="H31" s="306">
        <v>0</v>
      </c>
      <c r="I31" s="3">
        <f t="shared" si="4"/>
        <v>30.303030303030305</v>
      </c>
      <c r="J31" s="3">
        <f t="shared" si="7"/>
        <v>4</v>
      </c>
      <c r="K31" s="306" t="s">
        <v>1836</v>
      </c>
      <c r="L31" s="308">
        <v>1.4125000000000001</v>
      </c>
      <c r="M31" s="309">
        <v>0.40300000000000002</v>
      </c>
      <c r="N31" s="940">
        <f t="shared" si="8"/>
        <v>9887.5</v>
      </c>
      <c r="O31" s="853">
        <f t="shared" si="0"/>
        <v>1.3333333333333333</v>
      </c>
      <c r="P31" s="911">
        <v>43404</v>
      </c>
      <c r="Q31" s="837"/>
      <c r="R31" s="125">
        <v>43423</v>
      </c>
      <c r="S31" s="913"/>
      <c r="T31" s="550" t="str">
        <f t="shared" si="5"/>
        <v/>
      </c>
      <c r="U31" s="549" t="str">
        <f t="shared" si="6"/>
        <v/>
      </c>
    </row>
    <row r="32" spans="1:21">
      <c r="A32" s="914"/>
      <c r="B32" s="261" t="s">
        <v>1062</v>
      </c>
      <c r="C32" s="933"/>
      <c r="D32" s="306">
        <v>0</v>
      </c>
      <c r="E32" s="306">
        <v>0</v>
      </c>
      <c r="F32" s="33">
        <f t="shared" si="3"/>
        <v>0</v>
      </c>
      <c r="G32" s="306">
        <v>180</v>
      </c>
      <c r="H32" s="306">
        <v>0</v>
      </c>
      <c r="I32" s="3">
        <f t="shared" si="4"/>
        <v>0</v>
      </c>
      <c r="J32" s="3">
        <f>ROUND(I32/7.5,0)</f>
        <v>0</v>
      </c>
      <c r="K32" s="306" t="s">
        <v>1836</v>
      </c>
      <c r="L32" s="308">
        <v>1.4125000000000001</v>
      </c>
      <c r="M32" s="309">
        <v>0.40844999999999998</v>
      </c>
      <c r="N32" s="33">
        <f>E32*L32</f>
        <v>0</v>
      </c>
      <c r="O32" s="853">
        <f t="shared" si="0"/>
        <v>0</v>
      </c>
      <c r="P32" s="911"/>
      <c r="Q32" s="837"/>
      <c r="R32" s="125"/>
      <c r="S32" s="913"/>
      <c r="T32" s="550" t="str">
        <f t="shared" si="5"/>
        <v/>
      </c>
      <c r="U32" s="549" t="str">
        <f t="shared" si="6"/>
        <v/>
      </c>
    </row>
    <row r="33" spans="1:21">
      <c r="A33" s="914"/>
      <c r="B33" s="261" t="s">
        <v>3466</v>
      </c>
      <c r="C33" s="933"/>
      <c r="D33" s="306">
        <v>3000</v>
      </c>
      <c r="E33" s="306">
        <v>3000</v>
      </c>
      <c r="F33" s="33">
        <f t="shared" si="3"/>
        <v>8.7225000000000001</v>
      </c>
      <c r="G33" s="307">
        <v>231</v>
      </c>
      <c r="H33" s="306">
        <v>0</v>
      </c>
      <c r="I33" s="3">
        <f t="shared" si="4"/>
        <v>12.987012987012987</v>
      </c>
      <c r="J33" s="3">
        <f t="shared" si="7"/>
        <v>2</v>
      </c>
      <c r="K33" s="306" t="s">
        <v>1836</v>
      </c>
      <c r="L33" s="308">
        <v>1.4137</v>
      </c>
      <c r="M33" s="309">
        <v>0.40705000000000002</v>
      </c>
      <c r="N33" s="33">
        <f t="shared" si="8"/>
        <v>4241.0999999999995</v>
      </c>
      <c r="O33" s="853">
        <f t="shared" si="0"/>
        <v>0.66666666666666663</v>
      </c>
      <c r="P33" s="911">
        <v>43404</v>
      </c>
      <c r="Q33" s="837"/>
      <c r="R33" s="125">
        <v>43423</v>
      </c>
      <c r="S33" s="913"/>
      <c r="T33" s="550" t="str">
        <f t="shared" si="5"/>
        <v/>
      </c>
      <c r="U33" s="549" t="str">
        <f t="shared" si="6"/>
        <v/>
      </c>
    </row>
    <row r="34" spans="1:21">
      <c r="A34" s="914"/>
      <c r="B34" s="261" t="s">
        <v>228</v>
      </c>
      <c r="C34" s="478"/>
      <c r="D34" s="306">
        <v>0</v>
      </c>
      <c r="E34" s="306">
        <v>0</v>
      </c>
      <c r="F34" s="33">
        <f t="shared" si="3"/>
        <v>0</v>
      </c>
      <c r="G34" s="307">
        <v>231</v>
      </c>
      <c r="H34" s="306">
        <v>0</v>
      </c>
      <c r="I34" s="3">
        <f t="shared" si="4"/>
        <v>0</v>
      </c>
      <c r="J34" s="3">
        <f t="shared" si="7"/>
        <v>0</v>
      </c>
      <c r="K34" s="306" t="s">
        <v>1836</v>
      </c>
      <c r="L34" s="308">
        <v>1.4125000000000001</v>
      </c>
      <c r="M34" s="309">
        <v>0.40325</v>
      </c>
      <c r="N34" s="33">
        <f t="shared" si="8"/>
        <v>0</v>
      </c>
      <c r="O34" s="853">
        <f t="shared" si="0"/>
        <v>0</v>
      </c>
      <c r="P34" s="911"/>
      <c r="Q34" s="837"/>
      <c r="R34" s="125"/>
      <c r="S34" s="913"/>
      <c r="T34" s="550" t="str">
        <f t="shared" si="5"/>
        <v/>
      </c>
      <c r="U34" s="549" t="str">
        <f t="shared" si="6"/>
        <v/>
      </c>
    </row>
    <row r="35" spans="1:21">
      <c r="A35" s="914"/>
      <c r="B35" s="261" t="s">
        <v>3467</v>
      </c>
      <c r="C35" s="910"/>
      <c r="D35" s="306">
        <v>0</v>
      </c>
      <c r="E35" s="306">
        <v>0</v>
      </c>
      <c r="F35" s="33">
        <f t="shared" si="3"/>
        <v>0</v>
      </c>
      <c r="G35" s="307">
        <v>231</v>
      </c>
      <c r="H35" s="306">
        <v>0</v>
      </c>
      <c r="I35" s="3">
        <f t="shared" si="4"/>
        <v>0</v>
      </c>
      <c r="J35" s="3">
        <f t="shared" si="7"/>
        <v>0</v>
      </c>
      <c r="K35" s="306" t="s">
        <v>1836</v>
      </c>
      <c r="L35" s="308">
        <v>1.1498999999999999</v>
      </c>
      <c r="M35" s="309">
        <v>0.32600000000000001</v>
      </c>
      <c r="N35" s="33">
        <f t="shared" si="8"/>
        <v>0</v>
      </c>
      <c r="O35" s="853">
        <f t="shared" si="0"/>
        <v>0</v>
      </c>
      <c r="P35" s="911"/>
      <c r="Q35" s="837"/>
      <c r="R35" s="919"/>
      <c r="S35" s="917"/>
      <c r="T35" s="550" t="str">
        <f t="shared" si="5"/>
        <v/>
      </c>
      <c r="U35" s="549" t="str">
        <f t="shared" si="6"/>
        <v/>
      </c>
    </row>
    <row r="36" spans="1:21">
      <c r="A36" s="914"/>
      <c r="B36" s="261" t="s">
        <v>706</v>
      </c>
      <c r="C36" s="478"/>
      <c r="D36" s="306">
        <v>1000</v>
      </c>
      <c r="E36" s="306">
        <v>1000</v>
      </c>
      <c r="F36" s="33">
        <f t="shared" si="3"/>
        <v>2.8285714285714287</v>
      </c>
      <c r="G36" s="307">
        <v>231</v>
      </c>
      <c r="H36" s="306">
        <v>0</v>
      </c>
      <c r="I36" s="3">
        <f t="shared" si="4"/>
        <v>4.329004329004329</v>
      </c>
      <c r="J36" s="3">
        <f t="shared" si="7"/>
        <v>1</v>
      </c>
      <c r="K36" s="306" t="s">
        <v>1836</v>
      </c>
      <c r="L36" s="308">
        <v>1.1498999999999999</v>
      </c>
      <c r="M36" s="309">
        <v>0.39600000000000002</v>
      </c>
      <c r="N36" s="33">
        <f t="shared" si="8"/>
        <v>1149.8999999999999</v>
      </c>
      <c r="O36" s="853">
        <f t="shared" si="0"/>
        <v>0.33333333333333331</v>
      </c>
      <c r="P36" s="911"/>
      <c r="Q36" s="837"/>
      <c r="R36" s="919"/>
      <c r="S36" s="917"/>
      <c r="T36" s="550" t="str">
        <f t="shared" si="5"/>
        <v/>
      </c>
      <c r="U36" s="549" t="str">
        <f t="shared" si="6"/>
        <v/>
      </c>
    </row>
    <row r="37" spans="1:21">
      <c r="A37" s="914"/>
      <c r="B37" s="261" t="s">
        <v>705</v>
      </c>
      <c r="C37" s="933"/>
      <c r="D37" s="306">
        <v>3000</v>
      </c>
      <c r="E37" s="306">
        <v>3000</v>
      </c>
      <c r="F37" s="33">
        <f t="shared" si="3"/>
        <v>7.1142857142857139</v>
      </c>
      <c r="G37" s="306">
        <v>231</v>
      </c>
      <c r="H37" s="306">
        <v>0</v>
      </c>
      <c r="I37" s="3">
        <f t="shared" si="4"/>
        <v>12.987012987012987</v>
      </c>
      <c r="J37" s="3">
        <f t="shared" si="7"/>
        <v>2</v>
      </c>
      <c r="K37" s="306" t="s">
        <v>1836</v>
      </c>
      <c r="L37" s="308">
        <v>1.1498999999999999</v>
      </c>
      <c r="M37" s="309">
        <v>0.33200000000000002</v>
      </c>
      <c r="N37" s="33">
        <f t="shared" si="8"/>
        <v>3449.7</v>
      </c>
      <c r="O37" s="853">
        <f t="shared" si="0"/>
        <v>0.66666666666666663</v>
      </c>
      <c r="P37" s="911">
        <v>43347</v>
      </c>
      <c r="Q37" s="837"/>
      <c r="R37" s="919">
        <v>43377</v>
      </c>
      <c r="S37" s="917"/>
      <c r="T37" s="550" t="str">
        <f t="shared" si="5"/>
        <v/>
      </c>
      <c r="U37" s="549">
        <f t="shared" si="6"/>
        <v>2</v>
      </c>
    </row>
    <row r="38" spans="1:21">
      <c r="A38" s="914"/>
      <c r="B38" s="261" t="s">
        <v>3468</v>
      </c>
      <c r="C38" s="478"/>
      <c r="D38" s="306">
        <v>2000</v>
      </c>
      <c r="E38" s="306">
        <v>2000</v>
      </c>
      <c r="F38" s="33">
        <f>((E38*M38)/35)</f>
        <v>18.8</v>
      </c>
      <c r="G38" s="307">
        <v>231</v>
      </c>
      <c r="H38" s="306">
        <v>0</v>
      </c>
      <c r="I38" s="3">
        <f t="shared" si="4"/>
        <v>8.6580086580086579</v>
      </c>
      <c r="J38" s="3">
        <f t="shared" si="7"/>
        <v>1</v>
      </c>
      <c r="K38" s="306" t="s">
        <v>1836</v>
      </c>
      <c r="L38" s="308">
        <v>1.1498999999999999</v>
      </c>
      <c r="M38" s="309">
        <v>0.32900000000000001</v>
      </c>
      <c r="N38" s="33">
        <f t="shared" si="8"/>
        <v>2299.7999999999997</v>
      </c>
      <c r="O38" s="853">
        <f t="shared" si="0"/>
        <v>0.33333333333333331</v>
      </c>
      <c r="P38" s="911">
        <v>43347</v>
      </c>
      <c r="Q38" s="837"/>
      <c r="R38" s="919">
        <v>43377</v>
      </c>
      <c r="S38" s="891"/>
      <c r="T38" s="550" t="str">
        <f t="shared" si="5"/>
        <v/>
      </c>
      <c r="U38" s="549">
        <f t="shared" si="6"/>
        <v>1</v>
      </c>
    </row>
    <row r="39" spans="1:21">
      <c r="A39" s="914"/>
      <c r="B39" s="988" t="s">
        <v>3469</v>
      </c>
      <c r="C39" s="454"/>
      <c r="D39" s="306">
        <v>3000</v>
      </c>
      <c r="E39" s="306">
        <v>3000</v>
      </c>
      <c r="F39" s="33">
        <f t="shared" si="3"/>
        <v>8.2232142857142865</v>
      </c>
      <c r="G39" s="306">
        <v>231</v>
      </c>
      <c r="H39" s="306">
        <v>32</v>
      </c>
      <c r="I39" s="3">
        <f t="shared" si="4"/>
        <v>44.987012987012989</v>
      </c>
      <c r="J39" s="3">
        <f t="shared" si="7"/>
        <v>6</v>
      </c>
      <c r="K39" s="306" t="s">
        <v>1836</v>
      </c>
      <c r="L39" s="308">
        <v>1.0430999999999999</v>
      </c>
      <c r="M39" s="309">
        <v>0.38374999999999998</v>
      </c>
      <c r="N39" s="33">
        <f t="shared" si="8"/>
        <v>3129.2999999999997</v>
      </c>
      <c r="O39" s="853">
        <f t="shared" si="0"/>
        <v>2</v>
      </c>
      <c r="P39" s="911">
        <v>43332</v>
      </c>
      <c r="Q39" s="837"/>
      <c r="R39" s="919">
        <v>43348</v>
      </c>
      <c r="S39" s="913"/>
      <c r="T39" s="550">
        <f t="shared" si="5"/>
        <v>6</v>
      </c>
      <c r="U39" s="549">
        <f t="shared" si="6"/>
        <v>6</v>
      </c>
    </row>
    <row r="40" spans="1:21">
      <c r="A40" s="914"/>
      <c r="B40" s="261" t="s">
        <v>3470</v>
      </c>
      <c r="C40" s="478"/>
      <c r="D40" s="306">
        <v>0</v>
      </c>
      <c r="E40" s="306">
        <v>0</v>
      </c>
      <c r="F40" s="33">
        <f t="shared" si="3"/>
        <v>0</v>
      </c>
      <c r="G40" s="307">
        <v>216</v>
      </c>
      <c r="H40" s="306">
        <v>0</v>
      </c>
      <c r="I40" s="3">
        <f t="shared" si="4"/>
        <v>0</v>
      </c>
      <c r="J40" s="3">
        <f t="shared" si="7"/>
        <v>0</v>
      </c>
      <c r="K40" s="306" t="s">
        <v>1834</v>
      </c>
      <c r="L40" s="308">
        <v>1.0628</v>
      </c>
      <c r="M40" s="309">
        <v>0.29804999999999998</v>
      </c>
      <c r="N40" s="33">
        <f t="shared" si="8"/>
        <v>0</v>
      </c>
      <c r="O40" s="853">
        <f t="shared" si="0"/>
        <v>0</v>
      </c>
      <c r="P40" s="911"/>
      <c r="Q40" s="837"/>
      <c r="R40" s="125"/>
      <c r="S40" s="891"/>
      <c r="T40" s="550" t="str">
        <f t="shared" si="5"/>
        <v/>
      </c>
      <c r="U40" s="549" t="str">
        <f t="shared" si="6"/>
        <v/>
      </c>
    </row>
    <row r="41" spans="1:21">
      <c r="A41" s="914"/>
      <c r="B41" s="261" t="s">
        <v>3471</v>
      </c>
      <c r="C41" s="478"/>
      <c r="D41" s="306">
        <v>0</v>
      </c>
      <c r="E41" s="306">
        <v>0</v>
      </c>
      <c r="F41" s="33">
        <f t="shared" si="3"/>
        <v>0</v>
      </c>
      <c r="G41" s="307">
        <v>216</v>
      </c>
      <c r="H41" s="306">
        <v>0</v>
      </c>
      <c r="I41" s="3">
        <f t="shared" si="4"/>
        <v>0</v>
      </c>
      <c r="J41" s="3">
        <f t="shared" si="7"/>
        <v>0</v>
      </c>
      <c r="K41" s="306" t="s">
        <v>1834</v>
      </c>
      <c r="L41" s="308">
        <v>1.0628</v>
      </c>
      <c r="M41" s="309">
        <v>0.30599999999999999</v>
      </c>
      <c r="N41" s="33">
        <f t="shared" si="8"/>
        <v>0</v>
      </c>
      <c r="O41" s="853">
        <f t="shared" si="0"/>
        <v>0</v>
      </c>
      <c r="P41" s="911"/>
      <c r="Q41" s="837"/>
      <c r="R41" s="919"/>
      <c r="S41" s="913"/>
      <c r="T41" s="550" t="str">
        <f t="shared" si="5"/>
        <v/>
      </c>
      <c r="U41" s="549" t="str">
        <f t="shared" si="6"/>
        <v/>
      </c>
    </row>
    <row r="42" spans="1:21">
      <c r="A42" s="914"/>
      <c r="B42" s="261" t="s">
        <v>3472</v>
      </c>
      <c r="C42" s="926"/>
      <c r="D42" s="306">
        <v>0</v>
      </c>
      <c r="E42" s="306">
        <v>0</v>
      </c>
      <c r="F42" s="33">
        <f t="shared" si="3"/>
        <v>0</v>
      </c>
      <c r="G42" s="307">
        <v>270</v>
      </c>
      <c r="H42" s="306">
        <v>0</v>
      </c>
      <c r="I42" s="3">
        <f t="shared" si="4"/>
        <v>0</v>
      </c>
      <c r="J42" s="3">
        <f t="shared" si="7"/>
        <v>0</v>
      </c>
      <c r="K42" s="306" t="s">
        <v>1821</v>
      </c>
      <c r="L42" s="308">
        <v>0.73240000000000005</v>
      </c>
      <c r="M42" s="309">
        <v>0.39600000000000002</v>
      </c>
      <c r="N42" s="932">
        <f t="shared" si="8"/>
        <v>0</v>
      </c>
      <c r="O42" s="853">
        <f t="shared" si="0"/>
        <v>0</v>
      </c>
      <c r="P42" s="927"/>
      <c r="Q42" s="837"/>
      <c r="R42" s="941"/>
      <c r="S42" s="891"/>
      <c r="T42" s="550" t="str">
        <f t="shared" si="5"/>
        <v/>
      </c>
      <c r="U42" s="549" t="str">
        <f t="shared" si="6"/>
        <v/>
      </c>
    </row>
    <row r="43" spans="1:21">
      <c r="A43" s="914"/>
      <c r="B43" s="261" t="s">
        <v>360</v>
      </c>
      <c r="C43" s="478"/>
      <c r="D43" s="306">
        <v>2000</v>
      </c>
      <c r="E43" s="306">
        <v>2000</v>
      </c>
      <c r="F43" s="33">
        <f t="shared" si="3"/>
        <v>5.6857142857142859</v>
      </c>
      <c r="G43" s="307">
        <v>324</v>
      </c>
      <c r="H43" s="306">
        <v>0</v>
      </c>
      <c r="I43" s="3">
        <f t="shared" si="4"/>
        <v>6.1728395061728394</v>
      </c>
      <c r="J43" s="3">
        <f t="shared" si="7"/>
        <v>1</v>
      </c>
      <c r="K43" s="306" t="s">
        <v>1821</v>
      </c>
      <c r="L43" s="308">
        <v>0.73240000000000005</v>
      </c>
      <c r="M43" s="309">
        <v>0.39800000000000002</v>
      </c>
      <c r="N43" s="932">
        <f t="shared" si="8"/>
        <v>1464.8000000000002</v>
      </c>
      <c r="O43" s="853">
        <f t="shared" si="0"/>
        <v>0.33333333333333331</v>
      </c>
      <c r="P43" s="558"/>
      <c r="Q43" s="837"/>
      <c r="R43" s="912"/>
      <c r="S43" s="938"/>
      <c r="T43" s="550" t="str">
        <f t="shared" si="5"/>
        <v/>
      </c>
      <c r="U43" s="549" t="str">
        <f t="shared" si="6"/>
        <v/>
      </c>
    </row>
    <row r="44" spans="1:21">
      <c r="A44" s="914"/>
      <c r="B44" s="261" t="s">
        <v>3473</v>
      </c>
      <c r="C44" s="933"/>
      <c r="D44" s="306">
        <v>0</v>
      </c>
      <c r="E44" s="306">
        <v>0</v>
      </c>
      <c r="F44" s="33">
        <f t="shared" si="3"/>
        <v>0</v>
      </c>
      <c r="G44" s="307">
        <v>270</v>
      </c>
      <c r="H44" s="306">
        <v>0</v>
      </c>
      <c r="I44" s="3">
        <f t="shared" si="4"/>
        <v>0</v>
      </c>
      <c r="J44" s="3">
        <f>ROUND(I44/7.5,0)</f>
        <v>0</v>
      </c>
      <c r="K44" s="306" t="s">
        <v>1821</v>
      </c>
      <c r="L44" s="308">
        <v>0.73240000000000005</v>
      </c>
      <c r="M44" s="309">
        <v>0.2545</v>
      </c>
      <c r="N44" s="932">
        <f>E44*L44</f>
        <v>0</v>
      </c>
      <c r="O44" s="853">
        <f t="shared" si="0"/>
        <v>0</v>
      </c>
      <c r="P44" s="558"/>
      <c r="Q44" s="837"/>
      <c r="R44" s="125"/>
      <c r="S44" s="938"/>
      <c r="T44" s="550" t="str">
        <f t="shared" si="5"/>
        <v/>
      </c>
      <c r="U44" s="549" t="str">
        <f t="shared" si="6"/>
        <v/>
      </c>
    </row>
    <row r="45" spans="1:21">
      <c r="A45" s="914"/>
      <c r="B45" s="942" t="s">
        <v>2689</v>
      </c>
      <c r="C45" s="933"/>
      <c r="D45" s="306">
        <v>0</v>
      </c>
      <c r="E45" s="306">
        <v>0</v>
      </c>
      <c r="F45" s="33">
        <f t="shared" si="3"/>
        <v>0</v>
      </c>
      <c r="G45" s="307">
        <v>270</v>
      </c>
      <c r="H45" s="306">
        <v>0</v>
      </c>
      <c r="I45" s="3">
        <f t="shared" si="4"/>
        <v>0</v>
      </c>
      <c r="J45" s="3">
        <f t="shared" si="7"/>
        <v>0</v>
      </c>
      <c r="K45" s="306" t="s">
        <v>1821</v>
      </c>
      <c r="L45" s="1094">
        <v>0.8639</v>
      </c>
      <c r="M45" s="943">
        <v>0.27410000000000001</v>
      </c>
      <c r="N45" s="33">
        <f t="shared" si="8"/>
        <v>0</v>
      </c>
      <c r="O45" s="853">
        <f t="shared" si="0"/>
        <v>0</v>
      </c>
      <c r="P45" s="558"/>
      <c r="Q45" s="837"/>
      <c r="R45" s="125"/>
      <c r="S45" s="945"/>
      <c r="T45" s="550" t="str">
        <f t="shared" si="5"/>
        <v/>
      </c>
      <c r="U45" s="549" t="str">
        <f t="shared" si="6"/>
        <v/>
      </c>
    </row>
    <row r="46" spans="1:21">
      <c r="A46" s="914"/>
      <c r="B46" s="942" t="s">
        <v>636</v>
      </c>
      <c r="C46" s="933"/>
      <c r="D46" s="306">
        <v>0</v>
      </c>
      <c r="E46" s="306">
        <v>0</v>
      </c>
      <c r="F46" s="33">
        <f t="shared" si="3"/>
        <v>0</v>
      </c>
      <c r="G46" s="307">
        <v>270</v>
      </c>
      <c r="H46" s="306">
        <v>0</v>
      </c>
      <c r="I46" s="3">
        <f t="shared" si="4"/>
        <v>0</v>
      </c>
      <c r="J46" s="3">
        <f t="shared" si="7"/>
        <v>0</v>
      </c>
      <c r="K46" s="306" t="s">
        <v>1821</v>
      </c>
      <c r="L46" s="1094">
        <v>0.8639</v>
      </c>
      <c r="M46" s="943">
        <v>0.27410000000000001</v>
      </c>
      <c r="N46" s="33">
        <f t="shared" si="8"/>
        <v>0</v>
      </c>
      <c r="O46" s="853">
        <f t="shared" si="0"/>
        <v>0</v>
      </c>
      <c r="P46" s="558"/>
      <c r="Q46" s="837"/>
      <c r="R46" s="125"/>
      <c r="S46" s="945"/>
      <c r="T46" s="550" t="str">
        <f t="shared" si="5"/>
        <v/>
      </c>
      <c r="U46" s="549" t="str">
        <f t="shared" si="6"/>
        <v/>
      </c>
    </row>
    <row r="47" spans="1:21">
      <c r="A47" s="914"/>
      <c r="B47" s="261" t="s">
        <v>3474</v>
      </c>
      <c r="C47" s="454"/>
      <c r="D47" s="306">
        <v>9000</v>
      </c>
      <c r="E47" s="306">
        <v>9000</v>
      </c>
      <c r="F47" s="33">
        <f t="shared" si="3"/>
        <v>18.861428571428572</v>
      </c>
      <c r="G47" s="307">
        <v>216</v>
      </c>
      <c r="H47" s="306">
        <v>1</v>
      </c>
      <c r="I47" s="3">
        <f t="shared" si="4"/>
        <v>42.666666666666664</v>
      </c>
      <c r="J47" s="3">
        <f t="shared" si="7"/>
        <v>6</v>
      </c>
      <c r="K47" s="306" t="s">
        <v>1821</v>
      </c>
      <c r="L47" s="308">
        <v>0.81020000000000003</v>
      </c>
      <c r="M47" s="309">
        <v>0.29339999999999999</v>
      </c>
      <c r="N47" s="33">
        <f t="shared" si="8"/>
        <v>7291.8</v>
      </c>
      <c r="O47" s="853">
        <f t="shared" si="0"/>
        <v>2</v>
      </c>
      <c r="P47" s="558">
        <v>43382</v>
      </c>
      <c r="Q47" s="837"/>
      <c r="R47" s="946">
        <v>43402</v>
      </c>
      <c r="S47" s="945"/>
      <c r="T47" s="550" t="str">
        <f t="shared" si="5"/>
        <v/>
      </c>
      <c r="U47" s="549" t="str">
        <f t="shared" si="6"/>
        <v/>
      </c>
    </row>
    <row r="48" spans="1:21">
      <c r="A48" s="914"/>
      <c r="B48" s="261" t="s">
        <v>2435</v>
      </c>
      <c r="C48" s="17"/>
      <c r="D48" s="306">
        <v>100</v>
      </c>
      <c r="E48" s="306">
        <v>100</v>
      </c>
      <c r="F48" s="33">
        <f t="shared" si="3"/>
        <v>0.20957142857142858</v>
      </c>
      <c r="G48" s="307">
        <v>216</v>
      </c>
      <c r="H48" s="306">
        <v>16</v>
      </c>
      <c r="I48" s="3">
        <f t="shared" si="4"/>
        <v>16.462962962962962</v>
      </c>
      <c r="J48" s="3">
        <f t="shared" si="7"/>
        <v>2</v>
      </c>
      <c r="K48" s="306" t="s">
        <v>1821</v>
      </c>
      <c r="L48" s="308">
        <v>0.81020000000000003</v>
      </c>
      <c r="M48" s="309">
        <v>0.29339999999999999</v>
      </c>
      <c r="N48" s="33">
        <f t="shared" si="8"/>
        <v>81.02000000000001</v>
      </c>
      <c r="O48" s="853">
        <f t="shared" si="0"/>
        <v>0.66666666666666663</v>
      </c>
      <c r="P48" s="558"/>
      <c r="Q48" s="837"/>
      <c r="R48" s="946"/>
      <c r="S48" s="945"/>
      <c r="T48" s="550" t="str">
        <f t="shared" si="5"/>
        <v/>
      </c>
      <c r="U48" s="549" t="str">
        <f t="shared" si="6"/>
        <v/>
      </c>
    </row>
    <row r="49" spans="1:21">
      <c r="A49" s="914"/>
      <c r="B49" s="988" t="s">
        <v>4396</v>
      </c>
      <c r="C49" s="1445">
        <v>621115</v>
      </c>
      <c r="D49" s="306">
        <v>18000</v>
      </c>
      <c r="E49" s="306">
        <v>18000</v>
      </c>
      <c r="F49" s="33">
        <f t="shared" si="3"/>
        <v>54.771428571428572</v>
      </c>
      <c r="G49" s="307">
        <v>240</v>
      </c>
      <c r="H49" s="306">
        <v>32</v>
      </c>
      <c r="I49" s="3">
        <f t="shared" si="4"/>
        <v>107</v>
      </c>
      <c r="J49" s="3">
        <f t="shared" si="7"/>
        <v>14</v>
      </c>
      <c r="K49" s="1416" t="s">
        <v>1836</v>
      </c>
      <c r="L49" s="308">
        <v>1.1343000000000001</v>
      </c>
      <c r="M49" s="309">
        <v>0.42599999999999999</v>
      </c>
      <c r="N49" s="33">
        <f t="shared" si="8"/>
        <v>20417.400000000001</v>
      </c>
      <c r="O49" s="853">
        <f t="shared" si="0"/>
        <v>4.666666666666667</v>
      </c>
      <c r="P49" s="558">
        <v>43332</v>
      </c>
      <c r="Q49" s="929">
        <f>WORKDAY(Q57,ROUNDUP(O57,0))</f>
        <v>43356</v>
      </c>
      <c r="R49" s="919">
        <v>43344</v>
      </c>
      <c r="S49" s="947"/>
      <c r="T49" s="550">
        <f t="shared" si="5"/>
        <v>14</v>
      </c>
      <c r="U49" s="549">
        <f t="shared" si="6"/>
        <v>14</v>
      </c>
    </row>
    <row r="50" spans="1:21">
      <c r="A50" s="914"/>
      <c r="B50" s="261" t="s">
        <v>2370</v>
      </c>
      <c r="C50" s="478"/>
      <c r="D50" s="306">
        <v>0</v>
      </c>
      <c r="E50" s="306">
        <v>0</v>
      </c>
      <c r="F50" s="33">
        <f t="shared" si="3"/>
        <v>0</v>
      </c>
      <c r="G50" s="307">
        <v>240</v>
      </c>
      <c r="H50" s="306">
        <v>0</v>
      </c>
      <c r="I50" s="3">
        <f t="shared" si="4"/>
        <v>0</v>
      </c>
      <c r="J50" s="3">
        <f t="shared" si="7"/>
        <v>0</v>
      </c>
      <c r="K50" s="306" t="s">
        <v>1836</v>
      </c>
      <c r="L50" s="308">
        <v>1.1343000000000001</v>
      </c>
      <c r="M50" s="309">
        <v>0.42599999999999999</v>
      </c>
      <c r="N50" s="33">
        <f t="shared" si="8"/>
        <v>0</v>
      </c>
      <c r="O50" s="853">
        <f t="shared" si="0"/>
        <v>0</v>
      </c>
      <c r="P50" s="558"/>
      <c r="Q50" s="837"/>
      <c r="R50" s="919"/>
      <c r="S50" s="945"/>
      <c r="T50" s="550" t="str">
        <f t="shared" si="5"/>
        <v/>
      </c>
      <c r="U50" s="549" t="str">
        <f t="shared" si="6"/>
        <v/>
      </c>
    </row>
    <row r="51" spans="1:21">
      <c r="A51" s="914"/>
      <c r="B51" s="261" t="s">
        <v>3475</v>
      </c>
      <c r="C51" s="454"/>
      <c r="D51" s="306">
        <v>0</v>
      </c>
      <c r="E51" s="306">
        <v>0</v>
      </c>
      <c r="F51" s="33">
        <f t="shared" si="3"/>
        <v>0</v>
      </c>
      <c r="G51" s="307">
        <v>216</v>
      </c>
      <c r="H51" s="306">
        <v>1</v>
      </c>
      <c r="I51" s="3">
        <f t="shared" si="4"/>
        <v>1</v>
      </c>
      <c r="J51" s="3">
        <f t="shared" si="7"/>
        <v>0</v>
      </c>
      <c r="K51" s="306" t="s">
        <v>1840</v>
      </c>
      <c r="L51" s="308">
        <v>1.32</v>
      </c>
      <c r="M51" s="309">
        <v>0.43175000000000002</v>
      </c>
      <c r="N51" s="33">
        <f t="shared" si="8"/>
        <v>0</v>
      </c>
      <c r="O51" s="853">
        <f t="shared" si="0"/>
        <v>0</v>
      </c>
      <c r="P51" s="558"/>
      <c r="Q51" s="837"/>
      <c r="R51" s="919"/>
      <c r="S51" s="945"/>
      <c r="T51" s="550" t="str">
        <f t="shared" si="5"/>
        <v/>
      </c>
      <c r="U51" s="549" t="str">
        <f t="shared" si="6"/>
        <v/>
      </c>
    </row>
    <row r="52" spans="1:21">
      <c r="A52" s="914"/>
      <c r="B52" s="261" t="s">
        <v>3476</v>
      </c>
      <c r="C52" s="454"/>
      <c r="D52" s="306">
        <v>0</v>
      </c>
      <c r="E52" s="306">
        <v>0</v>
      </c>
      <c r="F52" s="33">
        <f t="shared" si="3"/>
        <v>0</v>
      </c>
      <c r="G52" s="307">
        <v>216</v>
      </c>
      <c r="H52" s="306">
        <v>0</v>
      </c>
      <c r="I52" s="3">
        <f t="shared" si="4"/>
        <v>0</v>
      </c>
      <c r="J52" s="3">
        <f t="shared" si="7"/>
        <v>0</v>
      </c>
      <c r="K52" s="306" t="s">
        <v>1840</v>
      </c>
      <c r="L52" s="308">
        <v>1.32</v>
      </c>
      <c r="M52" s="309">
        <v>0.43175000000000002</v>
      </c>
      <c r="N52" s="33">
        <f t="shared" si="8"/>
        <v>0</v>
      </c>
      <c r="O52" s="853">
        <f t="shared" si="0"/>
        <v>0</v>
      </c>
      <c r="P52" s="558"/>
      <c r="Q52" s="837"/>
      <c r="R52" s="919"/>
      <c r="S52" s="945"/>
      <c r="T52" s="550" t="str">
        <f t="shared" si="5"/>
        <v/>
      </c>
      <c r="U52" s="549" t="str">
        <f t="shared" si="6"/>
        <v/>
      </c>
    </row>
    <row r="53" spans="1:21">
      <c r="A53" s="914"/>
      <c r="B53" s="261" t="s">
        <v>3477</v>
      </c>
      <c r="C53" s="478"/>
      <c r="D53" s="306">
        <v>0</v>
      </c>
      <c r="E53" s="306">
        <v>0</v>
      </c>
      <c r="F53" s="33">
        <f t="shared" si="3"/>
        <v>0</v>
      </c>
      <c r="G53" s="306">
        <v>216</v>
      </c>
      <c r="H53" s="306">
        <v>0</v>
      </c>
      <c r="I53" s="3">
        <f t="shared" si="4"/>
        <v>0</v>
      </c>
      <c r="J53" s="3">
        <f t="shared" si="7"/>
        <v>0</v>
      </c>
      <c r="K53" s="306" t="s">
        <v>1840</v>
      </c>
      <c r="L53" s="309">
        <v>1.32</v>
      </c>
      <c r="M53" s="309">
        <v>0.435</v>
      </c>
      <c r="N53" s="33">
        <f>E53*L53</f>
        <v>0</v>
      </c>
      <c r="O53" s="853">
        <f t="shared" si="0"/>
        <v>0</v>
      </c>
      <c r="P53" s="558"/>
      <c r="Q53" s="837"/>
      <c r="R53" s="944"/>
      <c r="S53" s="925"/>
      <c r="T53" s="550" t="str">
        <f t="shared" si="5"/>
        <v/>
      </c>
      <c r="U53" s="549" t="str">
        <f t="shared" si="6"/>
        <v/>
      </c>
    </row>
    <row r="54" spans="1:21">
      <c r="A54" s="914"/>
      <c r="B54" s="261" t="s">
        <v>464</v>
      </c>
      <c r="C54" s="933"/>
      <c r="D54" s="306">
        <v>0</v>
      </c>
      <c r="E54" s="306">
        <v>0</v>
      </c>
      <c r="F54" s="33">
        <f t="shared" si="3"/>
        <v>0</v>
      </c>
      <c r="G54" s="307">
        <v>216</v>
      </c>
      <c r="H54" s="306">
        <v>0</v>
      </c>
      <c r="I54" s="3">
        <f t="shared" si="4"/>
        <v>0</v>
      </c>
      <c r="J54" s="3">
        <f t="shared" si="7"/>
        <v>0</v>
      </c>
      <c r="K54" s="306" t="s">
        <v>1840</v>
      </c>
      <c r="L54" s="308">
        <v>1.32</v>
      </c>
      <c r="M54" s="309">
        <v>0.434</v>
      </c>
      <c r="N54" s="33">
        <f t="shared" si="8"/>
        <v>0</v>
      </c>
      <c r="O54" s="853">
        <f t="shared" si="0"/>
        <v>0</v>
      </c>
      <c r="P54" s="558"/>
      <c r="Q54" s="837"/>
      <c r="R54" s="125"/>
      <c r="S54" s="948"/>
      <c r="T54" s="550" t="str">
        <f t="shared" si="5"/>
        <v/>
      </c>
      <c r="U54" s="549" t="str">
        <f t="shared" si="6"/>
        <v/>
      </c>
    </row>
    <row r="55" spans="1:21">
      <c r="A55" s="914"/>
      <c r="B55" s="261" t="s">
        <v>3478</v>
      </c>
      <c r="C55" s="454" t="s">
        <v>3915</v>
      </c>
      <c r="D55" s="1064">
        <v>33000</v>
      </c>
      <c r="E55" s="1064">
        <v>33000</v>
      </c>
      <c r="F55" s="33">
        <f>((E55*M55)/35)/2</f>
        <v>61.450714285714291</v>
      </c>
      <c r="G55" s="307">
        <v>324</v>
      </c>
      <c r="H55" s="306">
        <v>0</v>
      </c>
      <c r="I55" s="3">
        <f t="shared" si="4"/>
        <v>101.85185185185185</v>
      </c>
      <c r="J55" s="3">
        <f>ROUND(I55/7.5,0)</f>
        <v>14</v>
      </c>
      <c r="K55" s="306" t="s">
        <v>1100</v>
      </c>
      <c r="L55" s="308">
        <v>0.37919999999999998</v>
      </c>
      <c r="M55" s="309">
        <v>0.13034999999999999</v>
      </c>
      <c r="N55" s="33">
        <f>E55*L55</f>
        <v>12513.599999999999</v>
      </c>
      <c r="O55" s="853">
        <f t="shared" si="0"/>
        <v>4.666666666666667</v>
      </c>
      <c r="P55" s="558">
        <v>43405</v>
      </c>
      <c r="Q55" s="837"/>
      <c r="R55" s="946">
        <v>43423</v>
      </c>
      <c r="S55" s="949"/>
      <c r="T55" s="550" t="str">
        <f t="shared" si="5"/>
        <v/>
      </c>
      <c r="U55" s="549" t="str">
        <f t="shared" si="6"/>
        <v/>
      </c>
    </row>
    <row r="56" spans="1:21">
      <c r="A56" s="914"/>
      <c r="B56" s="988" t="s">
        <v>4394</v>
      </c>
      <c r="C56" s="1355">
        <v>619678</v>
      </c>
      <c r="D56" s="306">
        <v>10000</v>
      </c>
      <c r="E56" s="306">
        <v>0</v>
      </c>
      <c r="F56" s="475">
        <f>((E56*M56)/35)</f>
        <v>0</v>
      </c>
      <c r="G56" s="307">
        <v>540</v>
      </c>
      <c r="H56" s="306">
        <v>0</v>
      </c>
      <c r="I56" s="3">
        <f>E56/G56+H56</f>
        <v>0</v>
      </c>
      <c r="J56" s="3">
        <f t="shared" ref="J56:J57" si="9">ROUNDUP(I56/7.5,0)</f>
        <v>0</v>
      </c>
      <c r="K56" s="934" t="s">
        <v>1902</v>
      </c>
      <c r="L56" s="1095">
        <v>0.1802</v>
      </c>
      <c r="M56" s="309">
        <v>0.10299999999999999</v>
      </c>
      <c r="N56" s="33">
        <f>E56*L56</f>
        <v>0</v>
      </c>
      <c r="O56" s="964">
        <f>J56/A$65</f>
        <v>0</v>
      </c>
      <c r="P56" s="558">
        <v>43282</v>
      </c>
      <c r="Q56" s="929">
        <f>WORKDAY(Q28,ROUNDUP(O28,0))</f>
        <v>43349</v>
      </c>
      <c r="R56" s="946">
        <v>43304</v>
      </c>
      <c r="S56" s="948" t="s">
        <v>4487</v>
      </c>
      <c r="T56" s="550">
        <f t="shared" si="5"/>
        <v>0</v>
      </c>
      <c r="U56" s="549">
        <f t="shared" si="6"/>
        <v>0</v>
      </c>
    </row>
    <row r="57" spans="1:21">
      <c r="A57" s="914"/>
      <c r="B57" s="261" t="s">
        <v>4395</v>
      </c>
      <c r="C57" s="1355">
        <v>619679</v>
      </c>
      <c r="D57" s="306">
        <v>10000</v>
      </c>
      <c r="E57" s="306">
        <v>10000</v>
      </c>
      <c r="F57" s="475">
        <f>((E57*M57)/35)</f>
        <v>54.028571428571432</v>
      </c>
      <c r="G57" s="307">
        <v>270</v>
      </c>
      <c r="H57" s="306">
        <v>32</v>
      </c>
      <c r="I57" s="3">
        <f>E57/G57+H57</f>
        <v>69.037037037037038</v>
      </c>
      <c r="J57" s="3">
        <f t="shared" si="9"/>
        <v>10</v>
      </c>
      <c r="K57" s="934" t="s">
        <v>1831</v>
      </c>
      <c r="L57" s="308">
        <v>0.69789999999999996</v>
      </c>
      <c r="M57" s="309">
        <v>0.18909999999999999</v>
      </c>
      <c r="N57" s="33">
        <f>E57*L57</f>
        <v>6979</v>
      </c>
      <c r="O57" s="964">
        <f>J57/A$65</f>
        <v>5</v>
      </c>
      <c r="P57" s="558">
        <v>43337</v>
      </c>
      <c r="Q57" s="929">
        <f t="shared" ref="Q57" si="10">WORKDAY(Q56,ROUNDUP(O56,0))</f>
        <v>43349</v>
      </c>
      <c r="R57" s="946">
        <v>43360</v>
      </c>
      <c r="S57" s="948" t="s">
        <v>4485</v>
      </c>
      <c r="T57" s="550" t="str">
        <f t="shared" si="5"/>
        <v/>
      </c>
      <c r="U57" s="549">
        <f t="shared" si="6"/>
        <v>10</v>
      </c>
    </row>
    <row r="58" spans="1:21">
      <c r="A58" s="914"/>
      <c r="B58" s="814"/>
      <c r="C58" s="353"/>
      <c r="D58" s="110"/>
      <c r="E58" s="110"/>
      <c r="F58" s="33"/>
      <c r="G58" s="110"/>
      <c r="H58" s="110"/>
      <c r="I58" s="3"/>
      <c r="J58" s="3"/>
      <c r="K58" s="130"/>
      <c r="L58" s="815"/>
      <c r="M58" s="815"/>
      <c r="N58" s="33"/>
      <c r="O58" s="853"/>
      <c r="P58" s="558"/>
      <c r="Q58" s="837"/>
      <c r="R58" s="946"/>
      <c r="S58" s="949"/>
      <c r="T58" s="550" t="str">
        <f t="shared" si="5"/>
        <v/>
      </c>
      <c r="U58" s="549" t="str">
        <f t="shared" si="6"/>
        <v/>
      </c>
    </row>
    <row r="59" spans="1:21">
      <c r="A59" s="953"/>
      <c r="B59" s="954"/>
      <c r="C59" s="950"/>
      <c r="D59" s="950"/>
      <c r="E59" s="950"/>
      <c r="F59" s="955"/>
      <c r="G59" s="950"/>
      <c r="H59" s="950"/>
      <c r="I59" s="950"/>
      <c r="J59" s="950"/>
      <c r="K59" s="950"/>
      <c r="L59" s="950"/>
      <c r="M59" s="956"/>
      <c r="N59" s="950"/>
      <c r="O59" s="853"/>
      <c r="P59" s="957"/>
      <c r="Q59" s="929">
        <f>WORKDAY(Q57,ROUNDUP(O57,0))</f>
        <v>43356</v>
      </c>
      <c r="R59" s="952"/>
      <c r="S59" s="958"/>
      <c r="T59" s="550" t="str">
        <f t="shared" si="5"/>
        <v/>
      </c>
      <c r="U59" s="549" t="str">
        <f t="shared" si="6"/>
        <v/>
      </c>
    </row>
    <row r="60" spans="1:21">
      <c r="A60" s="953"/>
      <c r="B60" s="899"/>
      <c r="C60" s="959"/>
      <c r="D60" s="960"/>
      <c r="E60" s="960"/>
      <c r="F60" s="961"/>
      <c r="G60" s="960"/>
      <c r="H60" s="960"/>
      <c r="I60" s="962"/>
      <c r="J60" s="658">
        <f>SUM(J7:J59)</f>
        <v>109</v>
      </c>
      <c r="K60" s="756"/>
      <c r="L60" s="309"/>
      <c r="M60" s="309"/>
      <c r="N60" s="961"/>
      <c r="O60" s="853"/>
      <c r="P60" s="558"/>
      <c r="Q60" s="837"/>
      <c r="R60" s="858"/>
      <c r="S60" s="920"/>
      <c r="T60" s="550" t="str">
        <f t="shared" ref="T60:T70" si="11">IF(R60="", "",IF(R60&lt;$I$1, J60, ""))</f>
        <v/>
      </c>
      <c r="U60" s="549" t="str">
        <f t="shared" ref="U60:U70" si="12">IF(P60="", "",IF(P60&lt;$U$3, J60, ""))</f>
        <v/>
      </c>
    </row>
    <row r="61" spans="1:21">
      <c r="A61" s="953"/>
      <c r="B61" s="899"/>
      <c r="C61" s="959"/>
      <c r="D61" s="960"/>
      <c r="E61" s="960"/>
      <c r="F61" s="961"/>
      <c r="G61" s="960"/>
      <c r="H61" s="960"/>
      <c r="I61" s="962"/>
      <c r="J61" s="658"/>
      <c r="K61" s="756"/>
      <c r="L61" s="309"/>
      <c r="M61" s="309"/>
      <c r="N61" s="961"/>
      <c r="O61" s="853"/>
      <c r="P61" s="558"/>
      <c r="Q61" s="837"/>
      <c r="R61" s="858"/>
      <c r="S61" s="920"/>
      <c r="T61" s="550" t="str">
        <f t="shared" si="11"/>
        <v/>
      </c>
      <c r="U61" s="549" t="str">
        <f t="shared" si="12"/>
        <v/>
      </c>
    </row>
    <row r="62" spans="1:21">
      <c r="A62" s="899"/>
      <c r="B62" s="899"/>
      <c r="C62" s="963"/>
      <c r="D62" s="960"/>
      <c r="E62" s="960"/>
      <c r="F62" s="961"/>
      <c r="G62" s="960"/>
      <c r="H62" s="960"/>
      <c r="I62" s="962"/>
      <c r="J62" s="658"/>
      <c r="K62" s="306"/>
      <c r="L62" s="309"/>
      <c r="M62" s="309"/>
      <c r="N62" s="961"/>
      <c r="O62" s="853"/>
      <c r="P62" s="558"/>
      <c r="Q62" s="908">
        <f>I1</f>
        <v>43349</v>
      </c>
      <c r="R62" s="858"/>
      <c r="S62" s="923"/>
      <c r="T62" s="550" t="str">
        <f t="shared" si="11"/>
        <v/>
      </c>
      <c r="U62" s="549" t="str">
        <f t="shared" si="12"/>
        <v/>
      </c>
    </row>
    <row r="63" spans="1:21">
      <c r="A63" s="261" t="s">
        <v>3481</v>
      </c>
      <c r="B63" s="261" t="s">
        <v>3484</v>
      </c>
      <c r="C63" s="478">
        <v>620320</v>
      </c>
      <c r="D63" s="306">
        <v>20000</v>
      </c>
      <c r="E63" s="306">
        <v>0</v>
      </c>
      <c r="F63" s="1055">
        <f>((E63*M63)/35)</f>
        <v>0</v>
      </c>
      <c r="G63" s="306">
        <v>360</v>
      </c>
      <c r="H63" s="306">
        <v>0</v>
      </c>
      <c r="I63" s="3">
        <f>E63/G63+H63</f>
        <v>0</v>
      </c>
      <c r="J63" s="3">
        <f>ROUNDUP(I63/7.5,0)</f>
        <v>0</v>
      </c>
      <c r="K63" s="934" t="s">
        <v>232</v>
      </c>
      <c r="L63" s="1095">
        <v>0.30099999999999999</v>
      </c>
      <c r="M63" s="309">
        <v>8.7999999999999995E-2</v>
      </c>
      <c r="N63" s="33">
        <f t="shared" ref="N63:N67" si="13">E63*L63</f>
        <v>0</v>
      </c>
      <c r="O63" s="964">
        <f>J63/A$65</f>
        <v>0</v>
      </c>
      <c r="P63" s="558">
        <v>43288</v>
      </c>
      <c r="Q63" s="965">
        <f t="shared" ref="Q63" si="14">WORKDAY(Q62,ROUNDUP(O62,0))</f>
        <v>43349</v>
      </c>
      <c r="R63" s="946">
        <v>43308</v>
      </c>
      <c r="S63" s="948" t="s">
        <v>4393</v>
      </c>
      <c r="T63" s="550">
        <f t="shared" si="11"/>
        <v>0</v>
      </c>
      <c r="U63" s="549">
        <f t="shared" si="12"/>
        <v>0</v>
      </c>
    </row>
    <row r="64" spans="1:21">
      <c r="A64" s="930" t="s">
        <v>2730</v>
      </c>
      <c r="B64" s="1062" t="s">
        <v>3789</v>
      </c>
      <c r="C64" s="454">
        <v>618648</v>
      </c>
      <c r="D64" s="306">
        <v>10000</v>
      </c>
      <c r="E64" s="306">
        <v>10000</v>
      </c>
      <c r="F64" s="475">
        <f>((E64*M64)/35)</f>
        <v>81.142857142857125</v>
      </c>
      <c r="G64" s="306">
        <v>300</v>
      </c>
      <c r="H64" s="306">
        <v>50</v>
      </c>
      <c r="I64" s="3">
        <f>E64/G64+H64</f>
        <v>83.333333333333343</v>
      </c>
      <c r="J64" s="3">
        <f>ROUNDUP(I64/7.5,0)</f>
        <v>12</v>
      </c>
      <c r="K64" s="939" t="s">
        <v>1422</v>
      </c>
      <c r="L64" s="491">
        <v>0.55420000000000003</v>
      </c>
      <c r="M64" s="309">
        <v>0.28399999999999997</v>
      </c>
      <c r="N64" s="33">
        <f t="shared" si="13"/>
        <v>5542</v>
      </c>
      <c r="O64" s="964">
        <f>J64/A$65</f>
        <v>6</v>
      </c>
      <c r="P64" s="558">
        <v>43279</v>
      </c>
      <c r="Q64" s="965">
        <f>WORKDAY(Q63,ROUNDUP(O63,0))</f>
        <v>43349</v>
      </c>
      <c r="R64" s="946">
        <v>43299</v>
      </c>
      <c r="S64" s="948" t="s">
        <v>4398</v>
      </c>
      <c r="T64" s="550">
        <f t="shared" si="11"/>
        <v>12</v>
      </c>
      <c r="U64" s="549">
        <f t="shared" si="12"/>
        <v>12</v>
      </c>
    </row>
    <row r="65" spans="1:21">
      <c r="A65" s="914">
        <v>2</v>
      </c>
      <c r="B65" s="1062" t="s">
        <v>3797</v>
      </c>
      <c r="C65" s="454">
        <v>620192</v>
      </c>
      <c r="D65" s="306">
        <v>10000</v>
      </c>
      <c r="E65" s="306">
        <v>10000</v>
      </c>
      <c r="F65" s="475">
        <f>((E65*M65)/35)</f>
        <v>68.571428571428569</v>
      </c>
      <c r="G65" s="306">
        <v>240</v>
      </c>
      <c r="H65" s="306">
        <v>50</v>
      </c>
      <c r="I65" s="3">
        <f>E65/G65+H65</f>
        <v>91.666666666666657</v>
      </c>
      <c r="J65" s="3">
        <f>ROUNDUP(I65/7.5,0)</f>
        <v>13</v>
      </c>
      <c r="K65" s="939" t="s">
        <v>232</v>
      </c>
      <c r="L65" s="491">
        <v>0.50339999999999996</v>
      </c>
      <c r="M65" s="309">
        <v>0.24</v>
      </c>
      <c r="N65" s="33">
        <f>E65*L65</f>
        <v>5034</v>
      </c>
      <c r="O65" s="964">
        <f>J65/A$65</f>
        <v>6.5</v>
      </c>
      <c r="P65" s="558">
        <v>43306</v>
      </c>
      <c r="Q65" s="965">
        <f>WORKDAY(Q64,ROUNDUP(O64,0))</f>
        <v>43357</v>
      </c>
      <c r="R65" s="946">
        <v>43329</v>
      </c>
      <c r="S65" s="948"/>
      <c r="T65" s="550">
        <f t="shared" si="11"/>
        <v>13</v>
      </c>
      <c r="U65" s="549">
        <f t="shared" si="12"/>
        <v>13</v>
      </c>
    </row>
    <row r="66" spans="1:21">
      <c r="B66" s="1062" t="s">
        <v>3790</v>
      </c>
      <c r="C66" s="478" t="s">
        <v>523</v>
      </c>
      <c r="D66" s="1511">
        <v>10000</v>
      </c>
      <c r="E66" s="1511">
        <v>10000</v>
      </c>
      <c r="F66" s="475">
        <f t="shared" ref="F66" si="15">((E66*M66)/35)</f>
        <v>40.000000000000007</v>
      </c>
      <c r="G66" s="306">
        <v>240</v>
      </c>
      <c r="H66" s="306">
        <v>50</v>
      </c>
      <c r="I66" s="3">
        <f t="shared" ref="I66" si="16">E66/G66+H66</f>
        <v>91.666666666666657</v>
      </c>
      <c r="J66" s="3">
        <f t="shared" ref="J66" si="17">ROUNDUP(I66/7.5,0)</f>
        <v>13</v>
      </c>
      <c r="K66" s="1288" t="s">
        <v>3791</v>
      </c>
      <c r="L66" s="491">
        <v>0.32779999999999998</v>
      </c>
      <c r="M66" s="309">
        <v>0.14000000000000001</v>
      </c>
      <c r="N66" s="33">
        <f>E66*L66</f>
        <v>3278</v>
      </c>
      <c r="O66" s="964">
        <f>J66/A$65</f>
        <v>6.5</v>
      </c>
      <c r="P66" s="558">
        <v>43306</v>
      </c>
      <c r="Q66" s="965">
        <f>WORKDAY(Q67,ROUNDUP(O67,0))</f>
        <v>43377</v>
      </c>
      <c r="R66" s="946">
        <v>43329</v>
      </c>
      <c r="S66" s="948" t="s">
        <v>4261</v>
      </c>
      <c r="T66" s="550">
        <f t="shared" si="11"/>
        <v>13</v>
      </c>
      <c r="U66" s="549">
        <f t="shared" si="12"/>
        <v>13</v>
      </c>
    </row>
    <row r="67" spans="1:21">
      <c r="A67" s="914"/>
      <c r="B67" s="1062" t="s">
        <v>4074</v>
      </c>
      <c r="C67" s="478" t="s">
        <v>523</v>
      </c>
      <c r="D67" s="1511">
        <v>10000</v>
      </c>
      <c r="E67" s="1511">
        <v>10000</v>
      </c>
      <c r="F67" s="475">
        <f t="shared" ref="F67" si="18">((E67*M67)/35)</f>
        <v>140</v>
      </c>
      <c r="G67" s="306">
        <v>216</v>
      </c>
      <c r="H67" s="306">
        <v>50</v>
      </c>
      <c r="I67" s="3">
        <f t="shared" ref="I67" si="19">E67/G67+H67</f>
        <v>96.296296296296305</v>
      </c>
      <c r="J67" s="3">
        <f t="shared" ref="J67" si="20">ROUNDUP(I67/7.5,0)</f>
        <v>13</v>
      </c>
      <c r="K67" s="306" t="s">
        <v>605</v>
      </c>
      <c r="L67" s="491">
        <v>0.88819999999999999</v>
      </c>
      <c r="M67" s="309">
        <v>0.49</v>
      </c>
      <c r="N67" s="33">
        <f t="shared" si="13"/>
        <v>8882</v>
      </c>
      <c r="O67" s="964">
        <f>J67/A$65</f>
        <v>6.5</v>
      </c>
      <c r="P67" s="558"/>
      <c r="Q67" s="965">
        <f>WORKDAY(Q65,ROUNDUP(O65,0))</f>
        <v>43368</v>
      </c>
      <c r="R67" s="946"/>
      <c r="S67" s="948" t="s">
        <v>4262</v>
      </c>
      <c r="T67" s="550" t="str">
        <f t="shared" si="11"/>
        <v/>
      </c>
      <c r="U67" s="549" t="str">
        <f t="shared" si="12"/>
        <v/>
      </c>
    </row>
    <row r="68" spans="1:21">
      <c r="A68" s="914"/>
      <c r="B68" s="261"/>
      <c r="C68" s="478"/>
      <c r="D68" s="306"/>
      <c r="E68" s="306"/>
      <c r="F68" s="33"/>
      <c r="G68" s="306"/>
      <c r="H68" s="306"/>
      <c r="I68" s="3"/>
      <c r="J68" s="3"/>
      <c r="K68" s="306"/>
      <c r="L68" s="491"/>
      <c r="M68" s="309"/>
      <c r="N68" s="33"/>
      <c r="O68" s="964"/>
      <c r="P68" s="558"/>
      <c r="Q68" s="965">
        <f>WORKDAY(Q66,ROUNDUP(O66,0))</f>
        <v>43388</v>
      </c>
      <c r="R68" s="946"/>
      <c r="S68" s="948"/>
      <c r="T68" s="550" t="str">
        <f t="shared" si="11"/>
        <v/>
      </c>
      <c r="U68" s="549" t="str">
        <f t="shared" si="12"/>
        <v/>
      </c>
    </row>
    <row r="69" spans="1:21">
      <c r="A69" s="713"/>
      <c r="C69" s="871"/>
      <c r="I69" s="2"/>
      <c r="P69" s="1071"/>
      <c r="Q69" s="1208"/>
      <c r="R69" s="946"/>
      <c r="S69" s="948"/>
      <c r="T69" s="550" t="str">
        <f t="shared" si="11"/>
        <v/>
      </c>
      <c r="U69" s="549" t="str">
        <f t="shared" si="12"/>
        <v/>
      </c>
    </row>
    <row r="70" spans="1:21">
      <c r="A70" s="713"/>
      <c r="P70" s="1071"/>
      <c r="Q70" s="1071"/>
      <c r="R70" s="1071"/>
      <c r="T70" s="550" t="str">
        <f t="shared" si="11"/>
        <v/>
      </c>
      <c r="U70" s="549" t="str">
        <f t="shared" si="12"/>
        <v/>
      </c>
    </row>
    <row r="71" spans="1:21">
      <c r="A71" s="713"/>
      <c r="B71" s="261"/>
      <c r="C71" s="966"/>
      <c r="D71" s="306"/>
      <c r="E71" s="306"/>
      <c r="F71" s="475"/>
      <c r="G71" s="306"/>
      <c r="H71" s="306"/>
      <c r="I71" s="3"/>
      <c r="J71" s="3"/>
      <c r="K71" s="306"/>
      <c r="L71" s="491"/>
      <c r="M71" s="309"/>
      <c r="N71" s="33"/>
      <c r="O71" s="888"/>
      <c r="P71" s="558"/>
      <c r="Q71" s="965"/>
      <c r="R71" s="946"/>
      <c r="S71" s="948"/>
      <c r="T71" s="550" t="str">
        <f t="shared" ref="T71:T95" si="21">IF(R71="", "",IF(R71&lt;$I$1, J71, ""))</f>
        <v/>
      </c>
      <c r="U71" s="549" t="str">
        <f t="shared" ref="U71:U95" si="22">IF(P71="", "",IF(P71&lt;$U$3, J71, ""))</f>
        <v/>
      </c>
    </row>
    <row r="72" spans="1:21">
      <c r="A72" s="914"/>
      <c r="B72" s="954"/>
      <c r="C72" s="966"/>
      <c r="D72" s="950"/>
      <c r="E72" s="950"/>
      <c r="F72" s="955"/>
      <c r="G72" s="950"/>
      <c r="H72" s="950"/>
      <c r="I72" s="950"/>
      <c r="J72" s="967">
        <f>SUM(J63:J71)</f>
        <v>51</v>
      </c>
      <c r="K72" s="950"/>
      <c r="L72" s="950"/>
      <c r="M72" s="956"/>
      <c r="N72" s="950"/>
      <c r="O72" s="950"/>
      <c r="P72" s="957"/>
      <c r="Q72" s="952"/>
      <c r="R72" s="952"/>
      <c r="S72" s="920"/>
      <c r="T72" s="550" t="str">
        <f t="shared" si="21"/>
        <v/>
      </c>
      <c r="U72" s="549" t="str">
        <f t="shared" si="22"/>
        <v/>
      </c>
    </row>
    <row r="73" spans="1:21">
      <c r="A73" s="914"/>
      <c r="B73" s="954"/>
      <c r="C73" s="950"/>
      <c r="D73" s="950"/>
      <c r="E73" s="950"/>
      <c r="F73" s="955"/>
      <c r="G73" s="950"/>
      <c r="H73" s="950"/>
      <c r="I73" s="950"/>
      <c r="J73" s="950"/>
      <c r="K73" s="950"/>
      <c r="L73" s="950"/>
      <c r="M73" s="956"/>
      <c r="N73" s="950"/>
      <c r="O73" s="950"/>
      <c r="P73" s="957"/>
      <c r="Q73" s="952"/>
      <c r="R73" s="952"/>
      <c r="S73" s="913"/>
      <c r="T73" s="550" t="str">
        <f t="shared" si="21"/>
        <v/>
      </c>
      <c r="U73" s="549" t="str">
        <f t="shared" si="22"/>
        <v/>
      </c>
    </row>
    <row r="74" spans="1:21">
      <c r="A74" s="921"/>
      <c r="B74" s="968"/>
      <c r="C74" s="969"/>
      <c r="D74" s="306"/>
      <c r="E74" s="306"/>
      <c r="F74" s="33"/>
      <c r="G74" s="970"/>
      <c r="H74" s="306"/>
      <c r="I74" s="356"/>
      <c r="J74" s="756"/>
      <c r="K74" s="970"/>
      <c r="L74" s="356"/>
      <c r="M74" s="545"/>
      <c r="N74" s="356"/>
      <c r="O74" s="971"/>
      <c r="P74" s="558"/>
      <c r="Q74" s="837"/>
      <c r="R74" s="858"/>
      <c r="S74" s="972"/>
      <c r="T74" s="550" t="str">
        <f t="shared" si="21"/>
        <v/>
      </c>
      <c r="U74" s="549" t="str">
        <f t="shared" si="22"/>
        <v/>
      </c>
    </row>
    <row r="75" spans="1:21">
      <c r="A75" s="899"/>
      <c r="B75" s="921"/>
      <c r="C75" s="973"/>
      <c r="D75" s="336"/>
      <c r="E75" s="336"/>
      <c r="F75" s="475"/>
      <c r="G75" s="756"/>
      <c r="H75" s="336"/>
      <c r="I75" s="756"/>
      <c r="J75" s="756"/>
      <c r="K75" s="756"/>
      <c r="L75" s="756"/>
      <c r="M75" s="887"/>
      <c r="N75" s="756"/>
      <c r="O75" s="853"/>
      <c r="P75" s="558"/>
      <c r="Q75" s="908">
        <f>I1</f>
        <v>43349</v>
      </c>
      <c r="R75" s="858"/>
      <c r="S75" s="917"/>
      <c r="T75" s="550" t="str">
        <f t="shared" si="21"/>
        <v/>
      </c>
      <c r="U75" s="549" t="str">
        <f t="shared" si="22"/>
        <v/>
      </c>
    </row>
    <row r="76" spans="1:21">
      <c r="A76" s="261" t="s">
        <v>3171</v>
      </c>
      <c r="B76" s="527" t="s">
        <v>317</v>
      </c>
      <c r="C76" s="933">
        <v>620408</v>
      </c>
      <c r="D76" s="110">
        <v>18000</v>
      </c>
      <c r="E76" s="110">
        <v>18000</v>
      </c>
      <c r="F76" s="475">
        <f>((E76*M76)/35)</f>
        <v>97.251428571428562</v>
      </c>
      <c r="G76" s="111">
        <v>231</v>
      </c>
      <c r="H76" s="110">
        <v>32</v>
      </c>
      <c r="I76" s="3">
        <f>E76/G76+H76</f>
        <v>109.92207792207792</v>
      </c>
      <c r="J76" s="3">
        <f>ROUND(I76/7.5,0)</f>
        <v>15</v>
      </c>
      <c r="K76" s="573" t="s">
        <v>148</v>
      </c>
      <c r="L76" s="113">
        <v>0.49990000000000001</v>
      </c>
      <c r="M76" s="168">
        <v>0.18909999999999999</v>
      </c>
      <c r="N76" s="33">
        <f>E76*L76</f>
        <v>8998.2000000000007</v>
      </c>
      <c r="O76" s="964">
        <f t="shared" ref="O76:O86" si="23">J76/A$78</f>
        <v>5</v>
      </c>
      <c r="P76" s="558">
        <v>43291</v>
      </c>
      <c r="Q76" s="965">
        <f t="shared" ref="Q76" si="24">WORKDAY(Q75,ROUNDUP(O75,0))</f>
        <v>43349</v>
      </c>
      <c r="R76" s="946">
        <v>43318</v>
      </c>
      <c r="S76" s="977" t="s">
        <v>4479</v>
      </c>
      <c r="T76" s="550">
        <f t="shared" si="21"/>
        <v>15</v>
      </c>
      <c r="U76" s="549">
        <f t="shared" si="22"/>
        <v>15</v>
      </c>
    </row>
    <row r="77" spans="1:21">
      <c r="A77" s="914" t="s">
        <v>2730</v>
      </c>
      <c r="B77" s="974" t="s">
        <v>3495</v>
      </c>
      <c r="C77" s="663" t="s">
        <v>4429</v>
      </c>
      <c r="D77" s="110">
        <v>1000</v>
      </c>
      <c r="E77" s="110">
        <v>1000</v>
      </c>
      <c r="F77" s="475">
        <f>((E77*M77)/35)</f>
        <v>5.371428571428571</v>
      </c>
      <c r="G77" s="111">
        <v>231</v>
      </c>
      <c r="H77" s="110">
        <v>4</v>
      </c>
      <c r="I77" s="3">
        <f>E77/G77+H77</f>
        <v>8.329004329004329</v>
      </c>
      <c r="J77" s="3">
        <f>ROUND(I77/7.5,0)</f>
        <v>1</v>
      </c>
      <c r="K77" s="573" t="s">
        <v>148</v>
      </c>
      <c r="L77" s="113">
        <v>0.49990000000000001</v>
      </c>
      <c r="M77" s="168">
        <v>0.188</v>
      </c>
      <c r="N77" s="33">
        <f>E77*L77</f>
        <v>499.90000000000003</v>
      </c>
      <c r="O77" s="964">
        <f t="shared" si="23"/>
        <v>0.33333333333333331</v>
      </c>
      <c r="P77" s="558">
        <v>43322</v>
      </c>
      <c r="Q77" s="965">
        <f t="shared" ref="Q77:Q87" si="25">WORKDAY(Q76,ROUNDUP(O76,0))</f>
        <v>43356</v>
      </c>
      <c r="R77" s="946">
        <v>43327</v>
      </c>
      <c r="S77" s="977"/>
      <c r="T77" s="550">
        <f t="shared" si="21"/>
        <v>1</v>
      </c>
      <c r="U77" s="549">
        <f t="shared" si="22"/>
        <v>1</v>
      </c>
    </row>
    <row r="78" spans="1:21">
      <c r="A78" s="914">
        <v>3</v>
      </c>
      <c r="B78" s="527" t="s">
        <v>3497</v>
      </c>
      <c r="C78" s="1388">
        <v>621438</v>
      </c>
      <c r="D78" s="1318">
        <v>12000</v>
      </c>
      <c r="E78" s="1318">
        <v>12000</v>
      </c>
      <c r="F78" s="475">
        <f>((E78*M78)/35)</f>
        <v>151.54285714285714</v>
      </c>
      <c r="G78" s="189">
        <v>240</v>
      </c>
      <c r="H78" s="110">
        <v>32</v>
      </c>
      <c r="I78" s="3">
        <f>E78/G78+H78</f>
        <v>82</v>
      </c>
      <c r="J78" s="3">
        <f>ROUND(I78/7.5,0)</f>
        <v>11</v>
      </c>
      <c r="K78" s="110" t="s">
        <v>1821</v>
      </c>
      <c r="L78" s="1096">
        <v>0.76149999999999995</v>
      </c>
      <c r="M78" s="309">
        <v>0.442</v>
      </c>
      <c r="N78" s="33">
        <f>E78*L78</f>
        <v>9138</v>
      </c>
      <c r="O78" s="964">
        <f t="shared" si="23"/>
        <v>3.6666666666666665</v>
      </c>
      <c r="P78" s="558">
        <v>43322</v>
      </c>
      <c r="Q78" s="965">
        <f t="shared" si="25"/>
        <v>43357</v>
      </c>
      <c r="R78" s="946">
        <v>43350</v>
      </c>
      <c r="S78" s="977"/>
      <c r="T78" s="550" t="str">
        <f t="shared" si="21"/>
        <v/>
      </c>
      <c r="U78" s="549">
        <f t="shared" si="22"/>
        <v>11</v>
      </c>
    </row>
    <row r="79" spans="1:21">
      <c r="A79" s="1481" t="s">
        <v>3453</v>
      </c>
      <c r="B79" s="988" t="s">
        <v>3703</v>
      </c>
      <c r="C79" s="933">
        <v>621717</v>
      </c>
      <c r="D79" s="1318">
        <v>7850</v>
      </c>
      <c r="E79" s="1511">
        <v>7850</v>
      </c>
      <c r="F79" s="475">
        <f>((E79*M79)/35)</f>
        <v>30.861714285714289</v>
      </c>
      <c r="G79" s="307">
        <v>348</v>
      </c>
      <c r="H79" s="306">
        <v>32</v>
      </c>
      <c r="I79" s="3">
        <f>E79/G79+H79</f>
        <v>54.55747126436782</v>
      </c>
      <c r="J79" s="3">
        <f>ROUNDUP(I79/7.5,0)</f>
        <v>8</v>
      </c>
      <c r="K79" s="306" t="s">
        <v>1792</v>
      </c>
      <c r="L79" s="308">
        <v>0.25990000000000002</v>
      </c>
      <c r="M79" s="309">
        <v>0.1376</v>
      </c>
      <c r="N79" s="33">
        <f>E79*L79</f>
        <v>2040.2150000000001</v>
      </c>
      <c r="O79" s="964">
        <f t="shared" si="23"/>
        <v>2.6666666666666665</v>
      </c>
      <c r="P79" s="558">
        <v>43333</v>
      </c>
      <c r="Q79" s="965">
        <f t="shared" si="25"/>
        <v>43363</v>
      </c>
      <c r="R79" s="946">
        <v>43364</v>
      </c>
      <c r="S79" s="977"/>
      <c r="T79" s="550" t="str">
        <f t="shared" si="21"/>
        <v/>
      </c>
      <c r="U79" s="549">
        <f t="shared" si="22"/>
        <v>8</v>
      </c>
    </row>
    <row r="80" spans="1:21">
      <c r="A80" s="713"/>
      <c r="B80" s="261" t="s">
        <v>3730</v>
      </c>
      <c r="C80" s="966" t="s">
        <v>3494</v>
      </c>
      <c r="D80" s="1318">
        <v>29000</v>
      </c>
      <c r="E80" s="1511">
        <v>29000</v>
      </c>
      <c r="F80" s="475">
        <f t="shared" ref="F80:F86" si="26">((E80*M80)/35)</f>
        <v>37.202857142857148</v>
      </c>
      <c r="G80" s="307">
        <v>324</v>
      </c>
      <c r="H80" s="306">
        <v>32</v>
      </c>
      <c r="I80" s="3">
        <f t="shared" ref="I80:I86" si="27">E80/G80+H80</f>
        <v>121.50617283950618</v>
      </c>
      <c r="J80" s="3">
        <f t="shared" ref="J80" si="28">ROUNDUP(I80/7.5,0)</f>
        <v>17</v>
      </c>
      <c r="K80" s="934" t="s">
        <v>3731</v>
      </c>
      <c r="L80" s="308">
        <v>8.48E-2</v>
      </c>
      <c r="M80" s="309">
        <v>4.4900000000000002E-2</v>
      </c>
      <c r="N80" s="33">
        <f t="shared" ref="N80:N86" si="29">E80*L80</f>
        <v>2459.1999999999998</v>
      </c>
      <c r="O80" s="964">
        <f t="shared" si="23"/>
        <v>5.666666666666667</v>
      </c>
      <c r="P80" s="558">
        <v>43378</v>
      </c>
      <c r="Q80" s="965">
        <f t="shared" si="25"/>
        <v>43368</v>
      </c>
      <c r="R80" s="946">
        <v>43409</v>
      </c>
      <c r="S80" s="2"/>
      <c r="T80" s="550" t="str">
        <f t="shared" si="21"/>
        <v/>
      </c>
      <c r="U80" s="549" t="str">
        <f t="shared" si="22"/>
        <v/>
      </c>
    </row>
    <row r="81" spans="1:21">
      <c r="A81" s="713"/>
      <c r="B81" s="127" t="s">
        <v>65</v>
      </c>
      <c r="C81" s="966" t="s">
        <v>3494</v>
      </c>
      <c r="D81" s="1318">
        <v>4000</v>
      </c>
      <c r="E81" s="1318">
        <v>4000</v>
      </c>
      <c r="F81" s="475">
        <f>((E81*M81)/35)</f>
        <v>18.125714285714285</v>
      </c>
      <c r="G81" s="111">
        <v>405</v>
      </c>
      <c r="H81" s="110">
        <v>32</v>
      </c>
      <c r="I81" s="3">
        <f>E81/G81+H81</f>
        <v>41.876543209876544</v>
      </c>
      <c r="J81" s="3">
        <f>ROUND(I81/7.5,0)</f>
        <v>6</v>
      </c>
      <c r="K81" s="110" t="s">
        <v>1821</v>
      </c>
      <c r="L81" s="113">
        <v>0.4889</v>
      </c>
      <c r="M81" s="168">
        <v>0.15859999999999999</v>
      </c>
      <c r="N81" s="33">
        <f>E81*L81</f>
        <v>1955.6</v>
      </c>
      <c r="O81" s="964">
        <f t="shared" si="23"/>
        <v>2</v>
      </c>
      <c r="P81" s="558">
        <v>43337</v>
      </c>
      <c r="Q81" s="965">
        <f t="shared" si="25"/>
        <v>43376</v>
      </c>
      <c r="R81" s="946">
        <v>43360</v>
      </c>
      <c r="S81" s="2"/>
      <c r="T81" s="550" t="str">
        <f t="shared" si="21"/>
        <v/>
      </c>
      <c r="U81" s="549">
        <f t="shared" si="22"/>
        <v>6</v>
      </c>
    </row>
    <row r="82" spans="1:21">
      <c r="A82" s="713"/>
      <c r="B82" s="127" t="s">
        <v>3010</v>
      </c>
      <c r="C82" s="966" t="s">
        <v>3494</v>
      </c>
      <c r="D82" s="1318">
        <v>6000</v>
      </c>
      <c r="E82" s="1318">
        <v>6000</v>
      </c>
      <c r="F82" s="475">
        <f>((E82*M82)/35)</f>
        <v>16.079999999999998</v>
      </c>
      <c r="G82" s="111">
        <v>432</v>
      </c>
      <c r="H82" s="110">
        <v>32</v>
      </c>
      <c r="I82" s="3">
        <f>E82/G82+H82</f>
        <v>45.888888888888886</v>
      </c>
      <c r="J82" s="3">
        <f>ROUND(I82/7.5,0)</f>
        <v>6</v>
      </c>
      <c r="K82" s="110" t="s">
        <v>1805</v>
      </c>
      <c r="L82" s="113">
        <v>0.3004</v>
      </c>
      <c r="M82" s="168">
        <v>9.3799999999999994E-2</v>
      </c>
      <c r="N82" s="33">
        <f>E82*L82</f>
        <v>1802.4</v>
      </c>
      <c r="O82" s="964">
        <f t="shared" si="23"/>
        <v>2</v>
      </c>
      <c r="P82" s="558">
        <v>43353</v>
      </c>
      <c r="Q82" s="965">
        <f t="shared" si="25"/>
        <v>43378</v>
      </c>
      <c r="R82" s="946">
        <v>43374</v>
      </c>
      <c r="S82" s="2"/>
      <c r="T82" s="550" t="str">
        <f t="shared" si="21"/>
        <v/>
      </c>
      <c r="U82" s="549">
        <f t="shared" si="22"/>
        <v>6</v>
      </c>
    </row>
    <row r="83" spans="1:21">
      <c r="A83" s="713"/>
      <c r="B83" s="127" t="s">
        <v>70</v>
      </c>
      <c r="C83" s="966" t="s">
        <v>3494</v>
      </c>
      <c r="D83" s="1318">
        <v>6000</v>
      </c>
      <c r="E83" s="1318">
        <v>6000</v>
      </c>
      <c r="F83" s="475">
        <f>((E83*M83)/35)</f>
        <v>21.528000000000002</v>
      </c>
      <c r="G83" s="111">
        <v>360</v>
      </c>
      <c r="H83" s="110">
        <v>32</v>
      </c>
      <c r="I83" s="3">
        <f>E83/G83+H83</f>
        <v>48.666666666666671</v>
      </c>
      <c r="J83" s="3">
        <f>ROUND(I83/7.5,0)</f>
        <v>6</v>
      </c>
      <c r="K83" s="110" t="s">
        <v>1805</v>
      </c>
      <c r="L83" s="113">
        <v>0.3004</v>
      </c>
      <c r="M83" s="168">
        <v>0.12558</v>
      </c>
      <c r="N83" s="33">
        <f>E83*L83</f>
        <v>1802.4</v>
      </c>
      <c r="O83" s="964">
        <f t="shared" si="23"/>
        <v>2</v>
      </c>
      <c r="P83" s="558">
        <v>43374</v>
      </c>
      <c r="Q83" s="965">
        <f t="shared" si="25"/>
        <v>43382</v>
      </c>
      <c r="R83" s="946">
        <v>43395</v>
      </c>
      <c r="S83" s="2"/>
      <c r="T83" s="550" t="str">
        <f t="shared" si="21"/>
        <v/>
      </c>
      <c r="U83" s="549" t="str">
        <f t="shared" si="22"/>
        <v/>
      </c>
    </row>
    <row r="84" spans="1:21">
      <c r="A84" s="950"/>
      <c r="B84" s="261" t="s">
        <v>3490</v>
      </c>
      <c r="C84" s="966" t="s">
        <v>523</v>
      </c>
      <c r="D84" s="1318">
        <v>18000</v>
      </c>
      <c r="E84" s="1318">
        <v>18000</v>
      </c>
      <c r="F84" s="475">
        <f t="shared" si="26"/>
        <v>43.2</v>
      </c>
      <c r="G84" s="307">
        <v>405</v>
      </c>
      <c r="H84" s="306">
        <v>32</v>
      </c>
      <c r="I84" s="3">
        <f t="shared" si="27"/>
        <v>76.444444444444443</v>
      </c>
      <c r="J84" s="3">
        <f t="shared" ref="J84:J86" si="30">ROUND(I84/7.5,0)</f>
        <v>10</v>
      </c>
      <c r="K84" s="306" t="s">
        <v>1805</v>
      </c>
      <c r="L84" s="308">
        <v>0.29299999999999998</v>
      </c>
      <c r="M84" s="309">
        <v>8.4000000000000005E-2</v>
      </c>
      <c r="N84" s="33">
        <f t="shared" si="29"/>
        <v>5274</v>
      </c>
      <c r="O84" s="964">
        <f t="shared" si="23"/>
        <v>3.3333333333333335</v>
      </c>
      <c r="P84" s="558">
        <v>43351</v>
      </c>
      <c r="Q84" s="965">
        <f t="shared" si="25"/>
        <v>43384</v>
      </c>
      <c r="R84" s="946">
        <v>43371</v>
      </c>
      <c r="S84" s="2"/>
      <c r="T84" s="550" t="str">
        <f t="shared" si="21"/>
        <v/>
      </c>
      <c r="U84" s="549">
        <f t="shared" si="22"/>
        <v>10</v>
      </c>
    </row>
    <row r="85" spans="1:21">
      <c r="A85" s="950"/>
      <c r="B85" s="261" t="s">
        <v>3492</v>
      </c>
      <c r="C85" s="966" t="s">
        <v>523</v>
      </c>
      <c r="D85" s="1318">
        <v>48000</v>
      </c>
      <c r="E85" s="1511">
        <v>48000</v>
      </c>
      <c r="F85" s="475">
        <f t="shared" si="26"/>
        <v>207.08571428571429</v>
      </c>
      <c r="G85" s="307">
        <v>360</v>
      </c>
      <c r="H85" s="306">
        <v>32</v>
      </c>
      <c r="I85" s="3">
        <f t="shared" si="27"/>
        <v>165.33333333333334</v>
      </c>
      <c r="J85" s="3">
        <f t="shared" si="30"/>
        <v>22</v>
      </c>
      <c r="K85" s="306" t="s">
        <v>1821</v>
      </c>
      <c r="L85" s="308">
        <v>0.47270000000000001</v>
      </c>
      <c r="M85" s="309">
        <v>0.151</v>
      </c>
      <c r="N85" s="33">
        <f t="shared" si="29"/>
        <v>22689.600000000002</v>
      </c>
      <c r="O85" s="964">
        <f t="shared" si="23"/>
        <v>7.333333333333333</v>
      </c>
      <c r="P85" s="558">
        <v>43347</v>
      </c>
      <c r="Q85" s="965">
        <f t="shared" si="25"/>
        <v>43390</v>
      </c>
      <c r="R85" s="946">
        <v>43367</v>
      </c>
      <c r="T85" s="550" t="str">
        <f t="shared" si="21"/>
        <v/>
      </c>
      <c r="U85" s="549">
        <f t="shared" si="22"/>
        <v>22</v>
      </c>
    </row>
    <row r="86" spans="1:21">
      <c r="A86" s="950"/>
      <c r="B86" s="261">
        <v>419996</v>
      </c>
      <c r="C86" s="966" t="s">
        <v>523</v>
      </c>
      <c r="D86" s="1318">
        <v>27000</v>
      </c>
      <c r="E86" s="1511">
        <v>27000</v>
      </c>
      <c r="F86" s="475">
        <f t="shared" si="26"/>
        <v>71.357142857142861</v>
      </c>
      <c r="G86" s="307">
        <v>463</v>
      </c>
      <c r="H86" s="306">
        <v>32</v>
      </c>
      <c r="I86" s="3">
        <f t="shared" si="27"/>
        <v>90.31533477321814</v>
      </c>
      <c r="J86" s="3">
        <f t="shared" si="30"/>
        <v>12</v>
      </c>
      <c r="K86" s="306" t="s">
        <v>1889</v>
      </c>
      <c r="L86" s="308">
        <v>0.2485</v>
      </c>
      <c r="M86" s="309">
        <v>9.2499999999999999E-2</v>
      </c>
      <c r="N86" s="33">
        <f t="shared" si="29"/>
        <v>6709.5</v>
      </c>
      <c r="O86" s="964">
        <f t="shared" si="23"/>
        <v>4</v>
      </c>
      <c r="P86" s="558">
        <v>43405</v>
      </c>
      <c r="Q86" s="965">
        <f t="shared" si="25"/>
        <v>43402</v>
      </c>
      <c r="R86" s="946">
        <v>43424</v>
      </c>
      <c r="T86" s="550" t="str">
        <f t="shared" si="21"/>
        <v/>
      </c>
      <c r="U86" s="549" t="str">
        <f t="shared" si="22"/>
        <v/>
      </c>
    </row>
    <row r="87" spans="1:21">
      <c r="A87" s="950"/>
      <c r="P87" s="1071"/>
      <c r="Q87" s="965">
        <f t="shared" si="25"/>
        <v>43406</v>
      </c>
      <c r="R87" s="1071"/>
      <c r="T87" s="550" t="str">
        <f t="shared" si="21"/>
        <v/>
      </c>
      <c r="U87" s="549" t="str">
        <f t="shared" si="22"/>
        <v/>
      </c>
    </row>
    <row r="88" spans="1:21">
      <c r="A88" s="950"/>
      <c r="P88" s="1071"/>
      <c r="Q88" s="1071"/>
      <c r="R88" s="1071"/>
      <c r="T88" s="550" t="str">
        <f t="shared" si="21"/>
        <v/>
      </c>
      <c r="U88" s="549" t="str">
        <f t="shared" si="22"/>
        <v/>
      </c>
    </row>
    <row r="89" spans="1:21">
      <c r="A89" s="950"/>
      <c r="P89" s="1071"/>
      <c r="Q89" s="1071"/>
      <c r="R89" s="1071"/>
      <c r="T89" s="550" t="str">
        <f t="shared" si="21"/>
        <v/>
      </c>
      <c r="U89" s="549" t="str">
        <f t="shared" si="22"/>
        <v/>
      </c>
    </row>
    <row r="90" spans="1:21">
      <c r="A90" s="950"/>
      <c r="P90" s="1071"/>
      <c r="Q90" s="1071"/>
      <c r="R90" s="1071"/>
      <c r="T90" s="550" t="str">
        <f t="shared" si="21"/>
        <v/>
      </c>
      <c r="U90" s="549" t="str">
        <f t="shared" si="22"/>
        <v/>
      </c>
    </row>
    <row r="91" spans="1:21">
      <c r="A91" s="950"/>
      <c r="P91" s="1071"/>
      <c r="Q91" s="1071"/>
      <c r="R91" s="1071"/>
      <c r="T91" s="550" t="str">
        <f t="shared" si="21"/>
        <v/>
      </c>
      <c r="U91" s="549" t="str">
        <f t="shared" si="22"/>
        <v/>
      </c>
    </row>
    <row r="92" spans="1:21">
      <c r="A92" s="950"/>
      <c r="P92" s="1071"/>
      <c r="Q92" s="1071"/>
      <c r="R92" s="1071"/>
      <c r="T92" s="550" t="str">
        <f t="shared" si="21"/>
        <v/>
      </c>
      <c r="U92" s="549" t="str">
        <f t="shared" si="22"/>
        <v/>
      </c>
    </row>
    <row r="93" spans="1:21">
      <c r="A93" s="713"/>
      <c r="B93" s="954"/>
      <c r="C93" s="663"/>
      <c r="D93" s="950"/>
      <c r="E93" s="950"/>
      <c r="F93" s="955"/>
      <c r="G93" s="950"/>
      <c r="H93" s="950"/>
      <c r="I93" s="950"/>
      <c r="J93" s="975">
        <f>SUM(J76:J92)</f>
        <v>114</v>
      </c>
      <c r="K93" s="950"/>
      <c r="L93" s="950"/>
      <c r="M93" s="956"/>
      <c r="N93" s="950"/>
      <c r="O93" s="950"/>
      <c r="P93" s="957"/>
      <c r="Q93" s="952"/>
      <c r="R93" s="952"/>
      <c r="S93" s="938"/>
      <c r="T93" s="550" t="str">
        <f t="shared" si="21"/>
        <v/>
      </c>
      <c r="U93" s="549" t="str">
        <f t="shared" si="22"/>
        <v/>
      </c>
    </row>
    <row r="94" spans="1:21">
      <c r="A94" s="950"/>
      <c r="B94" s="950"/>
      <c r="C94" s="950"/>
      <c r="D94" s="950"/>
      <c r="E94" s="950"/>
      <c r="F94" s="950"/>
      <c r="G94" s="950"/>
      <c r="H94" s="950"/>
      <c r="I94" s="950"/>
      <c r="J94" s="950"/>
      <c r="K94" s="950"/>
      <c r="L94" s="950"/>
      <c r="M94" s="950"/>
      <c r="N94" s="950"/>
      <c r="O94" s="950"/>
      <c r="P94" s="952"/>
      <c r="Q94" s="952"/>
      <c r="R94" s="952"/>
      <c r="S94" s="977"/>
      <c r="T94" s="550" t="str">
        <f t="shared" si="21"/>
        <v/>
      </c>
      <c r="U94" s="549" t="str">
        <f t="shared" si="22"/>
        <v/>
      </c>
    </row>
    <row r="95" spans="1:21">
      <c r="A95" s="950"/>
      <c r="B95" s="954"/>
      <c r="C95" s="663"/>
      <c r="D95" s="950"/>
      <c r="E95" s="950"/>
      <c r="F95" s="955"/>
      <c r="G95" s="950"/>
      <c r="H95" s="950"/>
      <c r="I95" s="950"/>
      <c r="J95" s="950"/>
      <c r="K95" s="950"/>
      <c r="L95" s="950"/>
      <c r="M95" s="956"/>
      <c r="N95" s="950"/>
      <c r="O95" s="950"/>
      <c r="P95" s="957"/>
      <c r="Q95" s="965"/>
      <c r="R95" s="952"/>
      <c r="S95" s="938"/>
      <c r="T95" s="550" t="str">
        <f t="shared" si="21"/>
        <v/>
      </c>
      <c r="U95" s="549" t="str">
        <f t="shared" si="22"/>
        <v/>
      </c>
    </row>
    <row r="96" spans="1:21">
      <c r="A96" s="899"/>
      <c r="B96" s="899"/>
      <c r="C96" s="663"/>
      <c r="D96" s="960"/>
      <c r="E96" s="960"/>
      <c r="F96" s="961"/>
      <c r="G96" s="960"/>
      <c r="H96" s="960"/>
      <c r="I96" s="962"/>
      <c r="J96" s="658"/>
      <c r="K96" s="306"/>
      <c r="L96" s="309"/>
      <c r="M96" s="309"/>
      <c r="N96" s="961"/>
      <c r="O96" s="364"/>
      <c r="P96" s="558"/>
      <c r="Q96" s="908">
        <f>$I$1</f>
        <v>43349</v>
      </c>
      <c r="R96" s="858"/>
      <c r="S96" s="913"/>
      <c r="T96" s="550" t="str">
        <f t="shared" ref="T96:T135" si="31">IF(R96="", "",IF(R96&lt;$I$1, J96, ""))</f>
        <v/>
      </c>
      <c r="U96" s="549" t="str">
        <f t="shared" ref="U96:U135" si="32">IF(P96="", "",IF(P96&lt;$U$3, J96, ""))</f>
        <v/>
      </c>
    </row>
    <row r="97" spans="1:21">
      <c r="A97" s="261" t="s">
        <v>3172</v>
      </c>
      <c r="B97" s="1182" t="s">
        <v>3498</v>
      </c>
      <c r="C97" s="663"/>
      <c r="D97" s="306">
        <v>0</v>
      </c>
      <c r="E97" s="306">
        <v>0</v>
      </c>
      <c r="F97" s="33">
        <f>((E97*M97)/35)/4</f>
        <v>0</v>
      </c>
      <c r="G97" s="307">
        <v>324</v>
      </c>
      <c r="H97" s="306">
        <v>0</v>
      </c>
      <c r="I97" s="3">
        <f t="shared" ref="I97:I109" si="33">E97/G97+H97</f>
        <v>0</v>
      </c>
      <c r="J97" s="3">
        <f t="shared" ref="J97" si="34">ROUND(I97/7.5,0)</f>
        <v>0</v>
      </c>
      <c r="K97" s="306" t="s">
        <v>1723</v>
      </c>
      <c r="L97" s="308">
        <v>0.14299999999999999</v>
      </c>
      <c r="M97" s="309">
        <v>8.0199999999999994E-2</v>
      </c>
      <c r="N97" s="33">
        <f t="shared" ref="N97" si="35">E97*L97</f>
        <v>0</v>
      </c>
      <c r="O97" s="964">
        <f t="shared" ref="O97:O115" si="36">J97/A$99</f>
        <v>0</v>
      </c>
      <c r="P97" s="957"/>
      <c r="Q97" s="965"/>
      <c r="R97" s="952"/>
      <c r="S97" s="977"/>
      <c r="T97" s="550" t="str">
        <f t="shared" si="31"/>
        <v/>
      </c>
      <c r="U97" s="549" t="str">
        <f t="shared" si="32"/>
        <v/>
      </c>
    </row>
    <row r="98" spans="1:21">
      <c r="A98" s="914" t="s">
        <v>2730</v>
      </c>
      <c r="B98" s="1183" t="s">
        <v>3632</v>
      </c>
      <c r="C98" s="663"/>
      <c r="D98" s="306">
        <v>0</v>
      </c>
      <c r="E98" s="306">
        <v>0</v>
      </c>
      <c r="F98" s="33">
        <f t="shared" ref="F98:F115" si="37">((E98*M98)/35)/4</f>
        <v>0</v>
      </c>
      <c r="G98" s="306">
        <v>324</v>
      </c>
      <c r="H98" s="306">
        <v>0</v>
      </c>
      <c r="I98" s="3">
        <f t="shared" si="33"/>
        <v>0</v>
      </c>
      <c r="J98" s="3">
        <f>ROUND(I98/7.5,0)</f>
        <v>0</v>
      </c>
      <c r="K98" s="306" t="s">
        <v>2764</v>
      </c>
      <c r="L98" s="309">
        <v>0.14050000000000001</v>
      </c>
      <c r="M98" s="309">
        <v>8.1000000000000003E-2</v>
      </c>
      <c r="N98" s="33">
        <f>E98*L98</f>
        <v>0</v>
      </c>
      <c r="O98" s="964">
        <f t="shared" si="36"/>
        <v>0</v>
      </c>
      <c r="P98" s="558"/>
      <c r="Q98" s="837"/>
      <c r="R98" s="946"/>
      <c r="S98" s="271"/>
      <c r="T98" s="550" t="str">
        <f t="shared" si="31"/>
        <v/>
      </c>
      <c r="U98" s="549" t="str">
        <f t="shared" si="32"/>
        <v/>
      </c>
    </row>
    <row r="99" spans="1:21">
      <c r="A99" s="914">
        <v>2</v>
      </c>
      <c r="B99" s="1183" t="s">
        <v>3499</v>
      </c>
      <c r="C99" s="663"/>
      <c r="D99" s="306">
        <v>0</v>
      </c>
      <c r="E99" s="306">
        <v>0</v>
      </c>
      <c r="F99" s="33">
        <f t="shared" si="37"/>
        <v>0</v>
      </c>
      <c r="G99" s="307">
        <v>360</v>
      </c>
      <c r="H99" s="306">
        <v>0</v>
      </c>
      <c r="I99" s="3">
        <f t="shared" si="33"/>
        <v>0</v>
      </c>
      <c r="J99" s="3">
        <f>ROUND(I99/7.5,0)</f>
        <v>0</v>
      </c>
      <c r="K99" s="306" t="s">
        <v>2764</v>
      </c>
      <c r="L99" s="308">
        <v>0.14299999999999999</v>
      </c>
      <c r="M99" s="309">
        <v>8.1000000000000003E-2</v>
      </c>
      <c r="N99" s="33">
        <f>E99*L99</f>
        <v>0</v>
      </c>
      <c r="O99" s="964">
        <f t="shared" si="36"/>
        <v>0</v>
      </c>
      <c r="P99" s="558"/>
      <c r="Q99" s="837"/>
      <c r="R99" s="858"/>
      <c r="S99" s="977"/>
      <c r="T99" s="550" t="str">
        <f t="shared" si="31"/>
        <v/>
      </c>
      <c r="U99" s="549" t="str">
        <f t="shared" si="32"/>
        <v/>
      </c>
    </row>
    <row r="100" spans="1:21">
      <c r="A100" s="921"/>
      <c r="B100" s="1183" t="s">
        <v>3626</v>
      </c>
      <c r="C100" s="663"/>
      <c r="D100" s="306">
        <v>0</v>
      </c>
      <c r="E100" s="306">
        <v>0</v>
      </c>
      <c r="F100" s="33">
        <f t="shared" si="37"/>
        <v>0</v>
      </c>
      <c r="G100" s="307">
        <v>324</v>
      </c>
      <c r="H100" s="306">
        <v>0</v>
      </c>
      <c r="I100" s="3">
        <f t="shared" si="33"/>
        <v>0</v>
      </c>
      <c r="J100" s="3">
        <f>ROUND(I100/7.5,0)</f>
        <v>0</v>
      </c>
      <c r="K100" s="306" t="s">
        <v>2764</v>
      </c>
      <c r="L100" s="308">
        <v>0.14050000000000001</v>
      </c>
      <c r="M100" s="309">
        <v>8.1699999999999995E-2</v>
      </c>
      <c r="N100" s="33">
        <f>E100*L100</f>
        <v>0</v>
      </c>
      <c r="O100" s="964">
        <f t="shared" si="36"/>
        <v>0</v>
      </c>
      <c r="P100" s="558"/>
      <c r="Q100" s="837"/>
      <c r="R100" s="946"/>
      <c r="S100" s="976"/>
      <c r="T100" s="550" t="str">
        <f t="shared" si="31"/>
        <v/>
      </c>
      <c r="U100" s="549" t="str">
        <f t="shared" si="32"/>
        <v/>
      </c>
    </row>
    <row r="101" spans="1:21">
      <c r="A101" s="914"/>
      <c r="B101" s="1183" t="s">
        <v>3500</v>
      </c>
      <c r="C101" s="663"/>
      <c r="D101" s="306">
        <v>11000</v>
      </c>
      <c r="E101" s="306">
        <v>11000</v>
      </c>
      <c r="F101" s="33">
        <f t="shared" si="37"/>
        <v>20.114285714285714</v>
      </c>
      <c r="G101" s="307">
        <v>324</v>
      </c>
      <c r="H101" s="306">
        <v>0</v>
      </c>
      <c r="I101" s="3">
        <f t="shared" si="33"/>
        <v>33.950617283950621</v>
      </c>
      <c r="J101" s="3">
        <f t="shared" ref="J101:J109" si="38">ROUND(I101/7.5,0)</f>
        <v>5</v>
      </c>
      <c r="K101" s="306" t="s">
        <v>1690</v>
      </c>
      <c r="L101" s="308">
        <v>0.43869999999999998</v>
      </c>
      <c r="M101" s="309">
        <v>0.25600000000000001</v>
      </c>
      <c r="N101" s="33">
        <f t="shared" ref="N101:N112" si="39">E101*L101</f>
        <v>4825.7</v>
      </c>
      <c r="O101" s="964">
        <f t="shared" si="36"/>
        <v>2.5</v>
      </c>
      <c r="P101" s="558">
        <v>43405</v>
      </c>
      <c r="Q101" s="837"/>
      <c r="R101" s="946">
        <v>43419</v>
      </c>
      <c r="S101" s="977"/>
      <c r="T101" s="550" t="str">
        <f t="shared" si="31"/>
        <v/>
      </c>
      <c r="U101" s="549" t="str">
        <f t="shared" si="32"/>
        <v/>
      </c>
    </row>
    <row r="102" spans="1:21">
      <c r="A102" s="914"/>
      <c r="B102" s="1184" t="s">
        <v>3501</v>
      </c>
      <c r="C102" s="663"/>
      <c r="D102" s="306">
        <v>0</v>
      </c>
      <c r="E102" s="306">
        <v>0</v>
      </c>
      <c r="F102" s="33">
        <f t="shared" si="37"/>
        <v>0</v>
      </c>
      <c r="G102" s="306">
        <v>324</v>
      </c>
      <c r="H102" s="306">
        <v>0</v>
      </c>
      <c r="I102" s="3">
        <f t="shared" si="33"/>
        <v>0</v>
      </c>
      <c r="J102" s="3">
        <f t="shared" si="38"/>
        <v>0</v>
      </c>
      <c r="K102" s="306" t="s">
        <v>1690</v>
      </c>
      <c r="L102" s="309">
        <v>0.43569999999999998</v>
      </c>
      <c r="M102" s="309">
        <v>0.2576</v>
      </c>
      <c r="N102" s="33">
        <f t="shared" si="39"/>
        <v>0</v>
      </c>
      <c r="O102" s="964">
        <f t="shared" si="36"/>
        <v>0</v>
      </c>
      <c r="P102" s="957"/>
      <c r="Q102" s="965"/>
      <c r="R102" s="952"/>
      <c r="S102" s="977"/>
      <c r="T102" s="550" t="str">
        <f t="shared" si="31"/>
        <v/>
      </c>
      <c r="U102" s="549" t="str">
        <f t="shared" si="32"/>
        <v/>
      </c>
    </row>
    <row r="103" spans="1:21">
      <c r="A103" s="950"/>
      <c r="B103" s="1185" t="s">
        <v>3502</v>
      </c>
      <c r="C103" s="663"/>
      <c r="D103" s="306">
        <v>0</v>
      </c>
      <c r="E103" s="306">
        <v>0</v>
      </c>
      <c r="F103" s="33">
        <f t="shared" si="37"/>
        <v>0</v>
      </c>
      <c r="G103" s="307">
        <v>231</v>
      </c>
      <c r="H103" s="306">
        <v>0</v>
      </c>
      <c r="I103" s="3">
        <f t="shared" si="33"/>
        <v>0</v>
      </c>
      <c r="J103" s="3">
        <f t="shared" si="38"/>
        <v>0</v>
      </c>
      <c r="K103" s="977" t="s">
        <v>968</v>
      </c>
      <c r="L103" s="1097">
        <v>0.54</v>
      </c>
      <c r="M103" s="887">
        <v>0.30399999999999999</v>
      </c>
      <c r="N103" s="33">
        <f t="shared" si="39"/>
        <v>0</v>
      </c>
      <c r="O103" s="964">
        <f t="shared" si="36"/>
        <v>0</v>
      </c>
      <c r="P103" s="957"/>
      <c r="Q103" s="965"/>
      <c r="R103" s="952"/>
      <c r="S103" s="977"/>
      <c r="T103" s="550" t="str">
        <f t="shared" si="31"/>
        <v/>
      </c>
      <c r="U103" s="549" t="str">
        <f t="shared" si="32"/>
        <v/>
      </c>
    </row>
    <row r="104" spans="1:21">
      <c r="A104" s="950"/>
      <c r="B104" s="1185" t="s">
        <v>3503</v>
      </c>
      <c r="C104" s="663"/>
      <c r="D104" s="336">
        <v>0</v>
      </c>
      <c r="E104" s="336">
        <v>0</v>
      </c>
      <c r="F104" s="33">
        <f>((E104*M104)/35)</f>
        <v>0</v>
      </c>
      <c r="G104" s="307">
        <v>295</v>
      </c>
      <c r="H104" s="306">
        <v>0</v>
      </c>
      <c r="I104" s="3">
        <f t="shared" si="33"/>
        <v>0</v>
      </c>
      <c r="J104" s="3">
        <f t="shared" si="38"/>
        <v>0</v>
      </c>
      <c r="K104" s="977" t="s">
        <v>968</v>
      </c>
      <c r="L104" s="1097">
        <v>0.54</v>
      </c>
      <c r="M104" s="887">
        <v>0.32869999999999999</v>
      </c>
      <c r="N104" s="33">
        <f t="shared" si="39"/>
        <v>0</v>
      </c>
      <c r="O104" s="964">
        <f t="shared" si="36"/>
        <v>0</v>
      </c>
      <c r="P104" s="558"/>
      <c r="Q104" s="837"/>
      <c r="R104" s="946"/>
      <c r="S104" s="977"/>
      <c r="T104" s="550" t="str">
        <f t="shared" si="31"/>
        <v/>
      </c>
      <c r="U104" s="549" t="str">
        <f t="shared" si="32"/>
        <v/>
      </c>
    </row>
    <row r="105" spans="1:21">
      <c r="A105" s="950"/>
      <c r="B105" s="1183" t="s">
        <v>3504</v>
      </c>
      <c r="C105" s="663"/>
      <c r="D105" s="306">
        <v>0</v>
      </c>
      <c r="E105" s="306">
        <v>0</v>
      </c>
      <c r="F105" s="33">
        <f>((E105*M105)/35)</f>
        <v>0</v>
      </c>
      <c r="G105" s="307">
        <v>295</v>
      </c>
      <c r="H105" s="306">
        <v>0</v>
      </c>
      <c r="I105" s="3">
        <f t="shared" si="33"/>
        <v>0</v>
      </c>
      <c r="J105" s="3">
        <f t="shared" si="38"/>
        <v>0</v>
      </c>
      <c r="K105" s="306" t="s">
        <v>2764</v>
      </c>
      <c r="L105" s="308">
        <v>0.1837</v>
      </c>
      <c r="M105" s="309">
        <v>0.1118</v>
      </c>
      <c r="N105" s="33">
        <f t="shared" si="39"/>
        <v>0</v>
      </c>
      <c r="O105" s="964">
        <f t="shared" si="36"/>
        <v>0</v>
      </c>
      <c r="P105" s="558"/>
      <c r="Q105" s="837"/>
      <c r="R105" s="946"/>
      <c r="S105" s="977"/>
      <c r="T105" s="550" t="str">
        <f t="shared" si="31"/>
        <v/>
      </c>
      <c r="U105" s="549" t="str">
        <f t="shared" si="32"/>
        <v/>
      </c>
    </row>
    <row r="106" spans="1:21">
      <c r="A106" s="950"/>
      <c r="B106" s="1183" t="s">
        <v>3505</v>
      </c>
      <c r="C106" s="663"/>
      <c r="D106" s="306">
        <v>0</v>
      </c>
      <c r="E106" s="306">
        <v>0</v>
      </c>
      <c r="F106" s="33">
        <f t="shared" si="37"/>
        <v>0</v>
      </c>
      <c r="G106" s="306">
        <v>324</v>
      </c>
      <c r="H106" s="306">
        <v>0</v>
      </c>
      <c r="I106" s="3">
        <f t="shared" si="33"/>
        <v>0</v>
      </c>
      <c r="J106" s="3">
        <f t="shared" si="38"/>
        <v>0</v>
      </c>
      <c r="K106" s="306" t="s">
        <v>3506</v>
      </c>
      <c r="L106" s="309">
        <v>0.18390000000000001</v>
      </c>
      <c r="M106" s="309">
        <v>0.1118</v>
      </c>
      <c r="N106" s="33">
        <f t="shared" si="39"/>
        <v>0</v>
      </c>
      <c r="O106" s="964">
        <f t="shared" si="36"/>
        <v>0</v>
      </c>
      <c r="P106" s="957"/>
      <c r="Q106" s="965"/>
      <c r="R106" s="952"/>
      <c r="S106" s="977"/>
      <c r="T106" s="550" t="str">
        <f t="shared" si="31"/>
        <v/>
      </c>
      <c r="U106" s="549" t="str">
        <f t="shared" si="32"/>
        <v/>
      </c>
    </row>
    <row r="107" spans="1:21">
      <c r="A107" s="950"/>
      <c r="B107" s="1184" t="s">
        <v>3507</v>
      </c>
      <c r="C107" s="663" t="s">
        <v>4163</v>
      </c>
      <c r="D107" s="306">
        <v>28000</v>
      </c>
      <c r="E107" s="306">
        <v>0</v>
      </c>
      <c r="F107" s="33">
        <f t="shared" si="37"/>
        <v>0</v>
      </c>
      <c r="G107" s="307">
        <v>324</v>
      </c>
      <c r="H107" s="306">
        <v>0</v>
      </c>
      <c r="I107" s="3">
        <f t="shared" si="33"/>
        <v>0</v>
      </c>
      <c r="J107" s="3">
        <f t="shared" si="38"/>
        <v>0</v>
      </c>
      <c r="K107" s="306" t="s">
        <v>2764</v>
      </c>
      <c r="L107" s="308">
        <v>0.1837</v>
      </c>
      <c r="M107" s="309">
        <v>0.11305999999999999</v>
      </c>
      <c r="N107" s="33">
        <f t="shared" si="39"/>
        <v>0</v>
      </c>
      <c r="O107" s="964">
        <f t="shared" si="36"/>
        <v>0</v>
      </c>
      <c r="P107" s="558"/>
      <c r="Q107" s="929">
        <f>WORKDAY(Q96,ROUNDUP(O96,0))</f>
        <v>43349</v>
      </c>
      <c r="R107" s="946"/>
      <c r="S107" s="271"/>
      <c r="T107" s="550" t="str">
        <f t="shared" si="31"/>
        <v/>
      </c>
      <c r="U107" s="549" t="str">
        <f t="shared" si="32"/>
        <v/>
      </c>
    </row>
    <row r="108" spans="1:21">
      <c r="A108" s="950"/>
      <c r="B108" s="1183" t="s">
        <v>3508</v>
      </c>
      <c r="C108" s="663"/>
      <c r="D108" s="306">
        <v>0</v>
      </c>
      <c r="E108" s="306">
        <v>0</v>
      </c>
      <c r="F108" s="33">
        <f t="shared" si="37"/>
        <v>0</v>
      </c>
      <c r="G108" s="1064">
        <v>250</v>
      </c>
      <c r="H108" s="306">
        <v>0</v>
      </c>
      <c r="I108" s="3">
        <f t="shared" si="33"/>
        <v>0</v>
      </c>
      <c r="J108" s="3">
        <f t="shared" si="38"/>
        <v>0</v>
      </c>
      <c r="K108" s="306" t="s">
        <v>541</v>
      </c>
      <c r="L108" s="308">
        <v>0.29530000000000001</v>
      </c>
      <c r="M108" s="309">
        <v>0.106</v>
      </c>
      <c r="N108" s="33">
        <f t="shared" si="39"/>
        <v>0</v>
      </c>
      <c r="O108" s="964">
        <f t="shared" si="36"/>
        <v>0</v>
      </c>
      <c r="P108" s="558"/>
      <c r="Q108" s="837"/>
      <c r="R108" s="978"/>
      <c r="S108" s="976"/>
      <c r="T108" s="550" t="str">
        <f t="shared" si="31"/>
        <v/>
      </c>
      <c r="U108" s="549" t="str">
        <f t="shared" si="32"/>
        <v/>
      </c>
    </row>
    <row r="109" spans="1:21">
      <c r="A109" s="950"/>
      <c r="B109" s="1183" t="s">
        <v>3509</v>
      </c>
      <c r="C109" s="663"/>
      <c r="D109" s="306">
        <v>0</v>
      </c>
      <c r="E109" s="306">
        <v>0</v>
      </c>
      <c r="F109" s="33">
        <f t="shared" si="37"/>
        <v>0</v>
      </c>
      <c r="G109" s="307">
        <v>405</v>
      </c>
      <c r="H109" s="306">
        <v>0</v>
      </c>
      <c r="I109" s="3">
        <f t="shared" si="33"/>
        <v>0</v>
      </c>
      <c r="J109" s="3">
        <f t="shared" si="38"/>
        <v>0</v>
      </c>
      <c r="K109" s="306" t="s">
        <v>1422</v>
      </c>
      <c r="L109" s="308">
        <v>0.31030000000000002</v>
      </c>
      <c r="M109" s="309">
        <v>0.1129</v>
      </c>
      <c r="N109" s="33">
        <f t="shared" si="39"/>
        <v>0</v>
      </c>
      <c r="O109" s="964">
        <f t="shared" si="36"/>
        <v>0</v>
      </c>
      <c r="P109" s="558"/>
      <c r="Q109" s="837"/>
      <c r="R109" s="946"/>
      <c r="S109" s="977"/>
      <c r="T109" s="550" t="str">
        <f t="shared" si="31"/>
        <v/>
      </c>
      <c r="U109" s="549" t="str">
        <f t="shared" si="32"/>
        <v/>
      </c>
    </row>
    <row r="110" spans="1:21">
      <c r="A110" s="950"/>
      <c r="B110" s="1183" t="s">
        <v>3510</v>
      </c>
      <c r="C110" s="663"/>
      <c r="D110" s="306">
        <v>0</v>
      </c>
      <c r="E110" s="306">
        <v>0</v>
      </c>
      <c r="F110" s="33">
        <f t="shared" si="37"/>
        <v>0</v>
      </c>
      <c r="G110" s="307">
        <v>360</v>
      </c>
      <c r="H110" s="306">
        <v>0</v>
      </c>
      <c r="I110" s="3">
        <f>E110/G110+H110</f>
        <v>0</v>
      </c>
      <c r="J110" s="3">
        <f>ROUND(I110/7.5,0)</f>
        <v>0</v>
      </c>
      <c r="K110" s="306" t="s">
        <v>1822</v>
      </c>
      <c r="L110" s="308">
        <v>0.1012</v>
      </c>
      <c r="M110" s="309">
        <v>3.5880000000000002E-2</v>
      </c>
      <c r="N110" s="33">
        <f t="shared" si="39"/>
        <v>0</v>
      </c>
      <c r="O110" s="964">
        <f t="shared" si="36"/>
        <v>0</v>
      </c>
      <c r="P110" s="558"/>
      <c r="Q110" s="837"/>
      <c r="R110" s="946"/>
      <c r="S110" s="977"/>
      <c r="T110" s="550" t="str">
        <f t="shared" si="31"/>
        <v/>
      </c>
      <c r="U110" s="549" t="str">
        <f t="shared" si="32"/>
        <v/>
      </c>
    </row>
    <row r="111" spans="1:21">
      <c r="A111" s="950"/>
      <c r="B111" s="1184" t="s">
        <v>4480</v>
      </c>
      <c r="C111" s="663" t="s">
        <v>4066</v>
      </c>
      <c r="D111" s="306">
        <v>45000</v>
      </c>
      <c r="E111" s="306">
        <v>45000</v>
      </c>
      <c r="F111" s="33">
        <f t="shared" si="37"/>
        <v>14.014285714285714</v>
      </c>
      <c r="G111" s="306">
        <v>270</v>
      </c>
      <c r="H111" s="306">
        <v>0</v>
      </c>
      <c r="I111" s="3">
        <f>E111/G111+H111</f>
        <v>166.66666666666666</v>
      </c>
      <c r="J111" s="3">
        <f>ROUND(I111/7.5,0)</f>
        <v>22</v>
      </c>
      <c r="K111" s="934" t="s">
        <v>3511</v>
      </c>
      <c r="L111" s="309">
        <v>0.1012</v>
      </c>
      <c r="M111" s="309">
        <v>4.36E-2</v>
      </c>
      <c r="N111" s="33">
        <f t="shared" si="39"/>
        <v>4554</v>
      </c>
      <c r="O111" s="964">
        <f t="shared" si="36"/>
        <v>11</v>
      </c>
      <c r="P111" s="558">
        <v>43353</v>
      </c>
      <c r="Q111" s="929">
        <f>WORKDAY(Q107,ROUNDUP(O107,0))</f>
        <v>43349</v>
      </c>
      <c r="R111" s="946">
        <v>43374</v>
      </c>
      <c r="S111" s="271" t="s">
        <v>4437</v>
      </c>
      <c r="T111" s="550" t="str">
        <f t="shared" si="31"/>
        <v/>
      </c>
      <c r="U111" s="549">
        <f t="shared" si="32"/>
        <v>22</v>
      </c>
    </row>
    <row r="112" spans="1:21">
      <c r="A112" s="950"/>
      <c r="B112" s="1185" t="s">
        <v>3512</v>
      </c>
      <c r="C112" s="663"/>
      <c r="D112" s="306">
        <v>0</v>
      </c>
      <c r="E112" s="306">
        <v>0</v>
      </c>
      <c r="F112" s="33">
        <f t="shared" si="37"/>
        <v>0</v>
      </c>
      <c r="G112" s="307">
        <v>324</v>
      </c>
      <c r="H112" s="306">
        <v>0</v>
      </c>
      <c r="I112" s="3">
        <f>E112/G112+H112</f>
        <v>0</v>
      </c>
      <c r="J112" s="3">
        <f t="shared" ref="J112:J115" si="40">ROUND(I112/7.5,0)</f>
        <v>0</v>
      </c>
      <c r="K112" s="306" t="s">
        <v>1723</v>
      </c>
      <c r="L112" s="308">
        <v>0.14499999999999999</v>
      </c>
      <c r="M112" s="309">
        <v>4.7849999999999997E-2</v>
      </c>
      <c r="N112" s="33">
        <f t="shared" si="39"/>
        <v>0</v>
      </c>
      <c r="O112" s="964">
        <f t="shared" si="36"/>
        <v>0</v>
      </c>
      <c r="P112" s="957"/>
      <c r="Q112" s="837"/>
      <c r="R112" s="952"/>
      <c r="S112" s="977"/>
      <c r="T112" s="550" t="str">
        <f t="shared" si="31"/>
        <v/>
      </c>
      <c r="U112" s="549" t="str">
        <f t="shared" si="32"/>
        <v/>
      </c>
    </row>
    <row r="113" spans="1:21">
      <c r="A113" s="950"/>
      <c r="B113" s="1183" t="s">
        <v>4481</v>
      </c>
      <c r="C113" s="663"/>
      <c r="D113" s="306">
        <v>15000</v>
      </c>
      <c r="E113" s="306">
        <v>15000</v>
      </c>
      <c r="F113" s="33">
        <f>((E113*M113)/35)/4</f>
        <v>15.792857142857143</v>
      </c>
      <c r="G113" s="307">
        <v>324</v>
      </c>
      <c r="H113" s="306">
        <v>16</v>
      </c>
      <c r="I113" s="3">
        <f>E113/G113+H113</f>
        <v>62.296296296296298</v>
      </c>
      <c r="J113" s="3">
        <f>ROUND(I113/7.5,0)</f>
        <v>8</v>
      </c>
      <c r="K113" s="306" t="s">
        <v>1840</v>
      </c>
      <c r="L113" s="308">
        <v>0.54339999999999999</v>
      </c>
      <c r="M113" s="309">
        <v>0.1474</v>
      </c>
      <c r="N113" s="33">
        <f>E113*L113</f>
        <v>8151</v>
      </c>
      <c r="O113" s="964">
        <f t="shared" si="36"/>
        <v>4</v>
      </c>
      <c r="P113" s="558">
        <v>43379</v>
      </c>
      <c r="Q113" s="929">
        <f>WORKDAY(Q114,ROUNDUP(O114,0))</f>
        <v>43374</v>
      </c>
      <c r="R113" s="946">
        <v>43399</v>
      </c>
      <c r="S113" s="977"/>
      <c r="T113" s="550" t="str">
        <f t="shared" si="31"/>
        <v/>
      </c>
      <c r="U113" s="549" t="str">
        <f t="shared" si="32"/>
        <v/>
      </c>
    </row>
    <row r="114" spans="1:21">
      <c r="A114" s="950"/>
      <c r="B114" s="1183" t="s">
        <v>4482</v>
      </c>
      <c r="C114" s="663" t="s">
        <v>4058</v>
      </c>
      <c r="D114" s="306">
        <v>18000</v>
      </c>
      <c r="E114" s="306">
        <v>18000</v>
      </c>
      <c r="F114" s="33">
        <f t="shared" si="37"/>
        <v>38.937857142857148</v>
      </c>
      <c r="G114" s="307">
        <v>309</v>
      </c>
      <c r="H114" s="306">
        <v>32</v>
      </c>
      <c r="I114" s="3">
        <f>E114/G114+H114</f>
        <v>90.252427184466029</v>
      </c>
      <c r="J114" s="3">
        <f t="shared" si="40"/>
        <v>12</v>
      </c>
      <c r="K114" s="306" t="s">
        <v>1840</v>
      </c>
      <c r="L114" s="308">
        <v>0.52700000000000002</v>
      </c>
      <c r="M114" s="309">
        <v>0.30285000000000001</v>
      </c>
      <c r="N114" s="33">
        <f>E114*L114</f>
        <v>9486</v>
      </c>
      <c r="O114" s="964">
        <f t="shared" si="36"/>
        <v>6</v>
      </c>
      <c r="P114" s="558">
        <v>43383</v>
      </c>
      <c r="Q114" s="929">
        <f>WORKDAY(Q111,ROUNDUP(O111,0))</f>
        <v>43364</v>
      </c>
      <c r="R114" s="946">
        <v>43405</v>
      </c>
      <c r="S114" s="977"/>
      <c r="T114" s="550" t="str">
        <f t="shared" si="31"/>
        <v/>
      </c>
      <c r="U114" s="549" t="str">
        <f t="shared" si="32"/>
        <v/>
      </c>
    </row>
    <row r="115" spans="1:21">
      <c r="A115" s="950"/>
      <c r="B115" s="1186" t="s">
        <v>3515</v>
      </c>
      <c r="C115" s="663"/>
      <c r="D115" s="306">
        <v>0</v>
      </c>
      <c r="E115" s="306">
        <v>0</v>
      </c>
      <c r="F115" s="33">
        <f t="shared" si="37"/>
        <v>0</v>
      </c>
      <c r="G115" s="307">
        <v>180</v>
      </c>
      <c r="H115" s="306">
        <v>0</v>
      </c>
      <c r="I115" s="3">
        <f t="shared" ref="I115" si="41">E115/G115+H115</f>
        <v>0</v>
      </c>
      <c r="J115" s="3">
        <f t="shared" si="40"/>
        <v>0</v>
      </c>
      <c r="K115" s="977" t="s">
        <v>292</v>
      </c>
      <c r="L115" s="1097">
        <v>0.46250000000000002</v>
      </c>
      <c r="M115" s="887">
        <v>0.25819999999999999</v>
      </c>
      <c r="N115" s="33">
        <f t="shared" ref="N115" si="42">E115*L115</f>
        <v>0</v>
      </c>
      <c r="O115" s="964">
        <f t="shared" si="36"/>
        <v>0</v>
      </c>
      <c r="P115" s="957"/>
      <c r="Q115" s="837"/>
      <c r="R115" s="952"/>
      <c r="S115" s="977"/>
      <c r="T115" s="550" t="str">
        <f t="shared" si="31"/>
        <v/>
      </c>
      <c r="U115" s="549" t="str">
        <f t="shared" si="32"/>
        <v/>
      </c>
    </row>
    <row r="116" spans="1:21">
      <c r="A116" s="950"/>
      <c r="B116" s="954"/>
      <c r="C116" s="663"/>
      <c r="D116" s="950"/>
      <c r="E116" s="950"/>
      <c r="F116" s="955"/>
      <c r="G116" s="950"/>
      <c r="H116" s="950"/>
      <c r="I116" s="950"/>
      <c r="J116" s="950"/>
      <c r="K116" s="950"/>
      <c r="L116" s="950"/>
      <c r="M116" s="956"/>
      <c r="N116" s="950"/>
      <c r="O116" s="950"/>
      <c r="P116" s="957"/>
      <c r="Q116" s="965"/>
      <c r="R116" s="952"/>
      <c r="S116" s="977"/>
      <c r="T116" s="550" t="str">
        <f t="shared" si="31"/>
        <v/>
      </c>
      <c r="U116" s="549" t="str">
        <f t="shared" si="32"/>
        <v/>
      </c>
    </row>
    <row r="117" spans="1:21">
      <c r="A117" s="950"/>
      <c r="B117" s="921"/>
      <c r="C117" s="663"/>
      <c r="D117" s="336"/>
      <c r="E117" s="336"/>
      <c r="F117" s="475"/>
      <c r="G117" s="756"/>
      <c r="H117" s="336"/>
      <c r="I117" s="756"/>
      <c r="J117" s="756"/>
      <c r="K117" s="756"/>
      <c r="L117" s="756"/>
      <c r="M117" s="887"/>
      <c r="N117" s="756"/>
      <c r="O117" s="888"/>
      <c r="P117" s="558"/>
      <c r="Q117" s="929">
        <f>WORKDAY(Q113,ROUNDUP(O113,0))</f>
        <v>43378</v>
      </c>
      <c r="R117" s="946"/>
      <c r="S117" s="891"/>
      <c r="T117" s="550" t="str">
        <f t="shared" si="31"/>
        <v/>
      </c>
      <c r="U117" s="549" t="str">
        <f t="shared" si="32"/>
        <v/>
      </c>
    </row>
    <row r="118" spans="1:21">
      <c r="A118" s="713"/>
      <c r="B118" s="979"/>
      <c r="C118" s="663"/>
      <c r="D118" s="306"/>
      <c r="E118" s="306"/>
      <c r="F118" s="33"/>
      <c r="G118" s="306"/>
      <c r="H118" s="306"/>
      <c r="I118" s="3"/>
      <c r="J118" s="658">
        <f>SUM(J97:J117)</f>
        <v>47</v>
      </c>
      <c r="K118" s="306"/>
      <c r="L118" s="309"/>
      <c r="M118" s="309"/>
      <c r="N118" s="33"/>
      <c r="O118" s="853"/>
      <c r="P118" s="558"/>
      <c r="Q118" s="965"/>
      <c r="R118" s="858"/>
      <c r="S118" s="917"/>
      <c r="T118" s="550" t="str">
        <f t="shared" si="31"/>
        <v/>
      </c>
      <c r="U118" s="549" t="str">
        <f t="shared" si="32"/>
        <v/>
      </c>
    </row>
    <row r="119" spans="1:21">
      <c r="A119" s="261"/>
      <c r="B119" s="899"/>
      <c r="C119" s="663"/>
      <c r="D119" s="960"/>
      <c r="E119" s="960"/>
      <c r="F119" s="961"/>
      <c r="G119" s="960"/>
      <c r="H119" s="960"/>
      <c r="I119" s="962"/>
      <c r="J119" s="658"/>
      <c r="K119" s="306"/>
      <c r="L119" s="309"/>
      <c r="M119" s="309"/>
      <c r="N119" s="961"/>
      <c r="O119" s="853"/>
      <c r="P119" s="907"/>
      <c r="Q119" s="908">
        <f>$I$1</f>
        <v>43349</v>
      </c>
      <c r="R119" s="980"/>
      <c r="S119" s="891"/>
      <c r="T119" s="550" t="str">
        <f t="shared" si="31"/>
        <v/>
      </c>
      <c r="U119" s="549" t="str">
        <f t="shared" si="32"/>
        <v/>
      </c>
    </row>
    <row r="120" spans="1:21">
      <c r="A120" s="261" t="s">
        <v>3516</v>
      </c>
      <c r="B120" s="921">
        <v>428062</v>
      </c>
      <c r="C120" s="1221">
        <v>619334</v>
      </c>
      <c r="D120" s="336">
        <v>80000</v>
      </c>
      <c r="E120" s="306">
        <v>80000</v>
      </c>
      <c r="F120" s="475">
        <f>((E120*M120)/35)/4</f>
        <v>137.71428571428572</v>
      </c>
      <c r="G120" s="336">
        <v>375</v>
      </c>
      <c r="H120" s="336">
        <v>16</v>
      </c>
      <c r="I120" s="45">
        <f>E120/G120+H120</f>
        <v>229.33333333333334</v>
      </c>
      <c r="J120" s="45">
        <f>ROUND(I120/7.5,0)</f>
        <v>31</v>
      </c>
      <c r="K120" s="306">
        <v>427926</v>
      </c>
      <c r="L120" s="308">
        <v>0.47689999999999999</v>
      </c>
      <c r="M120" s="309">
        <v>0.24099999999999999</v>
      </c>
      <c r="N120" s="475">
        <f>E120*L120</f>
        <v>38152</v>
      </c>
      <c r="O120" s="964">
        <f>J120/A$122</f>
        <v>10.333333333333334</v>
      </c>
      <c r="P120" s="558">
        <v>43313</v>
      </c>
      <c r="Q120" s="965">
        <f>WORKDAY(Q119,ROUNDUP(O119,0))</f>
        <v>43349</v>
      </c>
      <c r="R120" s="946">
        <v>43327</v>
      </c>
      <c r="S120" s="977" t="s">
        <v>3517</v>
      </c>
      <c r="T120" s="550">
        <f t="shared" si="31"/>
        <v>31</v>
      </c>
      <c r="U120" s="549">
        <f t="shared" si="32"/>
        <v>31</v>
      </c>
    </row>
    <row r="121" spans="1:21">
      <c r="A121" s="914" t="s">
        <v>2730</v>
      </c>
      <c r="B121" s="921">
        <v>428062</v>
      </c>
      <c r="C121" s="1221">
        <v>621202</v>
      </c>
      <c r="D121" s="306">
        <v>80000</v>
      </c>
      <c r="E121" s="306">
        <v>80000</v>
      </c>
      <c r="F121" s="475">
        <f>((E121*M121)/35)/4</f>
        <v>137.71428571428572</v>
      </c>
      <c r="G121" s="336">
        <v>375</v>
      </c>
      <c r="H121" s="336">
        <v>16</v>
      </c>
      <c r="I121" s="45">
        <f>E121/G121+H121</f>
        <v>229.33333333333334</v>
      </c>
      <c r="J121" s="45">
        <f>ROUND(I121/7.5,0)</f>
        <v>31</v>
      </c>
      <c r="K121" s="306">
        <v>427926</v>
      </c>
      <c r="L121" s="308">
        <v>0.47689999999999999</v>
      </c>
      <c r="M121" s="309">
        <v>0.24099999999999999</v>
      </c>
      <c r="N121" s="475">
        <f>E121*L121</f>
        <v>38152</v>
      </c>
      <c r="O121" s="964">
        <f>J121/A$122</f>
        <v>10.333333333333334</v>
      </c>
      <c r="P121" s="558">
        <v>43327</v>
      </c>
      <c r="Q121" s="965">
        <f t="shared" ref="Q121:Q122" si="43">WORKDAY(Q120,ROUNDUP(O120,0))</f>
        <v>43364</v>
      </c>
      <c r="R121" s="946">
        <v>43342</v>
      </c>
      <c r="T121" s="550">
        <f t="shared" si="31"/>
        <v>31</v>
      </c>
      <c r="U121" s="549">
        <f t="shared" si="32"/>
        <v>31</v>
      </c>
    </row>
    <row r="122" spans="1:21">
      <c r="A122" s="981">
        <v>3</v>
      </c>
      <c r="B122" s="921"/>
      <c r="E122" s="336"/>
      <c r="F122" s="475"/>
      <c r="G122" s="756"/>
      <c r="H122" s="336"/>
      <c r="I122" s="756"/>
      <c r="J122" s="756"/>
      <c r="K122" s="756"/>
      <c r="L122" s="756"/>
      <c r="M122" s="887"/>
      <c r="N122" s="756"/>
      <c r="O122" s="888"/>
      <c r="P122" s="558"/>
      <c r="Q122" s="965">
        <f t="shared" si="43"/>
        <v>43381</v>
      </c>
      <c r="R122" s="946"/>
      <c r="S122" s="982" t="s">
        <v>3518</v>
      </c>
      <c r="T122" s="550" t="str">
        <f t="shared" si="31"/>
        <v/>
      </c>
      <c r="U122" s="549" t="str">
        <f t="shared" si="32"/>
        <v/>
      </c>
    </row>
    <row r="123" spans="1:21">
      <c r="A123" s="950"/>
      <c r="B123" s="950"/>
      <c r="C123" s="950"/>
      <c r="D123" s="950"/>
      <c r="E123" s="950"/>
      <c r="F123" s="950"/>
      <c r="G123" s="950"/>
      <c r="H123" s="950"/>
      <c r="I123" s="950"/>
      <c r="J123" s="950"/>
      <c r="K123" s="950"/>
      <c r="L123" s="950"/>
      <c r="M123" s="950"/>
      <c r="N123" s="950"/>
      <c r="O123" s="950"/>
      <c r="P123" s="952"/>
      <c r="Q123" s="965"/>
      <c r="R123" s="952"/>
      <c r="S123" s="983">
        <v>43378</v>
      </c>
      <c r="T123" s="550" t="str">
        <f t="shared" si="31"/>
        <v/>
      </c>
      <c r="U123" s="549" t="str">
        <f t="shared" si="32"/>
        <v/>
      </c>
    </row>
    <row r="124" spans="1:21">
      <c r="A124" s="914"/>
      <c r="B124" s="950"/>
      <c r="C124" s="950"/>
      <c r="D124" s="950"/>
      <c r="E124" s="950"/>
      <c r="F124" s="950"/>
      <c r="G124" s="950"/>
      <c r="H124" s="950"/>
      <c r="I124" s="950"/>
      <c r="J124" s="950"/>
      <c r="K124" s="950"/>
      <c r="L124" s="950"/>
      <c r="M124" s="950"/>
      <c r="N124" s="950"/>
      <c r="O124" s="950"/>
      <c r="P124" s="952"/>
      <c r="Q124" s="952"/>
      <c r="R124" s="952"/>
      <c r="S124" s="983">
        <v>43406</v>
      </c>
      <c r="T124" s="550" t="str">
        <f t="shared" si="31"/>
        <v/>
      </c>
      <c r="U124" s="549" t="str">
        <f t="shared" si="32"/>
        <v/>
      </c>
    </row>
    <row r="125" spans="1:21">
      <c r="A125" s="914"/>
      <c r="B125" s="950"/>
      <c r="C125" s="950"/>
      <c r="D125" s="950"/>
      <c r="E125" s="950"/>
      <c r="F125" s="950"/>
      <c r="G125" s="950"/>
      <c r="H125" s="950"/>
      <c r="I125" s="950"/>
      <c r="J125" s="950"/>
      <c r="K125" s="950"/>
      <c r="L125" s="950"/>
      <c r="M125" s="950"/>
      <c r="N125" s="950"/>
      <c r="O125" s="950"/>
      <c r="P125" s="952"/>
      <c r="Q125" s="952"/>
      <c r="R125" s="952"/>
      <c r="S125" s="983">
        <v>43432</v>
      </c>
      <c r="T125" s="550" t="str">
        <f t="shared" si="31"/>
        <v/>
      </c>
      <c r="U125" s="549" t="str">
        <f t="shared" si="32"/>
        <v/>
      </c>
    </row>
    <row r="126" spans="1:21">
      <c r="A126" s="981"/>
      <c r="B126" s="950"/>
      <c r="C126" s="950"/>
      <c r="D126" s="950"/>
      <c r="E126" s="950"/>
      <c r="F126" s="950"/>
      <c r="G126" s="950"/>
      <c r="H126" s="950"/>
      <c r="I126" s="950"/>
      <c r="J126" s="950"/>
      <c r="K126" s="950"/>
      <c r="L126" s="950"/>
      <c r="M126" s="950"/>
      <c r="N126" s="950"/>
      <c r="O126" s="950"/>
      <c r="P126" s="952"/>
      <c r="Q126" s="952"/>
      <c r="R126" s="952"/>
      <c r="S126" s="2"/>
      <c r="T126" s="550" t="str">
        <f t="shared" si="31"/>
        <v/>
      </c>
      <c r="U126" s="549" t="str">
        <f t="shared" si="32"/>
        <v/>
      </c>
    </row>
    <row r="127" spans="1:21">
      <c r="A127" s="914"/>
      <c r="B127" s="261"/>
      <c r="C127" s="966"/>
      <c r="D127" s="984" t="s">
        <v>650</v>
      </c>
      <c r="E127" s="984" t="s">
        <v>650</v>
      </c>
      <c r="F127" s="985"/>
      <c r="G127" s="306" t="s">
        <v>650</v>
      </c>
      <c r="H127" s="306"/>
      <c r="I127" s="3"/>
      <c r="J127" s="658">
        <f>SUM(J120:J120)</f>
        <v>31</v>
      </c>
      <c r="K127" s="306"/>
      <c r="L127" s="309"/>
      <c r="M127" s="309"/>
      <c r="N127" s="33"/>
      <c r="O127" s="853"/>
      <c r="P127" s="558"/>
      <c r="Q127" s="837"/>
      <c r="R127" s="858"/>
      <c r="S127" s="2"/>
      <c r="T127" s="550" t="str">
        <f t="shared" si="31"/>
        <v/>
      </c>
      <c r="U127" s="549" t="str">
        <f t="shared" si="32"/>
        <v/>
      </c>
    </row>
    <row r="128" spans="1:21">
      <c r="A128" s="914"/>
      <c r="B128" s="261"/>
      <c r="C128" s="966"/>
      <c r="D128" s="984"/>
      <c r="E128" s="984"/>
      <c r="F128" s="985"/>
      <c r="G128" s="306"/>
      <c r="H128" s="306"/>
      <c r="I128" s="3"/>
      <c r="J128" s="658"/>
      <c r="K128" s="306"/>
      <c r="L128" s="309"/>
      <c r="M128" s="309"/>
      <c r="N128" s="33"/>
      <c r="O128" s="853"/>
      <c r="P128" s="558"/>
      <c r="Q128" s="837"/>
      <c r="R128" s="858"/>
      <c r="S128" s="920"/>
      <c r="T128" s="550" t="str">
        <f t="shared" si="31"/>
        <v/>
      </c>
      <c r="U128" s="549" t="str">
        <f t="shared" si="32"/>
        <v/>
      </c>
    </row>
    <row r="129" spans="1:21">
      <c r="A129" s="899"/>
      <c r="B129" s="899"/>
      <c r="C129" s="986"/>
      <c r="D129" s="960"/>
      <c r="E129" s="960"/>
      <c r="F129" s="961"/>
      <c r="G129" s="960"/>
      <c r="H129" s="960"/>
      <c r="I129" s="962"/>
      <c r="J129" s="658"/>
      <c r="K129" s="306"/>
      <c r="L129" s="309"/>
      <c r="M129" s="309"/>
      <c r="N129" s="961"/>
      <c r="O129" s="853"/>
      <c r="P129" s="558"/>
      <c r="Q129" s="908">
        <f>$I$1</f>
        <v>43349</v>
      </c>
      <c r="R129" s="125"/>
      <c r="S129" s="920"/>
      <c r="T129" s="550" t="str">
        <f t="shared" si="31"/>
        <v/>
      </c>
      <c r="U129" s="549" t="str">
        <f t="shared" si="32"/>
        <v/>
      </c>
    </row>
    <row r="130" spans="1:21">
      <c r="A130" s="899" t="s">
        <v>3519</v>
      </c>
      <c r="B130" s="261" t="s">
        <v>3753</v>
      </c>
      <c r="C130" s="1211"/>
      <c r="D130" s="306">
        <v>0</v>
      </c>
      <c r="E130" s="306">
        <v>0</v>
      </c>
      <c r="F130" s="33">
        <f>((E130*M130)/35)</f>
        <v>0</v>
      </c>
      <c r="G130" s="307">
        <v>810</v>
      </c>
      <c r="H130" s="306">
        <v>0</v>
      </c>
      <c r="I130" s="3">
        <f>E130/G130+H130</f>
        <v>0</v>
      </c>
      <c r="J130" s="3">
        <f>ROUND(I130/7.5,0)</f>
        <v>0</v>
      </c>
      <c r="K130" s="1373" t="s">
        <v>1777</v>
      </c>
      <c r="L130" s="308">
        <v>0.1197</v>
      </c>
      <c r="M130" s="309">
        <v>5.0599999999999999E-2</v>
      </c>
      <c r="N130" s="33">
        <f t="shared" ref="N130" si="44">E130*L130</f>
        <v>0</v>
      </c>
      <c r="O130" s="853">
        <f>J130/A$132</f>
        <v>0</v>
      </c>
      <c r="P130" s="558"/>
      <c r="Q130" s="987">
        <f>WORKDAY(Q129,ROUNDUP(O129,0))</f>
        <v>43349</v>
      </c>
      <c r="R130" s="125"/>
      <c r="S130" s="948"/>
      <c r="T130" s="550" t="str">
        <f t="shared" si="31"/>
        <v/>
      </c>
      <c r="U130" s="549" t="str">
        <f t="shared" si="32"/>
        <v/>
      </c>
    </row>
    <row r="131" spans="1:21">
      <c r="A131" s="914" t="s">
        <v>2730</v>
      </c>
      <c r="B131" s="261" t="s">
        <v>4423</v>
      </c>
      <c r="C131" s="454"/>
      <c r="D131" s="306">
        <v>180000</v>
      </c>
      <c r="E131" s="306">
        <v>180000</v>
      </c>
      <c r="F131" s="33">
        <f t="shared" ref="F131:F143" si="45">((E131*M131)/35)</f>
        <v>274.8857142857143</v>
      </c>
      <c r="G131" s="307">
        <v>810</v>
      </c>
      <c r="H131" s="306">
        <v>12</v>
      </c>
      <c r="I131" s="3">
        <f t="shared" ref="I131:I143" si="46">E131/G131+H131</f>
        <v>234.22222222222223</v>
      </c>
      <c r="J131" s="3">
        <f t="shared" ref="J131:J143" si="47">ROUND(I131/7.5,0)</f>
        <v>31</v>
      </c>
      <c r="K131" s="1529" t="s">
        <v>1777</v>
      </c>
      <c r="L131" s="308">
        <v>0.1197</v>
      </c>
      <c r="M131" s="309">
        <v>5.3449999999999998E-2</v>
      </c>
      <c r="N131" s="33">
        <f>E131*L131</f>
        <v>21546</v>
      </c>
      <c r="O131" s="853">
        <f t="shared" ref="O131:O143" si="48">J131/A$132</f>
        <v>10.333333333333334</v>
      </c>
      <c r="P131" s="558">
        <v>43323</v>
      </c>
      <c r="Q131" s="987">
        <f>WORKDAY(Q143,ROUNDUP(O143,0))</f>
        <v>43368</v>
      </c>
      <c r="R131" s="125">
        <v>43343</v>
      </c>
      <c r="S131" s="925"/>
      <c r="T131" s="550">
        <f t="shared" si="31"/>
        <v>31</v>
      </c>
      <c r="U131" s="549">
        <f t="shared" si="32"/>
        <v>31</v>
      </c>
    </row>
    <row r="132" spans="1:21">
      <c r="A132" s="914">
        <v>3</v>
      </c>
      <c r="B132" s="261" t="s">
        <v>4417</v>
      </c>
      <c r="C132" s="933">
        <v>620291</v>
      </c>
      <c r="D132" s="33">
        <v>30000</v>
      </c>
      <c r="E132" s="33">
        <v>0</v>
      </c>
      <c r="F132" s="33">
        <f t="shared" si="45"/>
        <v>0</v>
      </c>
      <c r="G132" s="307">
        <v>810</v>
      </c>
      <c r="H132" s="306">
        <v>0</v>
      </c>
      <c r="I132" s="3">
        <f t="shared" si="46"/>
        <v>0</v>
      </c>
      <c r="J132" s="3">
        <f t="shared" si="47"/>
        <v>0</v>
      </c>
      <c r="K132" s="1523" t="s">
        <v>1777</v>
      </c>
      <c r="L132" s="308">
        <v>0.1197</v>
      </c>
      <c r="M132" s="309">
        <v>4.888E-2</v>
      </c>
      <c r="N132" s="33">
        <f>E132*L132</f>
        <v>0</v>
      </c>
      <c r="O132" s="853">
        <f t="shared" si="48"/>
        <v>0</v>
      </c>
      <c r="P132" s="558">
        <v>43319</v>
      </c>
      <c r="Q132" s="987">
        <f>WORKDAY(Q130,ROUNDUP(O130,0))</f>
        <v>43349</v>
      </c>
      <c r="R132" s="125">
        <v>43339</v>
      </c>
      <c r="S132" s="938"/>
      <c r="T132" s="550">
        <f t="shared" si="31"/>
        <v>0</v>
      </c>
      <c r="U132" s="549">
        <f t="shared" si="32"/>
        <v>0</v>
      </c>
    </row>
    <row r="133" spans="1:21">
      <c r="A133" s="921"/>
      <c r="B133" s="261" t="s">
        <v>4418</v>
      </c>
      <c r="C133" s="933">
        <v>620293</v>
      </c>
      <c r="D133" s="306">
        <v>20000</v>
      </c>
      <c r="E133" s="306">
        <v>20000</v>
      </c>
      <c r="F133" s="33">
        <f t="shared" si="45"/>
        <v>28.571428571428573</v>
      </c>
      <c r="G133" s="989">
        <v>810</v>
      </c>
      <c r="H133" s="266">
        <v>0</v>
      </c>
      <c r="I133" s="3">
        <f t="shared" si="46"/>
        <v>24.691358024691358</v>
      </c>
      <c r="J133" s="3">
        <f t="shared" si="47"/>
        <v>3</v>
      </c>
      <c r="K133" s="1524" t="s">
        <v>1777</v>
      </c>
      <c r="L133" s="1094">
        <v>0.11020000000000001</v>
      </c>
      <c r="M133" s="943">
        <v>0.05</v>
      </c>
      <c r="N133" s="33">
        <f>E133*L133</f>
        <v>2204</v>
      </c>
      <c r="O133" s="853">
        <f t="shared" si="48"/>
        <v>1</v>
      </c>
      <c r="P133" s="558">
        <v>43382</v>
      </c>
      <c r="Q133" s="987">
        <f>WORKDAY(Q132,ROUNDUP(O132,0))</f>
        <v>43349</v>
      </c>
      <c r="R133" s="125">
        <v>43402</v>
      </c>
      <c r="S133" s="913" t="s">
        <v>4487</v>
      </c>
      <c r="T133" s="550" t="str">
        <f t="shared" si="31"/>
        <v/>
      </c>
      <c r="U133" s="549" t="str">
        <f t="shared" si="32"/>
        <v/>
      </c>
    </row>
    <row r="134" spans="1:21">
      <c r="A134" s="921"/>
      <c r="B134" s="261" t="s">
        <v>3522</v>
      </c>
      <c r="C134" s="454"/>
      <c r="D134" s="306">
        <v>0</v>
      </c>
      <c r="E134" s="306">
        <v>0</v>
      </c>
      <c r="F134" s="33">
        <f t="shared" si="45"/>
        <v>0</v>
      </c>
      <c r="G134" s="307">
        <v>810</v>
      </c>
      <c r="H134" s="306">
        <v>0</v>
      </c>
      <c r="I134" s="3">
        <f t="shared" si="46"/>
        <v>0</v>
      </c>
      <c r="J134" s="3">
        <f t="shared" si="47"/>
        <v>0</v>
      </c>
      <c r="K134" s="306" t="s">
        <v>1777</v>
      </c>
      <c r="L134" s="308">
        <v>0.1197</v>
      </c>
      <c r="M134" s="309">
        <v>0.05</v>
      </c>
      <c r="N134" s="33">
        <f>E134*L134</f>
        <v>0</v>
      </c>
      <c r="O134" s="853">
        <f t="shared" si="48"/>
        <v>0</v>
      </c>
      <c r="P134" s="558"/>
      <c r="Q134" s="837"/>
      <c r="R134" s="558"/>
      <c r="S134" s="938"/>
      <c r="T134" s="550" t="str">
        <f t="shared" si="31"/>
        <v/>
      </c>
      <c r="U134" s="549" t="str">
        <f t="shared" si="32"/>
        <v/>
      </c>
    </row>
    <row r="135" spans="1:21">
      <c r="A135" s="921"/>
      <c r="B135" s="261" t="s">
        <v>4421</v>
      </c>
      <c r="C135" s="454">
        <v>620440</v>
      </c>
      <c r="D135" s="306">
        <v>23000</v>
      </c>
      <c r="E135" s="306">
        <v>23000</v>
      </c>
      <c r="F135" s="33">
        <f t="shared" si="45"/>
        <v>44.16</v>
      </c>
      <c r="G135" s="307">
        <v>498</v>
      </c>
      <c r="H135" s="306">
        <v>4</v>
      </c>
      <c r="I135" s="3">
        <f t="shared" si="46"/>
        <v>50.184738955823292</v>
      </c>
      <c r="J135" s="3">
        <f t="shared" si="47"/>
        <v>7</v>
      </c>
      <c r="K135" s="306" t="s">
        <v>1791</v>
      </c>
      <c r="L135" s="308">
        <v>0.23499999999999999</v>
      </c>
      <c r="M135" s="309">
        <v>6.7199999999999996E-2</v>
      </c>
      <c r="N135" s="33">
        <f>E135*L135</f>
        <v>5405</v>
      </c>
      <c r="O135" s="853">
        <f t="shared" si="48"/>
        <v>2.3333333333333335</v>
      </c>
      <c r="P135" s="558">
        <v>43382</v>
      </c>
      <c r="Q135" s="987">
        <f>WORKDAY(Q136,ROUNDUP(O136,0))</f>
        <v>43361</v>
      </c>
      <c r="R135" s="125">
        <v>43402</v>
      </c>
      <c r="S135" s="938"/>
      <c r="T135" s="550" t="str">
        <f t="shared" si="31"/>
        <v/>
      </c>
      <c r="U135" s="549" t="str">
        <f t="shared" si="32"/>
        <v/>
      </c>
    </row>
    <row r="136" spans="1:21">
      <c r="A136" s="928"/>
      <c r="B136" s="261" t="s">
        <v>4420</v>
      </c>
      <c r="C136" s="454">
        <v>620555</v>
      </c>
      <c r="D136" s="306">
        <v>22000</v>
      </c>
      <c r="E136" s="306">
        <v>22000</v>
      </c>
      <c r="F136" s="33">
        <f>((E136*M136)/35)/2</f>
        <v>21.119999999999997</v>
      </c>
      <c r="G136" s="307">
        <v>498</v>
      </c>
      <c r="H136" s="306">
        <v>4</v>
      </c>
      <c r="I136" s="3">
        <f t="shared" si="46"/>
        <v>48.176706827309239</v>
      </c>
      <c r="J136" s="3">
        <f t="shared" si="47"/>
        <v>6</v>
      </c>
      <c r="K136" s="306" t="s">
        <v>1791</v>
      </c>
      <c r="L136" s="308">
        <v>0.23499999999999999</v>
      </c>
      <c r="M136" s="309">
        <v>6.7199999999999996E-2</v>
      </c>
      <c r="N136" s="33">
        <f t="shared" ref="N136:N141" si="49">E136*L136</f>
        <v>5170</v>
      </c>
      <c r="O136" s="853">
        <f t="shared" si="48"/>
        <v>2</v>
      </c>
      <c r="P136" s="558">
        <v>43319</v>
      </c>
      <c r="Q136" s="987">
        <f>WORKDAY(Q137,ROUNDUP(O137,0))</f>
        <v>43357</v>
      </c>
      <c r="R136" s="125">
        <v>43339</v>
      </c>
      <c r="S136" s="938"/>
      <c r="T136" s="550">
        <f t="shared" ref="T136:T173" si="50">IF(R136="", "",IF(R136&lt;$I$1, J136, ""))</f>
        <v>6</v>
      </c>
      <c r="U136" s="549">
        <f t="shared" ref="U136:U173" si="51">IF(P136="", "",IF(P136&lt;$U$3, J136, ""))</f>
        <v>6</v>
      </c>
    </row>
    <row r="137" spans="1:21">
      <c r="A137" s="899"/>
      <c r="B137" s="261" t="s">
        <v>4419</v>
      </c>
      <c r="C137" s="1445">
        <v>620880</v>
      </c>
      <c r="D137" s="306">
        <v>50000</v>
      </c>
      <c r="E137" s="306">
        <v>50000</v>
      </c>
      <c r="F137" s="33">
        <f t="shared" si="45"/>
        <v>82.857142857142861</v>
      </c>
      <c r="G137" s="307">
        <v>498</v>
      </c>
      <c r="H137" s="306">
        <v>12</v>
      </c>
      <c r="I137" s="3">
        <f t="shared" si="46"/>
        <v>112.40160642570281</v>
      </c>
      <c r="J137" s="3">
        <f t="shared" si="47"/>
        <v>15</v>
      </c>
      <c r="K137" s="939" t="s">
        <v>1791</v>
      </c>
      <c r="L137" s="308">
        <v>0.21429999999999999</v>
      </c>
      <c r="M137" s="309">
        <v>5.8000000000000003E-2</v>
      </c>
      <c r="N137" s="33">
        <f>E137*L137</f>
        <v>10715</v>
      </c>
      <c r="O137" s="853">
        <f t="shared" si="48"/>
        <v>5</v>
      </c>
      <c r="P137" s="558">
        <v>43332</v>
      </c>
      <c r="Q137" s="987">
        <f>WORKDAY(Q133,ROUNDUP(O133,0))</f>
        <v>43350</v>
      </c>
      <c r="R137" s="125">
        <v>43353</v>
      </c>
      <c r="S137" s="990" t="s">
        <v>4485</v>
      </c>
      <c r="T137" s="550" t="str">
        <f t="shared" si="50"/>
        <v/>
      </c>
      <c r="U137" s="549">
        <f t="shared" si="51"/>
        <v>15</v>
      </c>
    </row>
    <row r="138" spans="1:21">
      <c r="A138" s="921"/>
      <c r="B138" s="976" t="s">
        <v>3767</v>
      </c>
      <c r="C138" s="454"/>
      <c r="D138" s="306">
        <v>0</v>
      </c>
      <c r="E138" s="306">
        <v>0</v>
      </c>
      <c r="F138" s="33">
        <f t="shared" si="45"/>
        <v>0</v>
      </c>
      <c r="G138" s="989">
        <v>498</v>
      </c>
      <c r="H138" s="266">
        <v>0</v>
      </c>
      <c r="I138" s="3">
        <f t="shared" si="46"/>
        <v>0</v>
      </c>
      <c r="J138" s="3">
        <f t="shared" si="47"/>
        <v>0</v>
      </c>
      <c r="K138" s="306" t="s">
        <v>1791</v>
      </c>
      <c r="L138" s="1094">
        <v>0.21429999999999999</v>
      </c>
      <c r="M138" s="943">
        <v>4.6379999999999998E-2</v>
      </c>
      <c r="N138" s="33">
        <f t="shared" si="49"/>
        <v>0</v>
      </c>
      <c r="O138" s="853">
        <f t="shared" si="48"/>
        <v>0</v>
      </c>
      <c r="P138" s="558"/>
      <c r="Q138" s="837"/>
      <c r="R138" s="125"/>
      <c r="S138" s="913"/>
      <c r="T138" s="550" t="str">
        <f t="shared" si="50"/>
        <v/>
      </c>
      <c r="U138" s="549" t="str">
        <f t="shared" si="51"/>
        <v/>
      </c>
    </row>
    <row r="139" spans="1:21">
      <c r="A139" s="921"/>
      <c r="B139" s="261" t="s">
        <v>3768</v>
      </c>
      <c r="C139" s="454"/>
      <c r="D139" s="306">
        <v>0</v>
      </c>
      <c r="E139" s="306">
        <v>0</v>
      </c>
      <c r="F139" s="33">
        <f t="shared" si="45"/>
        <v>0</v>
      </c>
      <c r="G139" s="307">
        <v>498</v>
      </c>
      <c r="H139" s="306">
        <v>0</v>
      </c>
      <c r="I139" s="3">
        <f t="shared" si="46"/>
        <v>0</v>
      </c>
      <c r="J139" s="3">
        <f t="shared" si="47"/>
        <v>0</v>
      </c>
      <c r="K139" s="306" t="s">
        <v>1791</v>
      </c>
      <c r="L139" s="308">
        <v>0.21429999999999999</v>
      </c>
      <c r="M139" s="309">
        <v>7.4550000000000005E-2</v>
      </c>
      <c r="N139" s="33">
        <f t="shared" si="49"/>
        <v>0</v>
      </c>
      <c r="O139" s="853">
        <f t="shared" si="48"/>
        <v>0</v>
      </c>
      <c r="P139" s="558"/>
      <c r="Q139" s="837"/>
      <c r="R139" s="125"/>
      <c r="S139" s="913"/>
      <c r="T139" s="550" t="str">
        <f t="shared" si="50"/>
        <v/>
      </c>
      <c r="U139" s="549" t="str">
        <f t="shared" si="51"/>
        <v/>
      </c>
    </row>
    <row r="140" spans="1:21">
      <c r="A140" s="921"/>
      <c r="B140" s="261" t="s">
        <v>4422</v>
      </c>
      <c r="C140" s="454"/>
      <c r="D140" s="306">
        <v>3000</v>
      </c>
      <c r="E140" s="306">
        <v>3000</v>
      </c>
      <c r="F140" s="33">
        <f t="shared" si="45"/>
        <v>5.76</v>
      </c>
      <c r="G140" s="307">
        <v>498</v>
      </c>
      <c r="H140" s="306">
        <v>4</v>
      </c>
      <c r="I140" s="3">
        <f t="shared" si="46"/>
        <v>10.024096385542169</v>
      </c>
      <c r="J140" s="3">
        <f t="shared" si="47"/>
        <v>1</v>
      </c>
      <c r="K140" s="306" t="s">
        <v>1791</v>
      </c>
      <c r="L140" s="308">
        <v>0.23499999999999999</v>
      </c>
      <c r="M140" s="309">
        <v>6.7199999999999996E-2</v>
      </c>
      <c r="N140" s="33">
        <f t="shared" si="49"/>
        <v>705</v>
      </c>
      <c r="O140" s="853">
        <f t="shared" si="48"/>
        <v>0.33333333333333331</v>
      </c>
      <c r="P140" s="558">
        <v>43358</v>
      </c>
      <c r="Q140" s="987">
        <f>WORKDAY(Q135,ROUNDUP(O135,0))</f>
        <v>43364</v>
      </c>
      <c r="R140" s="125">
        <v>43374</v>
      </c>
      <c r="S140" s="938"/>
      <c r="T140" s="550" t="str">
        <f t="shared" si="50"/>
        <v/>
      </c>
      <c r="U140" s="549">
        <f t="shared" si="51"/>
        <v>1</v>
      </c>
    </row>
    <row r="141" spans="1:21">
      <c r="A141" s="921"/>
      <c r="B141" s="261" t="s">
        <v>3525</v>
      </c>
      <c r="C141" s="454"/>
      <c r="D141" s="306">
        <v>0</v>
      </c>
      <c r="E141" s="306">
        <v>0</v>
      </c>
      <c r="F141" s="33">
        <f t="shared" si="45"/>
        <v>0</v>
      </c>
      <c r="G141" s="307">
        <v>540</v>
      </c>
      <c r="H141" s="306">
        <v>0</v>
      </c>
      <c r="I141" s="3">
        <f t="shared" si="46"/>
        <v>0</v>
      </c>
      <c r="J141" s="3">
        <f t="shared" si="47"/>
        <v>0</v>
      </c>
      <c r="K141" s="306" t="s">
        <v>1791</v>
      </c>
      <c r="L141" s="308">
        <v>0.21429999999999999</v>
      </c>
      <c r="M141" s="309">
        <v>5.552E-2</v>
      </c>
      <c r="N141" s="33">
        <f t="shared" si="49"/>
        <v>0</v>
      </c>
      <c r="O141" s="853">
        <f t="shared" si="48"/>
        <v>0</v>
      </c>
      <c r="P141" s="558"/>
      <c r="Q141" s="837"/>
      <c r="R141" s="558"/>
      <c r="S141" s="891"/>
      <c r="T141" s="550" t="str">
        <f t="shared" si="50"/>
        <v/>
      </c>
      <c r="U141" s="549" t="str">
        <f t="shared" si="51"/>
        <v/>
      </c>
    </row>
    <row r="142" spans="1:21">
      <c r="A142" s="991"/>
      <c r="B142" s="261" t="s">
        <v>3526</v>
      </c>
      <c r="C142" s="17"/>
      <c r="D142" s="306">
        <v>0</v>
      </c>
      <c r="E142" s="306">
        <v>0</v>
      </c>
      <c r="F142" s="33">
        <f t="shared" si="45"/>
        <v>0</v>
      </c>
      <c r="G142" s="307">
        <v>498</v>
      </c>
      <c r="H142" s="306">
        <v>0</v>
      </c>
      <c r="I142" s="3">
        <f t="shared" si="46"/>
        <v>0</v>
      </c>
      <c r="J142" s="3">
        <f t="shared" si="47"/>
        <v>0</v>
      </c>
      <c r="K142" s="306" t="s">
        <v>1791</v>
      </c>
      <c r="L142" s="308">
        <v>0.21429999999999999</v>
      </c>
      <c r="M142" s="309">
        <v>5.6899999999999999E-2</v>
      </c>
      <c r="N142" s="33">
        <f>E142*L142</f>
        <v>0</v>
      </c>
      <c r="O142" s="853">
        <f t="shared" si="48"/>
        <v>0</v>
      </c>
      <c r="P142" s="558"/>
      <c r="Q142" s="837"/>
      <c r="R142" s="125"/>
      <c r="S142" s="891"/>
      <c r="T142" s="550" t="str">
        <f t="shared" si="50"/>
        <v/>
      </c>
      <c r="U142" s="549" t="str">
        <f t="shared" si="51"/>
        <v/>
      </c>
    </row>
    <row r="143" spans="1:21">
      <c r="A143" s="991"/>
      <c r="B143" s="261" t="s">
        <v>4448</v>
      </c>
      <c r="C143" s="17"/>
      <c r="D143" s="306">
        <v>10000</v>
      </c>
      <c r="E143" s="306">
        <v>10000</v>
      </c>
      <c r="F143" s="33">
        <f t="shared" si="45"/>
        <v>15.028571428571428</v>
      </c>
      <c r="G143" s="307">
        <v>810</v>
      </c>
      <c r="H143" s="306">
        <v>0</v>
      </c>
      <c r="I143" s="3">
        <f t="shared" si="46"/>
        <v>12.345679012345679</v>
      </c>
      <c r="J143" s="3">
        <f t="shared" si="47"/>
        <v>2</v>
      </c>
      <c r="K143" s="1524" t="s">
        <v>1777</v>
      </c>
      <c r="L143" s="308">
        <v>0.1197</v>
      </c>
      <c r="M143" s="309">
        <v>5.2600000000000001E-2</v>
      </c>
      <c r="N143" s="33">
        <f>E143*L143</f>
        <v>1197</v>
      </c>
      <c r="O143" s="853">
        <f t="shared" si="48"/>
        <v>0.66666666666666663</v>
      </c>
      <c r="P143" s="558">
        <v>43363</v>
      </c>
      <c r="Q143" s="987">
        <f>WORKDAY(Q140,ROUNDUP(O140,0))</f>
        <v>43367</v>
      </c>
      <c r="R143" s="558">
        <v>43381</v>
      </c>
      <c r="S143" s="913"/>
      <c r="T143" s="550" t="str">
        <f t="shared" si="50"/>
        <v/>
      </c>
      <c r="U143" s="549" t="str">
        <f t="shared" si="51"/>
        <v/>
      </c>
    </row>
    <row r="144" spans="1:21">
      <c r="A144" s="991"/>
      <c r="B144" s="261"/>
      <c r="C144" s="966"/>
      <c r="D144" s="306"/>
      <c r="E144" s="306"/>
      <c r="F144" s="33"/>
      <c r="G144" s="306"/>
      <c r="H144" s="306"/>
      <c r="I144" s="3"/>
      <c r="J144" s="3"/>
      <c r="K144" s="306"/>
      <c r="L144" s="309"/>
      <c r="M144" s="309"/>
      <c r="N144" s="33"/>
      <c r="O144" s="853"/>
      <c r="P144" s="558"/>
      <c r="Q144" s="992">
        <f>WORKDAY(Q131,ROUNDUP(O131,0))</f>
        <v>43383</v>
      </c>
      <c r="R144" s="125"/>
      <c r="S144" s="891"/>
      <c r="T144" s="550" t="str">
        <f t="shared" si="50"/>
        <v/>
      </c>
      <c r="U144" s="549" t="str">
        <f t="shared" si="51"/>
        <v/>
      </c>
    </row>
    <row r="145" spans="1:21">
      <c r="A145" s="991"/>
      <c r="B145" s="261"/>
      <c r="C145" s="478"/>
      <c r="D145" s="306"/>
      <c r="E145" s="306"/>
      <c r="F145" s="33"/>
      <c r="G145" s="306"/>
      <c r="H145" s="306"/>
      <c r="I145" s="3"/>
      <c r="J145" s="3"/>
      <c r="K145" s="306"/>
      <c r="L145" s="309"/>
      <c r="M145" s="309"/>
      <c r="N145" s="33"/>
      <c r="O145" s="853"/>
      <c r="P145" s="558"/>
      <c r="Q145" s="837"/>
      <c r="R145" s="125"/>
      <c r="S145" s="891"/>
      <c r="T145" s="550" t="str">
        <f t="shared" si="50"/>
        <v/>
      </c>
      <c r="U145" s="549" t="str">
        <f t="shared" si="51"/>
        <v/>
      </c>
    </row>
    <row r="146" spans="1:21">
      <c r="A146" s="914"/>
      <c r="B146" s="261"/>
      <c r="C146" s="966"/>
      <c r="D146" s="306"/>
      <c r="E146" s="306"/>
      <c r="F146" s="33"/>
      <c r="G146" s="306"/>
      <c r="H146" s="306"/>
      <c r="I146" s="3"/>
      <c r="J146" s="658">
        <f>SUM(J131:J144)</f>
        <v>65</v>
      </c>
      <c r="K146" s="306"/>
      <c r="L146" s="309"/>
      <c r="M146" s="309"/>
      <c r="N146" s="33"/>
      <c r="O146" s="853"/>
      <c r="P146" s="558"/>
      <c r="Q146" s="558"/>
      <c r="R146" s="858"/>
      <c r="S146" s="917"/>
      <c r="T146" s="550" t="str">
        <f t="shared" si="50"/>
        <v/>
      </c>
      <c r="U146" s="549" t="str">
        <f t="shared" si="51"/>
        <v/>
      </c>
    </row>
    <row r="147" spans="1:21">
      <c r="A147" s="914"/>
      <c r="B147" s="261"/>
      <c r="C147" s="966"/>
      <c r="D147" s="306"/>
      <c r="E147" s="306"/>
      <c r="F147" s="33"/>
      <c r="G147" s="306"/>
      <c r="H147" s="306"/>
      <c r="I147" s="3"/>
      <c r="J147" s="658"/>
      <c r="K147" s="306"/>
      <c r="L147" s="309"/>
      <c r="M147" s="309"/>
      <c r="N147" s="33"/>
      <c r="O147" s="853"/>
      <c r="P147" s="558"/>
      <c r="Q147" s="558"/>
      <c r="R147" s="858"/>
      <c r="S147" s="917"/>
      <c r="T147" s="550" t="str">
        <f t="shared" si="50"/>
        <v/>
      </c>
      <c r="U147" s="549" t="str">
        <f t="shared" si="51"/>
        <v/>
      </c>
    </row>
    <row r="148" spans="1:21">
      <c r="A148" s="899"/>
      <c r="B148" s="899"/>
      <c r="C148" s="986"/>
      <c r="D148" s="960"/>
      <c r="E148" s="960"/>
      <c r="F148" s="33"/>
      <c r="G148" s="960"/>
      <c r="H148" s="960"/>
      <c r="I148" s="962"/>
      <c r="J148" s="658"/>
      <c r="K148" s="306"/>
      <c r="L148" s="309"/>
      <c r="M148" s="309"/>
      <c r="N148" s="961"/>
      <c r="O148" s="853"/>
      <c r="P148" s="558"/>
      <c r="Q148" s="908">
        <f>$I$1</f>
        <v>43349</v>
      </c>
      <c r="R148" s="858"/>
      <c r="S148" s="917"/>
      <c r="T148" s="550" t="str">
        <f t="shared" si="50"/>
        <v/>
      </c>
      <c r="U148" s="549" t="str">
        <f t="shared" si="51"/>
        <v/>
      </c>
    </row>
    <row r="149" spans="1:21">
      <c r="A149" s="752" t="s">
        <v>3527</v>
      </c>
      <c r="B149" s="261" t="s">
        <v>3528</v>
      </c>
      <c r="C149" s="454">
        <v>619491</v>
      </c>
      <c r="D149" s="306">
        <v>100000</v>
      </c>
      <c r="E149" s="306">
        <v>49490</v>
      </c>
      <c r="F149" s="33">
        <f>((E149*M149)/35)</f>
        <v>11.312000000000001</v>
      </c>
      <c r="G149" s="307">
        <v>810</v>
      </c>
      <c r="H149" s="306">
        <v>0</v>
      </c>
      <c r="I149" s="3">
        <f>E149/G149+H149</f>
        <v>61.098765432098766</v>
      </c>
      <c r="J149" s="3">
        <f>ROUND(I149/7.5,0)</f>
        <v>8</v>
      </c>
      <c r="K149" s="934" t="s">
        <v>1089</v>
      </c>
      <c r="L149" s="308">
        <v>5.3199999999999997E-2</v>
      </c>
      <c r="M149" s="309">
        <v>8.0000000000000002E-3</v>
      </c>
      <c r="N149" s="33">
        <f>E149*L149</f>
        <v>2632.8679999999999</v>
      </c>
      <c r="O149" s="853">
        <f>J149/A$151</f>
        <v>8</v>
      </c>
      <c r="P149" s="558">
        <v>43342</v>
      </c>
      <c r="Q149" s="837">
        <f>WORKDAY(Q148,ROUNDUP(O148,0))</f>
        <v>43349</v>
      </c>
      <c r="R149" s="946">
        <v>43353</v>
      </c>
      <c r="S149" s="948"/>
      <c r="T149" s="550" t="str">
        <f t="shared" si="50"/>
        <v/>
      </c>
      <c r="U149" s="549">
        <f t="shared" si="51"/>
        <v>8</v>
      </c>
    </row>
    <row r="150" spans="1:21">
      <c r="A150" s="993" t="s">
        <v>2730</v>
      </c>
      <c r="B150" s="261" t="s">
        <v>3528</v>
      </c>
      <c r="C150" s="454">
        <v>621719</v>
      </c>
      <c r="D150" s="1511">
        <v>100000</v>
      </c>
      <c r="E150" s="1511">
        <v>100000</v>
      </c>
      <c r="F150" s="33">
        <f>((E150*M150)/35)</f>
        <v>22.857142857142858</v>
      </c>
      <c r="G150" s="307">
        <v>810</v>
      </c>
      <c r="H150" s="306">
        <v>0</v>
      </c>
      <c r="I150" s="3">
        <f>E150/G150+H150</f>
        <v>123.45679012345678</v>
      </c>
      <c r="J150" s="3">
        <f>ROUND(I150/7.5,0)</f>
        <v>16</v>
      </c>
      <c r="K150" s="306" t="s">
        <v>1089</v>
      </c>
      <c r="L150" s="308">
        <v>5.3199999999999997E-2</v>
      </c>
      <c r="M150" s="309">
        <v>8.0000000000000002E-3</v>
      </c>
      <c r="N150" s="33">
        <f>E150*L150</f>
        <v>5320</v>
      </c>
      <c r="O150" s="853">
        <f>J150/A$151</f>
        <v>16</v>
      </c>
      <c r="P150" s="558">
        <v>43353</v>
      </c>
      <c r="Q150" s="837">
        <f>WORKDAY(Q149,ROUNDUP(O149,0))</f>
        <v>43361</v>
      </c>
      <c r="R150" s="946">
        <v>43373</v>
      </c>
      <c r="S150" s="948"/>
      <c r="T150" s="550" t="str">
        <f t="shared" si="50"/>
        <v/>
      </c>
      <c r="U150" s="549">
        <f t="shared" si="51"/>
        <v>16</v>
      </c>
    </row>
    <row r="151" spans="1:21">
      <c r="A151" s="993" t="s">
        <v>1820</v>
      </c>
      <c r="B151" s="713"/>
      <c r="C151" s="713"/>
      <c r="D151" s="713"/>
      <c r="E151" s="713"/>
      <c r="F151" s="713"/>
      <c r="G151" s="713"/>
      <c r="H151" s="713"/>
      <c r="I151" s="713"/>
      <c r="J151" s="713"/>
      <c r="K151" s="713"/>
      <c r="L151" s="713"/>
      <c r="M151" s="713"/>
      <c r="N151" s="713"/>
      <c r="O151" s="713"/>
      <c r="P151" s="994"/>
      <c r="Q151" s="965">
        <f>WORKDAY(Q150,ROUNDUP(O150,0))</f>
        <v>43383</v>
      </c>
      <c r="R151" s="994"/>
      <c r="S151" s="977"/>
      <c r="T151" s="550" t="str">
        <f t="shared" si="50"/>
        <v/>
      </c>
      <c r="U151" s="549" t="str">
        <f t="shared" si="51"/>
        <v/>
      </c>
    </row>
    <row r="152" spans="1:21">
      <c r="A152" s="921" t="s">
        <v>3529</v>
      </c>
      <c r="B152" s="921"/>
      <c r="C152" s="973"/>
      <c r="D152" s="336"/>
      <c r="E152" s="336"/>
      <c r="F152" s="475"/>
      <c r="G152" s="756"/>
      <c r="H152" s="336"/>
      <c r="I152" s="756"/>
      <c r="J152" s="756"/>
      <c r="K152" s="756"/>
      <c r="L152" s="756"/>
      <c r="M152" s="887"/>
      <c r="N152" s="756"/>
      <c r="O152" s="888"/>
      <c r="P152" s="558"/>
      <c r="Q152" s="965"/>
      <c r="R152" s="946"/>
      <c r="S152" s="948"/>
      <c r="T152" s="550" t="str">
        <f t="shared" si="50"/>
        <v/>
      </c>
      <c r="U152" s="549" t="str">
        <f t="shared" si="51"/>
        <v/>
      </c>
    </row>
    <row r="153" spans="1:21" ht="15">
      <c r="A153" s="713"/>
      <c r="B153" s="261"/>
      <c r="C153" s="966"/>
      <c r="D153" s="995"/>
      <c r="E153" s="995"/>
      <c r="F153" s="996"/>
      <c r="G153" s="306"/>
      <c r="H153" s="306"/>
      <c r="I153" s="3"/>
      <c r="J153" s="658">
        <f>SUM(J149:J152)</f>
        <v>24</v>
      </c>
      <c r="K153" s="306"/>
      <c r="L153" s="309"/>
      <c r="M153" s="309"/>
      <c r="N153" s="33"/>
      <c r="O153" s="853"/>
      <c r="P153" s="558"/>
      <c r="Q153" s="837"/>
      <c r="R153" s="858"/>
      <c r="S153" s="997"/>
      <c r="T153" s="550" t="str">
        <f t="shared" si="50"/>
        <v/>
      </c>
      <c r="U153" s="549" t="str">
        <f t="shared" si="51"/>
        <v/>
      </c>
    </row>
    <row r="154" spans="1:21" ht="15">
      <c r="A154" s="713"/>
      <c r="B154" s="261"/>
      <c r="C154" s="966"/>
      <c r="D154" s="995"/>
      <c r="E154" s="995"/>
      <c r="F154" s="996"/>
      <c r="G154" s="306"/>
      <c r="H154" s="306"/>
      <c r="I154" s="3"/>
      <c r="J154" s="658"/>
      <c r="K154" s="306"/>
      <c r="L154" s="309"/>
      <c r="M154" s="309"/>
      <c r="N154" s="33"/>
      <c r="O154" s="853"/>
      <c r="P154" s="558"/>
      <c r="Q154" s="837"/>
      <c r="R154" s="858"/>
      <c r="S154" s="997"/>
      <c r="T154" s="550" t="str">
        <f t="shared" si="50"/>
        <v/>
      </c>
      <c r="U154" s="549" t="str">
        <f t="shared" si="51"/>
        <v/>
      </c>
    </row>
    <row r="155" spans="1:21" ht="15">
      <c r="A155" s="921"/>
      <c r="B155" s="261"/>
      <c r="C155" s="966"/>
      <c r="D155" s="995"/>
      <c r="E155" s="995"/>
      <c r="F155" s="996"/>
      <c r="G155" s="306"/>
      <c r="H155" s="306"/>
      <c r="I155" s="3"/>
      <c r="J155" s="658"/>
      <c r="K155" s="306"/>
      <c r="L155" s="309"/>
      <c r="M155" s="309"/>
      <c r="N155" s="33"/>
      <c r="O155" s="853"/>
      <c r="P155" s="558"/>
      <c r="Q155" s="908">
        <f>$I$1</f>
        <v>43349</v>
      </c>
      <c r="R155" s="858"/>
      <c r="S155" s="920"/>
      <c r="T155" s="550" t="str">
        <f t="shared" si="50"/>
        <v/>
      </c>
      <c r="U155" s="549" t="str">
        <f t="shared" si="51"/>
        <v/>
      </c>
    </row>
    <row r="156" spans="1:21">
      <c r="A156" s="752" t="s">
        <v>3530</v>
      </c>
      <c r="B156" s="261" t="s">
        <v>3531</v>
      </c>
      <c r="C156" s="454">
        <v>618039</v>
      </c>
      <c r="D156" s="306">
        <v>120000</v>
      </c>
      <c r="E156" s="306">
        <v>65590</v>
      </c>
      <c r="F156" s="475">
        <f>((E156*M156)/35)</f>
        <v>62.329239999999999</v>
      </c>
      <c r="G156" s="306">
        <v>360</v>
      </c>
      <c r="H156" s="306">
        <v>0</v>
      </c>
      <c r="I156" s="3">
        <f>E156/G156+H156</f>
        <v>182.19444444444446</v>
      </c>
      <c r="J156" s="3">
        <f>ROUND(I156/7.5,0)</f>
        <v>24</v>
      </c>
      <c r="K156" s="934" t="s">
        <v>3532</v>
      </c>
      <c r="L156" s="309">
        <v>0.12039999999999999</v>
      </c>
      <c r="M156" s="309">
        <v>3.3259999999999998E-2</v>
      </c>
      <c r="N156" s="33">
        <f>E156*L156</f>
        <v>7897.0359999999991</v>
      </c>
      <c r="O156" s="964">
        <f>J156/A$158</f>
        <v>24</v>
      </c>
      <c r="P156" s="558">
        <v>43344</v>
      </c>
      <c r="Q156" s="837">
        <f>WORKDAY(Q155,ROUNDUP(O155,0))</f>
        <v>43349</v>
      </c>
      <c r="R156" s="946">
        <v>43364</v>
      </c>
      <c r="S156" s="948" t="s">
        <v>4028</v>
      </c>
      <c r="T156" s="550" t="str">
        <f t="shared" si="50"/>
        <v/>
      </c>
      <c r="U156" s="549">
        <f t="shared" si="51"/>
        <v>24</v>
      </c>
    </row>
    <row r="157" spans="1:21">
      <c r="A157" s="914" t="s">
        <v>2730</v>
      </c>
      <c r="B157" s="261" t="s">
        <v>3534</v>
      </c>
      <c r="C157" s="966" t="s">
        <v>3915</v>
      </c>
      <c r="D157" s="1511">
        <v>20000</v>
      </c>
      <c r="E157" s="1511">
        <v>20000</v>
      </c>
      <c r="F157" s="33">
        <f>((E157*M157)/35)</f>
        <v>19.005714285714284</v>
      </c>
      <c r="G157" s="307">
        <v>360</v>
      </c>
      <c r="H157" s="306">
        <v>24</v>
      </c>
      <c r="I157" s="3">
        <f>E157/G157+H157</f>
        <v>79.555555555555557</v>
      </c>
      <c r="J157" s="3">
        <f>ROUND(I157/7.5,0)</f>
        <v>11</v>
      </c>
      <c r="K157" s="306" t="s">
        <v>1100</v>
      </c>
      <c r="L157" s="308">
        <v>0.3664</v>
      </c>
      <c r="M157" s="309">
        <v>3.3259999999999998E-2</v>
      </c>
      <c r="N157" s="33">
        <f>E157*L157</f>
        <v>7328</v>
      </c>
      <c r="O157" s="964">
        <f t="shared" ref="O157:O158" si="52">J157/A$158</f>
        <v>11</v>
      </c>
      <c r="P157" s="558">
        <v>43363</v>
      </c>
      <c r="Q157" s="837">
        <f t="shared" ref="Q157:Q159" si="53">WORKDAY(Q156,ROUNDUP(O156,0))</f>
        <v>43383</v>
      </c>
      <c r="R157" s="946">
        <v>43385</v>
      </c>
      <c r="S157" s="948"/>
      <c r="T157" s="550" t="str">
        <f t="shared" si="50"/>
        <v/>
      </c>
      <c r="U157" s="549" t="str">
        <f t="shared" si="51"/>
        <v/>
      </c>
    </row>
    <row r="158" spans="1:21">
      <c r="A158" s="914">
        <v>1</v>
      </c>
      <c r="B158" s="261" t="s">
        <v>3671</v>
      </c>
      <c r="C158" s="966" t="s">
        <v>523</v>
      </c>
      <c r="D158" s="1511">
        <v>5000</v>
      </c>
      <c r="E158" s="1511">
        <v>5000</v>
      </c>
      <c r="F158" s="475">
        <f t="shared" ref="F158" si="54">((E158*M158)/35)</f>
        <v>5.9071428571428575</v>
      </c>
      <c r="G158" s="307">
        <v>360</v>
      </c>
      <c r="H158" s="306">
        <v>16</v>
      </c>
      <c r="I158" s="3">
        <f t="shared" ref="I158" si="55">E158/G158+H158</f>
        <v>29.888888888888889</v>
      </c>
      <c r="J158" s="3">
        <f t="shared" ref="J158" si="56">ROUND(I158/7.5,0)</f>
        <v>4</v>
      </c>
      <c r="K158" s="306" t="s">
        <v>1792</v>
      </c>
      <c r="L158" s="308">
        <v>0.17730000000000001</v>
      </c>
      <c r="M158" s="309">
        <v>4.1349999999999998E-2</v>
      </c>
      <c r="N158" s="33">
        <f t="shared" ref="N158" si="57">E158*L158</f>
        <v>886.50000000000011</v>
      </c>
      <c r="O158" s="964">
        <f t="shared" si="52"/>
        <v>4</v>
      </c>
      <c r="P158" s="558">
        <v>43393</v>
      </c>
      <c r="Q158" s="837">
        <f t="shared" si="53"/>
        <v>43398</v>
      </c>
      <c r="R158" s="946">
        <v>43416</v>
      </c>
      <c r="T158" s="550" t="str">
        <f t="shared" si="50"/>
        <v/>
      </c>
      <c r="U158" s="549" t="str">
        <f t="shared" si="51"/>
        <v/>
      </c>
    </row>
    <row r="159" spans="1:21">
      <c r="A159" s="914"/>
      <c r="P159" s="1071"/>
      <c r="Q159" s="837">
        <f t="shared" si="53"/>
        <v>43404</v>
      </c>
      <c r="R159" s="1071"/>
      <c r="T159" s="550" t="str">
        <f t="shared" si="50"/>
        <v/>
      </c>
      <c r="U159" s="549" t="str">
        <f t="shared" si="51"/>
        <v/>
      </c>
    </row>
    <row r="160" spans="1:21">
      <c r="A160" s="914"/>
      <c r="P160" s="1071"/>
      <c r="Q160" s="1071"/>
      <c r="R160" s="1071"/>
      <c r="S160" s="982" t="s">
        <v>4386</v>
      </c>
      <c r="T160" s="550" t="str">
        <f t="shared" si="50"/>
        <v/>
      </c>
      <c r="U160" s="549" t="str">
        <f t="shared" si="51"/>
        <v/>
      </c>
    </row>
    <row r="161" spans="1:21">
      <c r="A161" s="713"/>
      <c r="P161" s="1071"/>
      <c r="Q161" s="1071"/>
      <c r="R161" s="1071"/>
      <c r="S161" s="1515" t="s">
        <v>4387</v>
      </c>
      <c r="T161" s="550" t="str">
        <f t="shared" si="50"/>
        <v/>
      </c>
      <c r="U161" s="549" t="str">
        <f t="shared" si="51"/>
        <v/>
      </c>
    </row>
    <row r="162" spans="1:21">
      <c r="A162" s="914"/>
      <c r="B162" s="942"/>
      <c r="C162" s="966"/>
      <c r="D162" s="306"/>
      <c r="E162" s="306"/>
      <c r="F162" s="33"/>
      <c r="G162" s="306"/>
      <c r="H162" s="306"/>
      <c r="I162" s="3"/>
      <c r="J162" s="658">
        <f>SUM(J156:J157)</f>
        <v>35</v>
      </c>
      <c r="K162" s="266"/>
      <c r="L162" s="943"/>
      <c r="M162" s="943"/>
      <c r="N162" s="33"/>
      <c r="O162" s="853"/>
      <c r="P162" s="558"/>
      <c r="Q162" s="837"/>
      <c r="R162" s="858"/>
      <c r="S162" s="948"/>
      <c r="T162" s="550" t="str">
        <f t="shared" si="50"/>
        <v/>
      </c>
      <c r="U162" s="549" t="str">
        <f t="shared" si="51"/>
        <v/>
      </c>
    </row>
    <row r="163" spans="1:21">
      <c r="A163" s="914"/>
      <c r="B163" s="942"/>
      <c r="C163" s="966"/>
      <c r="D163" s="306"/>
      <c r="E163" s="306"/>
      <c r="F163" s="33"/>
      <c r="G163" s="306"/>
      <c r="H163" s="306"/>
      <c r="I163" s="3"/>
      <c r="J163" s="658"/>
      <c r="K163" s="266"/>
      <c r="L163" s="943"/>
      <c r="M163" s="943"/>
      <c r="N163" s="33"/>
      <c r="O163" s="853"/>
      <c r="P163" s="558"/>
      <c r="Q163" s="837"/>
      <c r="R163" s="858"/>
      <c r="S163" s="948"/>
      <c r="T163" s="550" t="str">
        <f t="shared" si="50"/>
        <v/>
      </c>
      <c r="U163" s="549" t="str">
        <f t="shared" si="51"/>
        <v/>
      </c>
    </row>
    <row r="164" spans="1:21">
      <c r="A164" s="914"/>
      <c r="B164" s="942"/>
      <c r="C164" s="966"/>
      <c r="D164" s="306"/>
      <c r="E164" s="306"/>
      <c r="F164" s="33"/>
      <c r="G164" s="306"/>
      <c r="H164" s="306"/>
      <c r="I164" s="3"/>
      <c r="J164" s="658"/>
      <c r="K164" s="266"/>
      <c r="L164" s="943"/>
      <c r="M164" s="943"/>
      <c r="N164" s="33"/>
      <c r="O164" s="853"/>
      <c r="P164" s="558"/>
      <c r="Q164" s="837"/>
      <c r="R164" s="858"/>
      <c r="S164" s="997"/>
      <c r="T164" s="550" t="str">
        <f t="shared" si="50"/>
        <v/>
      </c>
      <c r="U164" s="549" t="str">
        <f t="shared" si="51"/>
        <v/>
      </c>
    </row>
    <row r="165" spans="1:21">
      <c r="A165" s="713" t="s">
        <v>650</v>
      </c>
      <c r="B165" s="979"/>
      <c r="C165" s="713"/>
      <c r="D165" s="713"/>
      <c r="E165" s="713"/>
      <c r="F165" s="475"/>
      <c r="G165" s="713"/>
      <c r="H165" s="713"/>
      <c r="I165" s="713"/>
      <c r="J165" s="713"/>
      <c r="K165" s="713"/>
      <c r="L165" s="713"/>
      <c r="M165" s="956"/>
      <c r="N165" s="713"/>
      <c r="O165" s="713"/>
      <c r="P165" s="998"/>
      <c r="Q165" s="908">
        <f>$I$1</f>
        <v>43349</v>
      </c>
      <c r="R165" s="858"/>
      <c r="S165" s="999"/>
      <c r="T165" s="550" t="str">
        <f t="shared" si="50"/>
        <v/>
      </c>
      <c r="U165" s="549" t="str">
        <f t="shared" si="51"/>
        <v/>
      </c>
    </row>
    <row r="166" spans="1:21">
      <c r="A166" s="261" t="s">
        <v>3535</v>
      </c>
      <c r="B166" s="261" t="s">
        <v>3324</v>
      </c>
      <c r="C166" s="933">
        <v>616499</v>
      </c>
      <c r="D166" s="306">
        <v>80000</v>
      </c>
      <c r="E166" s="306">
        <v>12205</v>
      </c>
      <c r="F166" s="475">
        <f t="shared" ref="F166" si="58">((E166*M166)/35)</f>
        <v>5.195842857142857</v>
      </c>
      <c r="G166" s="307">
        <v>498</v>
      </c>
      <c r="H166" s="306">
        <v>0</v>
      </c>
      <c r="I166" s="3">
        <f t="shared" ref="I166" si="59">E166/G166+H166</f>
        <v>24.508032128514056</v>
      </c>
      <c r="J166" s="3">
        <f t="shared" ref="J166" si="60">ROUND(I166/7.5,0)</f>
        <v>3</v>
      </c>
      <c r="K166" s="934" t="s">
        <v>1778</v>
      </c>
      <c r="L166" s="308">
        <v>0.13469999999999999</v>
      </c>
      <c r="M166" s="309">
        <v>1.49E-2</v>
      </c>
      <c r="N166" s="33">
        <f t="shared" ref="N166" si="61">E166*L166</f>
        <v>1644.0134999999998</v>
      </c>
      <c r="O166" s="853">
        <f>J166/A$168</f>
        <v>3</v>
      </c>
      <c r="P166" s="558">
        <v>43296</v>
      </c>
      <c r="Q166" s="837">
        <f>WORKDAY(Q165,ROUNDUP(O165,0))</f>
        <v>43349</v>
      </c>
      <c r="R166" s="946">
        <v>43311</v>
      </c>
      <c r="S166" s="948" t="s">
        <v>3975</v>
      </c>
      <c r="T166" s="550">
        <f t="shared" si="50"/>
        <v>3</v>
      </c>
      <c r="U166" s="549">
        <f t="shared" si="51"/>
        <v>3</v>
      </c>
    </row>
    <row r="167" spans="1:21">
      <c r="A167" s="914" t="s">
        <v>2730</v>
      </c>
      <c r="B167" s="261" t="s">
        <v>4059</v>
      </c>
      <c r="C167" s="933" t="s">
        <v>4060</v>
      </c>
      <c r="D167" s="306"/>
      <c r="E167" s="306"/>
      <c r="F167" s="33"/>
      <c r="G167" s="306"/>
      <c r="H167" s="306"/>
      <c r="I167" s="3"/>
      <c r="J167" s="3"/>
      <c r="K167" s="306"/>
      <c r="L167" s="309"/>
      <c r="M167" s="309"/>
      <c r="N167" s="33"/>
      <c r="O167" s="853">
        <f t="shared" ref="O167:O172" si="62">J167/A$168</f>
        <v>0</v>
      </c>
      <c r="P167" s="558"/>
      <c r="Q167" s="837">
        <f t="shared" ref="Q167:Q173" si="63">WORKDAY(Q166,ROUNDUP(O166,0))</f>
        <v>43354</v>
      </c>
      <c r="R167" s="946"/>
      <c r="S167" s="948"/>
      <c r="T167" s="550" t="str">
        <f t="shared" si="50"/>
        <v/>
      </c>
      <c r="U167" s="549" t="str">
        <f t="shared" si="51"/>
        <v/>
      </c>
    </row>
    <row r="168" spans="1:21">
      <c r="A168" s="914">
        <v>1</v>
      </c>
      <c r="B168" s="261" t="s">
        <v>3566</v>
      </c>
      <c r="C168" s="933">
        <v>620195</v>
      </c>
      <c r="D168" s="306">
        <v>39000</v>
      </c>
      <c r="E168" s="306">
        <v>39000</v>
      </c>
      <c r="F168" s="475">
        <f>((E168*M168)/35)</f>
        <v>74.657142857142858</v>
      </c>
      <c r="G168" s="307">
        <v>324</v>
      </c>
      <c r="H168" s="306">
        <v>24</v>
      </c>
      <c r="I168" s="3">
        <f>E168/G168+H168</f>
        <v>144.37037037037038</v>
      </c>
      <c r="J168" s="3">
        <f>ROUND(I168/7.5,0)</f>
        <v>19</v>
      </c>
      <c r="K168" s="1416" t="s">
        <v>1792</v>
      </c>
      <c r="L168" s="308">
        <v>0.2031</v>
      </c>
      <c r="M168" s="309">
        <v>6.7000000000000004E-2</v>
      </c>
      <c r="N168" s="33">
        <f>E168*L168</f>
        <v>7920.9000000000005</v>
      </c>
      <c r="O168" s="853">
        <f t="shared" si="62"/>
        <v>19</v>
      </c>
      <c r="P168" s="558">
        <v>43358</v>
      </c>
      <c r="Q168" s="837">
        <f t="shared" si="63"/>
        <v>43354</v>
      </c>
      <c r="R168" s="946">
        <v>43388</v>
      </c>
      <c r="S168" s="891"/>
      <c r="T168" s="550" t="str">
        <f t="shared" si="50"/>
        <v/>
      </c>
      <c r="U168" s="549">
        <f t="shared" si="51"/>
        <v>19</v>
      </c>
    </row>
    <row r="169" spans="1:21">
      <c r="B169" s="261" t="s">
        <v>3571</v>
      </c>
      <c r="C169" s="966" t="s">
        <v>523</v>
      </c>
      <c r="D169" s="306">
        <v>13600</v>
      </c>
      <c r="E169" s="306">
        <v>13600</v>
      </c>
      <c r="F169" s="475">
        <f>((E169*M169)/35)</f>
        <v>20.959542857142861</v>
      </c>
      <c r="G169" s="307">
        <v>324</v>
      </c>
      <c r="H169" s="306">
        <v>8</v>
      </c>
      <c r="I169" s="3">
        <f>E169/G169+H169</f>
        <v>49.97530864197531</v>
      </c>
      <c r="J169" s="3">
        <f>ROUND(I169/7.5,0)</f>
        <v>7</v>
      </c>
      <c r="K169" s="306" t="s">
        <v>1792</v>
      </c>
      <c r="L169" s="308">
        <v>0.17530000000000001</v>
      </c>
      <c r="M169" s="309">
        <v>5.3940000000000002E-2</v>
      </c>
      <c r="N169" s="33">
        <f>E169*L169</f>
        <v>2384.08</v>
      </c>
      <c r="O169" s="853">
        <f t="shared" si="62"/>
        <v>7</v>
      </c>
      <c r="P169" s="558">
        <v>43374</v>
      </c>
      <c r="Q169" s="837">
        <f t="shared" si="63"/>
        <v>43381</v>
      </c>
      <c r="R169" s="946">
        <v>43393</v>
      </c>
      <c r="S169" s="948"/>
      <c r="T169" s="550" t="str">
        <f t="shared" si="50"/>
        <v/>
      </c>
      <c r="U169" s="549" t="str">
        <f t="shared" si="51"/>
        <v/>
      </c>
    </row>
    <row r="170" spans="1:21">
      <c r="A170" s="914"/>
      <c r="B170" s="261" t="s">
        <v>2226</v>
      </c>
      <c r="C170" s="966" t="s">
        <v>523</v>
      </c>
      <c r="D170" s="306">
        <v>13000</v>
      </c>
      <c r="E170" s="306">
        <v>13000</v>
      </c>
      <c r="F170" s="475">
        <f>((E170*M170)/35)</f>
        <v>12.962857142857143</v>
      </c>
      <c r="G170" s="1064">
        <v>405</v>
      </c>
      <c r="H170" s="306">
        <v>24</v>
      </c>
      <c r="I170" s="3">
        <f>E170/G170+H170</f>
        <v>56.098765432098766</v>
      </c>
      <c r="J170" s="3">
        <f>ROUND(I170/7.5,0)</f>
        <v>7</v>
      </c>
      <c r="K170" s="306" t="s">
        <v>322</v>
      </c>
      <c r="L170" s="309">
        <v>9.2600000000000002E-2</v>
      </c>
      <c r="M170" s="309">
        <v>3.49E-2</v>
      </c>
      <c r="N170" s="33">
        <f>E170*L170</f>
        <v>1203.8</v>
      </c>
      <c r="O170" s="853">
        <f t="shared" si="62"/>
        <v>7</v>
      </c>
      <c r="P170" s="558">
        <v>43375</v>
      </c>
      <c r="Q170" s="837">
        <f t="shared" si="63"/>
        <v>43390</v>
      </c>
      <c r="R170" s="946">
        <v>43394</v>
      </c>
      <c r="S170" s="891" t="s">
        <v>3922</v>
      </c>
      <c r="T170" s="550" t="str">
        <f t="shared" si="50"/>
        <v/>
      </c>
      <c r="U170" s="549" t="str">
        <f t="shared" si="51"/>
        <v/>
      </c>
    </row>
    <row r="171" spans="1:21">
      <c r="A171" s="914"/>
      <c r="B171" s="261" t="s">
        <v>313</v>
      </c>
      <c r="C171" s="966" t="s">
        <v>523</v>
      </c>
      <c r="D171" s="306">
        <v>13000</v>
      </c>
      <c r="E171" s="306">
        <v>13000</v>
      </c>
      <c r="F171" s="475">
        <f t="shared" ref="F171:F172" si="64">((E171*M171)/35)</f>
        <v>33.00514285714285</v>
      </c>
      <c r="G171" s="306">
        <v>450</v>
      </c>
      <c r="H171" s="306">
        <v>24</v>
      </c>
      <c r="I171" s="3">
        <f t="shared" ref="I171:I172" si="65">E171/G171+H171</f>
        <v>52.888888888888886</v>
      </c>
      <c r="J171" s="3">
        <f t="shared" ref="J171" si="66">ROUND(I171/7.5,0)</f>
        <v>7</v>
      </c>
      <c r="K171" s="306" t="s">
        <v>322</v>
      </c>
      <c r="L171" s="308">
        <v>0.21990000000000001</v>
      </c>
      <c r="M171" s="309">
        <v>8.8859999999999995E-2</v>
      </c>
      <c r="N171" s="33">
        <f t="shared" ref="N171:N172" si="67">E171*L171</f>
        <v>2858.7000000000003</v>
      </c>
      <c r="O171" s="853">
        <f t="shared" si="62"/>
        <v>7</v>
      </c>
      <c r="P171" s="558">
        <v>43393</v>
      </c>
      <c r="Q171" s="837">
        <f t="shared" si="63"/>
        <v>43399</v>
      </c>
      <c r="R171" s="946">
        <v>43416</v>
      </c>
      <c r="S171" s="891" t="s">
        <v>3922</v>
      </c>
      <c r="T171" s="550" t="str">
        <f t="shared" si="50"/>
        <v/>
      </c>
      <c r="U171" s="549" t="str">
        <f t="shared" si="51"/>
        <v/>
      </c>
    </row>
    <row r="172" spans="1:21">
      <c r="A172" s="914"/>
      <c r="B172" s="261" t="s">
        <v>3255</v>
      </c>
      <c r="C172" s="966" t="s">
        <v>523</v>
      </c>
      <c r="D172" s="306">
        <v>100000</v>
      </c>
      <c r="E172" s="306">
        <v>100000</v>
      </c>
      <c r="F172" s="475">
        <f t="shared" si="64"/>
        <v>91.428571428571431</v>
      </c>
      <c r="G172" s="307">
        <v>505</v>
      </c>
      <c r="H172" s="306">
        <v>24</v>
      </c>
      <c r="I172" s="3">
        <f t="shared" si="65"/>
        <v>222.01980198019803</v>
      </c>
      <c r="J172" s="3">
        <f t="shared" ref="J172" si="68">ROUNDUP(I172/7.5,0)</f>
        <v>30</v>
      </c>
      <c r="K172" s="306" t="s">
        <v>54</v>
      </c>
      <c r="L172" s="1095">
        <v>7.7799999999999994E-2</v>
      </c>
      <c r="M172" s="309">
        <v>3.2000000000000001E-2</v>
      </c>
      <c r="N172" s="33">
        <f t="shared" si="67"/>
        <v>7779.9999999999991</v>
      </c>
      <c r="O172" s="853">
        <f t="shared" si="62"/>
        <v>30</v>
      </c>
      <c r="P172" s="558">
        <v>43398</v>
      </c>
      <c r="Q172" s="837">
        <f t="shared" si="63"/>
        <v>43410</v>
      </c>
      <c r="R172" s="946">
        <v>43420</v>
      </c>
      <c r="S172" s="948"/>
      <c r="T172" s="550" t="str">
        <f t="shared" si="50"/>
        <v/>
      </c>
      <c r="U172" s="549" t="str">
        <f t="shared" si="51"/>
        <v/>
      </c>
    </row>
    <row r="173" spans="1:21">
      <c r="A173" s="914"/>
      <c r="I173" s="2"/>
      <c r="P173" s="1071"/>
      <c r="Q173" s="837">
        <f t="shared" si="63"/>
        <v>43452</v>
      </c>
      <c r="R173" s="1071"/>
      <c r="S173" s="2"/>
      <c r="T173" s="550" t="str">
        <f t="shared" si="50"/>
        <v/>
      </c>
      <c r="U173" s="549" t="str">
        <f t="shared" si="51"/>
        <v/>
      </c>
    </row>
    <row r="174" spans="1:21">
      <c r="A174" s="914"/>
      <c r="I174" s="2"/>
      <c r="P174" s="1071"/>
      <c r="Q174" s="1071"/>
      <c r="R174" s="1071"/>
      <c r="S174" s="2"/>
      <c r="T174" s="550" t="str">
        <f t="shared" ref="T174:T175" si="69">IF(R174="", "",IF(R174&lt;$I$1, J174, ""))</f>
        <v/>
      </c>
      <c r="U174" s="549" t="str">
        <f t="shared" ref="U174:U175" si="70">IF(P174="", "",IF(P174&lt;$U$3, J174, ""))</f>
        <v/>
      </c>
    </row>
    <row r="175" spans="1:21">
      <c r="A175" s="713"/>
      <c r="P175" s="1071"/>
      <c r="Q175" s="1071"/>
      <c r="R175" s="1071"/>
      <c r="T175" s="550" t="str">
        <f t="shared" si="69"/>
        <v/>
      </c>
      <c r="U175" s="549" t="str">
        <f t="shared" si="70"/>
        <v/>
      </c>
    </row>
    <row r="176" spans="1:21">
      <c r="A176" s="950"/>
      <c r="B176" s="261"/>
      <c r="C176" s="478"/>
      <c r="D176" s="306"/>
      <c r="E176" s="306"/>
      <c r="F176" s="33"/>
      <c r="G176" s="306"/>
      <c r="H176" s="306"/>
      <c r="I176" s="3"/>
      <c r="J176" s="658">
        <f>SUM(J166:J169)</f>
        <v>29</v>
      </c>
      <c r="K176" s="306"/>
      <c r="L176" s="309"/>
      <c r="M176" s="309"/>
      <c r="N176" s="33"/>
      <c r="O176" s="853"/>
      <c r="P176" s="558"/>
      <c r="Q176" s="837"/>
      <c r="R176" s="837"/>
      <c r="S176" s="923"/>
      <c r="T176" s="550" t="str">
        <f t="shared" ref="T176:T178" si="71">IF(R176="", "",IF(R176&lt;$I$1, J176, ""))</f>
        <v/>
      </c>
      <c r="U176" s="549" t="str">
        <f t="shared" ref="U176:U178" si="72">IF(P176="", "",IF(P176&lt;$U$3, J176, ""))</f>
        <v/>
      </c>
    </row>
    <row r="177" spans="1:21">
      <c r="A177" s="950"/>
      <c r="B177" s="261"/>
      <c r="C177" s="478"/>
      <c r="D177" s="306"/>
      <c r="E177" s="306"/>
      <c r="F177" s="33"/>
      <c r="G177" s="306"/>
      <c r="H177" s="306"/>
      <c r="I177" s="3"/>
      <c r="J177" s="658"/>
      <c r="K177" s="306"/>
      <c r="L177" s="309"/>
      <c r="M177" s="309"/>
      <c r="N177" s="33"/>
      <c r="O177" s="853"/>
      <c r="P177" s="558"/>
      <c r="Q177" s="837"/>
      <c r="R177" s="837"/>
      <c r="S177" s="923"/>
      <c r="T177" s="550" t="str">
        <f t="shared" si="71"/>
        <v/>
      </c>
      <c r="U177" s="549" t="str">
        <f t="shared" si="72"/>
        <v/>
      </c>
    </row>
    <row r="178" spans="1:21">
      <c r="A178" s="1000"/>
      <c r="B178" s="261"/>
      <c r="C178" s="910"/>
      <c r="D178" s="306"/>
      <c r="E178" s="306"/>
      <c r="F178" s="33"/>
      <c r="G178" s="306"/>
      <c r="H178" s="306"/>
      <c r="I178" s="3"/>
      <c r="J178" s="3"/>
      <c r="K178" s="306"/>
      <c r="L178" s="309"/>
      <c r="M178" s="309"/>
      <c r="N178" s="33"/>
      <c r="O178" s="853"/>
      <c r="P178" s="558"/>
      <c r="Q178" s="908">
        <f>$I$1</f>
        <v>43349</v>
      </c>
      <c r="R178" s="1001"/>
      <c r="S178" s="999"/>
      <c r="T178" s="550" t="str">
        <f t="shared" si="71"/>
        <v/>
      </c>
      <c r="U178" s="549" t="str">
        <f t="shared" si="72"/>
        <v/>
      </c>
    </row>
    <row r="179" spans="1:21">
      <c r="A179" s="261" t="s">
        <v>3537</v>
      </c>
      <c r="B179" s="588" t="s">
        <v>3868</v>
      </c>
      <c r="C179" s="454">
        <v>618570</v>
      </c>
      <c r="D179" s="177">
        <v>15000</v>
      </c>
      <c r="E179" s="177">
        <v>0</v>
      </c>
      <c r="F179" s="346">
        <f>((E179*M179)/35)</f>
        <v>0</v>
      </c>
      <c r="G179" s="87">
        <v>330</v>
      </c>
      <c r="H179" s="177">
        <v>0</v>
      </c>
      <c r="I179" s="40">
        <f>E179/G179+H179</f>
        <v>0</v>
      </c>
      <c r="J179" s="40">
        <f>ROUNDUP(I179/7.5,0)</f>
        <v>0</v>
      </c>
      <c r="K179" s="1072" t="s">
        <v>1774</v>
      </c>
      <c r="L179" s="365">
        <v>7.0800000000000002E-2</v>
      </c>
      <c r="M179" s="131">
        <v>2.7099999999999999E-2</v>
      </c>
      <c r="N179" s="346">
        <f>E179*L179</f>
        <v>0</v>
      </c>
      <c r="O179" s="964">
        <f>J179/A$181</f>
        <v>0</v>
      </c>
      <c r="P179" s="558">
        <v>43313</v>
      </c>
      <c r="Q179" s="837">
        <f t="shared" ref="Q179:Q194" si="73">WORKDAY(Q178,ROUNDUP(O178,0))</f>
        <v>43349</v>
      </c>
      <c r="R179" s="978">
        <v>43329</v>
      </c>
      <c r="S179" s="977" t="s">
        <v>2261</v>
      </c>
      <c r="T179" s="550">
        <f t="shared" ref="T179:T216" si="74">IF(R179="", "",IF(R179&lt;$I$1, J179, ""))</f>
        <v>0</v>
      </c>
      <c r="U179" s="549">
        <f t="shared" ref="U179:U216" si="75">IF(P179="", "",IF(P179&lt;$U$3, J179, ""))</f>
        <v>0</v>
      </c>
    </row>
    <row r="180" spans="1:21">
      <c r="A180" s="914" t="s">
        <v>2730</v>
      </c>
      <c r="B180" s="576" t="s">
        <v>4470</v>
      </c>
      <c r="C180" s="454">
        <v>621885</v>
      </c>
      <c r="D180" s="177">
        <v>9000</v>
      </c>
      <c r="E180" s="177">
        <v>9000</v>
      </c>
      <c r="F180" s="346">
        <f t="shared" ref="F180" si="76">((E180*M180)/35)</f>
        <v>6.9685714285714289</v>
      </c>
      <c r="G180" s="87">
        <v>330</v>
      </c>
      <c r="H180" s="177">
        <v>0</v>
      </c>
      <c r="I180" s="40">
        <f t="shared" ref="I180" si="77">E180/G180+H180</f>
        <v>27.272727272727273</v>
      </c>
      <c r="J180" s="40">
        <f t="shared" ref="J180" si="78">ROUNDUP(I180/7.5,0)</f>
        <v>4</v>
      </c>
      <c r="K180" s="1072" t="s">
        <v>1774</v>
      </c>
      <c r="L180" s="365">
        <v>7.0800000000000002E-2</v>
      </c>
      <c r="M180" s="131">
        <v>2.7099999999999999E-2</v>
      </c>
      <c r="N180" s="346">
        <f t="shared" ref="N180" si="79">E180*L180</f>
        <v>637.20000000000005</v>
      </c>
      <c r="O180" s="964">
        <f t="shared" ref="O180:O193" si="80">J180/A$181</f>
        <v>1.3333333333333333</v>
      </c>
      <c r="P180" s="558">
        <v>43349</v>
      </c>
      <c r="Q180" s="837">
        <f t="shared" si="73"/>
        <v>43349</v>
      </c>
      <c r="R180" s="978">
        <v>43363</v>
      </c>
      <c r="S180" s="977" t="s">
        <v>4485</v>
      </c>
      <c r="T180" s="550" t="str">
        <f t="shared" si="74"/>
        <v/>
      </c>
      <c r="U180" s="549">
        <f t="shared" si="75"/>
        <v>4</v>
      </c>
    </row>
    <row r="181" spans="1:21">
      <c r="A181" s="914">
        <v>3</v>
      </c>
      <c r="B181" s="261" t="s">
        <v>3869</v>
      </c>
      <c r="C181" s="454">
        <v>621339</v>
      </c>
      <c r="D181" s="89">
        <v>15000</v>
      </c>
      <c r="E181" s="306">
        <v>15000</v>
      </c>
      <c r="F181" s="475">
        <f>((E181*M181)/35)</f>
        <v>11.614285714285714</v>
      </c>
      <c r="G181" s="307">
        <v>330</v>
      </c>
      <c r="H181" s="336">
        <v>4</v>
      </c>
      <c r="I181" s="45">
        <f>E181/G181+H181</f>
        <v>49.454545454545453</v>
      </c>
      <c r="J181" s="45">
        <f>ROUNDUP(I181/7.5,0)</f>
        <v>7</v>
      </c>
      <c r="K181" s="336" t="s">
        <v>1774</v>
      </c>
      <c r="L181" s="308">
        <v>7.0800000000000002E-2</v>
      </c>
      <c r="M181" s="309">
        <v>2.7099999999999999E-2</v>
      </c>
      <c r="N181" s="475">
        <f>E181*L181</f>
        <v>1062</v>
      </c>
      <c r="O181" s="964">
        <f t="shared" si="80"/>
        <v>2.3333333333333335</v>
      </c>
      <c r="P181" s="558">
        <v>27273</v>
      </c>
      <c r="Q181" s="837">
        <f t="shared" si="73"/>
        <v>43353</v>
      </c>
      <c r="R181" s="946">
        <v>43367</v>
      </c>
      <c r="S181" s="977"/>
      <c r="T181" s="550" t="str">
        <f t="shared" si="74"/>
        <v/>
      </c>
      <c r="U181" s="549">
        <f t="shared" si="75"/>
        <v>7</v>
      </c>
    </row>
    <row r="182" spans="1:21">
      <c r="B182" s="988" t="s">
        <v>3543</v>
      </c>
      <c r="C182" s="454">
        <v>619791</v>
      </c>
      <c r="D182" s="306">
        <v>3000</v>
      </c>
      <c r="E182" s="306">
        <v>3000</v>
      </c>
      <c r="F182" s="475">
        <f t="shared" ref="F182" si="81">((E182*M182)/35)</f>
        <v>2.322857142857143</v>
      </c>
      <c r="G182" s="307">
        <v>330</v>
      </c>
      <c r="H182" s="336">
        <v>4</v>
      </c>
      <c r="I182" s="45">
        <f t="shared" ref="I182" si="82">E182/G182+H182</f>
        <v>13.090909090909092</v>
      </c>
      <c r="J182" s="45">
        <f>ROUNDUP(I182/7.5,0)</f>
        <v>2</v>
      </c>
      <c r="K182" s="336" t="s">
        <v>1774</v>
      </c>
      <c r="L182" s="308">
        <v>7.0800000000000002E-2</v>
      </c>
      <c r="M182" s="309">
        <v>2.7099999999999999E-2</v>
      </c>
      <c r="N182" s="475">
        <f>E182*L182</f>
        <v>212.4</v>
      </c>
      <c r="O182" s="964">
        <f t="shared" si="80"/>
        <v>0.66666666666666663</v>
      </c>
      <c r="P182" s="558">
        <v>43315</v>
      </c>
      <c r="Q182" s="837">
        <f t="shared" si="73"/>
        <v>43356</v>
      </c>
      <c r="R182" s="946">
        <v>43335</v>
      </c>
      <c r="S182" s="756"/>
      <c r="T182" s="550">
        <f t="shared" si="74"/>
        <v>2</v>
      </c>
      <c r="U182" s="549">
        <f t="shared" si="75"/>
        <v>2</v>
      </c>
    </row>
    <row r="183" spans="1:21">
      <c r="B183" s="576" t="s">
        <v>3872</v>
      </c>
      <c r="C183" s="454">
        <v>619795</v>
      </c>
      <c r="D183" s="177">
        <v>6000</v>
      </c>
      <c r="E183" s="177">
        <v>6000</v>
      </c>
      <c r="F183" s="346">
        <f>((E183*M183)/35)</f>
        <v>4.6457142857142859</v>
      </c>
      <c r="G183" s="87">
        <v>330</v>
      </c>
      <c r="H183" s="177">
        <v>4</v>
      </c>
      <c r="I183" s="40">
        <f>E183/G183+H183</f>
        <v>22.181818181818183</v>
      </c>
      <c r="J183" s="40">
        <f>ROUNDUP(I183/7.5,0)</f>
        <v>3</v>
      </c>
      <c r="K183" s="177" t="s">
        <v>1774</v>
      </c>
      <c r="L183" s="365">
        <v>7.0800000000000002E-2</v>
      </c>
      <c r="M183" s="131">
        <v>2.7099999999999999E-2</v>
      </c>
      <c r="N183" s="346">
        <f>E183*L183</f>
        <v>424.8</v>
      </c>
      <c r="O183" s="964">
        <f t="shared" si="80"/>
        <v>1</v>
      </c>
      <c r="P183" s="558">
        <v>43324</v>
      </c>
      <c r="Q183" s="837">
        <f t="shared" si="73"/>
        <v>43357</v>
      </c>
      <c r="R183" s="978">
        <v>43346</v>
      </c>
      <c r="S183" s="948"/>
      <c r="T183" s="550">
        <f t="shared" si="74"/>
        <v>3</v>
      </c>
      <c r="U183" s="549">
        <f t="shared" si="75"/>
        <v>3</v>
      </c>
    </row>
    <row r="184" spans="1:21">
      <c r="A184" s="914"/>
      <c r="B184" s="261" t="s">
        <v>3542</v>
      </c>
      <c r="C184" s="454" t="s">
        <v>523</v>
      </c>
      <c r="D184" s="306">
        <v>15000</v>
      </c>
      <c r="E184" s="306">
        <v>15000</v>
      </c>
      <c r="F184" s="475">
        <f t="shared" ref="F184" si="83">((E184*M184)/35)</f>
        <v>11.614285714285714</v>
      </c>
      <c r="G184" s="307">
        <v>330</v>
      </c>
      <c r="H184" s="336">
        <v>4</v>
      </c>
      <c r="I184" s="45">
        <f t="shared" ref="I184" si="84">E184/G184+H184</f>
        <v>49.454545454545453</v>
      </c>
      <c r="J184" s="45">
        <f t="shared" ref="J184" si="85">ROUNDUP(I184/7.5,0)</f>
        <v>7</v>
      </c>
      <c r="K184" s="306" t="s">
        <v>1774</v>
      </c>
      <c r="L184" s="308">
        <v>7.0800000000000002E-2</v>
      </c>
      <c r="M184" s="309">
        <v>2.7099999999999999E-2</v>
      </c>
      <c r="N184" s="475">
        <f t="shared" ref="N184" si="86">E184*L184</f>
        <v>1062</v>
      </c>
      <c r="O184" s="964">
        <f t="shared" si="80"/>
        <v>2.3333333333333335</v>
      </c>
      <c r="P184" s="558">
        <v>43332</v>
      </c>
      <c r="Q184" s="837">
        <f t="shared" si="73"/>
        <v>43360</v>
      </c>
      <c r="R184" s="978">
        <v>43348</v>
      </c>
      <c r="S184" s="948"/>
      <c r="T184" s="550">
        <f t="shared" si="74"/>
        <v>7</v>
      </c>
      <c r="U184" s="549">
        <f t="shared" si="75"/>
        <v>7</v>
      </c>
    </row>
    <row r="185" spans="1:21">
      <c r="A185" s="914"/>
      <c r="B185" s="588" t="s">
        <v>3870</v>
      </c>
      <c r="C185" s="454">
        <v>620196</v>
      </c>
      <c r="D185" s="177">
        <v>15000</v>
      </c>
      <c r="E185" s="177">
        <v>15000</v>
      </c>
      <c r="F185" s="346">
        <f>((E185*M185)/35)</f>
        <v>11.614285714285714</v>
      </c>
      <c r="G185" s="87">
        <v>330</v>
      </c>
      <c r="H185" s="177">
        <v>4</v>
      </c>
      <c r="I185" s="40">
        <f>E185/G185+H185</f>
        <v>49.454545454545453</v>
      </c>
      <c r="J185" s="40">
        <f>ROUNDUP(I185/7.5,0)</f>
        <v>7</v>
      </c>
      <c r="K185" s="177" t="s">
        <v>1774</v>
      </c>
      <c r="L185" s="365">
        <v>7.0800000000000002E-2</v>
      </c>
      <c r="M185" s="131">
        <v>2.7099999999999999E-2</v>
      </c>
      <c r="N185" s="346">
        <f>E185*L185</f>
        <v>1062</v>
      </c>
      <c r="O185" s="964">
        <f t="shared" si="80"/>
        <v>2.3333333333333335</v>
      </c>
      <c r="P185" s="558">
        <v>43329</v>
      </c>
      <c r="Q185" s="837">
        <f t="shared" si="73"/>
        <v>43363</v>
      </c>
      <c r="R185" s="978">
        <v>43350</v>
      </c>
      <c r="T185" s="550" t="str">
        <f t="shared" si="74"/>
        <v/>
      </c>
      <c r="U185" s="549">
        <f t="shared" si="75"/>
        <v>7</v>
      </c>
    </row>
    <row r="186" spans="1:21">
      <c r="A186" s="914"/>
      <c r="B186" s="588" t="s">
        <v>3871</v>
      </c>
      <c r="C186" s="454">
        <v>621285</v>
      </c>
      <c r="D186" s="177">
        <v>6000</v>
      </c>
      <c r="E186" s="177">
        <v>6000</v>
      </c>
      <c r="F186" s="346">
        <f>((E186*M186)/35)</f>
        <v>4.6457142857142859</v>
      </c>
      <c r="G186" s="87">
        <v>330</v>
      </c>
      <c r="H186" s="177">
        <v>4</v>
      </c>
      <c r="I186" s="40">
        <f>E186/G186+H186</f>
        <v>22.181818181818183</v>
      </c>
      <c r="J186" s="40">
        <f>ROUNDUP(I186/7.5,0)</f>
        <v>3</v>
      </c>
      <c r="K186" s="177" t="s">
        <v>1774</v>
      </c>
      <c r="L186" s="365">
        <v>7.0800000000000002E-2</v>
      </c>
      <c r="M186" s="131">
        <v>2.7099999999999999E-2</v>
      </c>
      <c r="N186" s="346">
        <f>E186*L186</f>
        <v>424.8</v>
      </c>
      <c r="O186" s="964">
        <f t="shared" si="80"/>
        <v>1</v>
      </c>
      <c r="P186" s="558">
        <v>43353</v>
      </c>
      <c r="Q186" s="837">
        <f t="shared" si="73"/>
        <v>43368</v>
      </c>
      <c r="R186" s="946">
        <v>43374</v>
      </c>
      <c r="T186" s="550" t="str">
        <f t="shared" si="74"/>
        <v/>
      </c>
      <c r="U186" s="549">
        <f t="shared" si="75"/>
        <v>3</v>
      </c>
    </row>
    <row r="187" spans="1:21">
      <c r="A187" s="914"/>
      <c r="B187" s="588" t="s">
        <v>4050</v>
      </c>
      <c r="C187" s="17" t="s">
        <v>523</v>
      </c>
      <c r="D187" s="177">
        <v>15000</v>
      </c>
      <c r="E187" s="177">
        <v>15000</v>
      </c>
      <c r="F187" s="346">
        <f>((E187*M187)/35)</f>
        <v>11.614285714285714</v>
      </c>
      <c r="G187" s="87">
        <v>330</v>
      </c>
      <c r="H187" s="177">
        <v>24</v>
      </c>
      <c r="I187" s="40">
        <f>E187/G187+H187</f>
        <v>69.454545454545453</v>
      </c>
      <c r="J187" s="40">
        <f>ROUNDUP(I187/7.5,0)</f>
        <v>10</v>
      </c>
      <c r="K187" s="177" t="s">
        <v>1774</v>
      </c>
      <c r="L187" s="365">
        <v>7.0800000000000002E-2</v>
      </c>
      <c r="M187" s="131">
        <v>2.7099999999999999E-2</v>
      </c>
      <c r="N187" s="346">
        <f>E187*L187</f>
        <v>1062</v>
      </c>
      <c r="O187" s="964">
        <f t="shared" si="80"/>
        <v>3.3333333333333335</v>
      </c>
      <c r="P187" s="558">
        <v>27273</v>
      </c>
      <c r="Q187" s="837">
        <f t="shared" si="73"/>
        <v>43369</v>
      </c>
      <c r="R187" s="946">
        <v>43367</v>
      </c>
      <c r="T187" s="550" t="str">
        <f t="shared" si="74"/>
        <v/>
      </c>
      <c r="U187" s="549">
        <f t="shared" si="75"/>
        <v>10</v>
      </c>
    </row>
    <row r="188" spans="1:21">
      <c r="A188" s="914"/>
      <c r="B188" s="261" t="s">
        <v>3747</v>
      </c>
      <c r="C188" s="966" t="s">
        <v>523</v>
      </c>
      <c r="D188" s="306">
        <v>6000</v>
      </c>
      <c r="E188" s="306">
        <v>6000</v>
      </c>
      <c r="F188" s="475">
        <f t="shared" ref="F188" si="87">((E188*M188)/35)</f>
        <v>5.7017142857142851</v>
      </c>
      <c r="G188" s="307">
        <v>341</v>
      </c>
      <c r="H188" s="306">
        <v>24</v>
      </c>
      <c r="I188" s="3">
        <f t="shared" ref="I188" si="88">E188/G188+H188</f>
        <v>41.595307917888562</v>
      </c>
      <c r="J188" s="3">
        <f t="shared" ref="J188" si="89">ROUNDUP(I188/7.5,0)</f>
        <v>6</v>
      </c>
      <c r="K188" s="306" t="s">
        <v>1772</v>
      </c>
      <c r="L188" s="308">
        <v>0.1077</v>
      </c>
      <c r="M188" s="309">
        <v>3.3259999999999998E-2</v>
      </c>
      <c r="N188" s="33">
        <f t="shared" ref="N188" si="90">E188*L188</f>
        <v>646.20000000000005</v>
      </c>
      <c r="O188" s="964">
        <f t="shared" si="80"/>
        <v>2</v>
      </c>
      <c r="P188" s="558">
        <v>43360</v>
      </c>
      <c r="Q188" s="837">
        <f t="shared" si="73"/>
        <v>43375</v>
      </c>
      <c r="R188" s="946">
        <v>43390</v>
      </c>
      <c r="T188" s="550" t="str">
        <f t="shared" si="74"/>
        <v/>
      </c>
      <c r="U188" s="549">
        <f t="shared" si="75"/>
        <v>6</v>
      </c>
    </row>
    <row r="189" spans="1:21">
      <c r="A189" s="914"/>
      <c r="B189" s="588" t="s">
        <v>4051</v>
      </c>
      <c r="C189" s="17" t="s">
        <v>523</v>
      </c>
      <c r="D189" s="177">
        <v>15000</v>
      </c>
      <c r="E189" s="177">
        <v>15000</v>
      </c>
      <c r="F189" s="346">
        <f>((E189*M189)/35)</f>
        <v>11.614285714285714</v>
      </c>
      <c r="G189" s="87">
        <v>330</v>
      </c>
      <c r="H189" s="177">
        <v>4</v>
      </c>
      <c r="I189" s="40">
        <f>E189/G189+H189</f>
        <v>49.454545454545453</v>
      </c>
      <c r="J189" s="40">
        <f t="shared" ref="J189" si="91">ROUNDUP(I189/7.5,0)</f>
        <v>7</v>
      </c>
      <c r="K189" s="177" t="s">
        <v>1774</v>
      </c>
      <c r="L189" s="365">
        <v>7.0800000000000002E-2</v>
      </c>
      <c r="M189" s="131">
        <v>2.7099999999999999E-2</v>
      </c>
      <c r="N189" s="346">
        <f t="shared" ref="N189" si="92">E189*L189</f>
        <v>1062</v>
      </c>
      <c r="O189" s="964">
        <f t="shared" si="80"/>
        <v>2.3333333333333335</v>
      </c>
      <c r="P189" s="558">
        <v>43374</v>
      </c>
      <c r="Q189" s="837">
        <f t="shared" si="73"/>
        <v>43377</v>
      </c>
      <c r="R189" s="946">
        <v>43393</v>
      </c>
      <c r="T189" s="550" t="str">
        <f t="shared" si="74"/>
        <v/>
      </c>
      <c r="U189" s="549" t="str">
        <f t="shared" si="75"/>
        <v/>
      </c>
    </row>
    <row r="190" spans="1:21">
      <c r="A190" s="914"/>
      <c r="B190" s="588" t="s">
        <v>4474</v>
      </c>
      <c r="C190" s="17" t="s">
        <v>523</v>
      </c>
      <c r="D190" s="177">
        <v>15000</v>
      </c>
      <c r="E190" s="177">
        <v>15000</v>
      </c>
      <c r="F190" s="346">
        <f>((E190*M190)/35)</f>
        <v>11.614285714285714</v>
      </c>
      <c r="G190" s="87">
        <v>330</v>
      </c>
      <c r="H190" s="177">
        <v>4</v>
      </c>
      <c r="I190" s="40">
        <f>E190/G190+H190</f>
        <v>49.454545454545453</v>
      </c>
      <c r="J190" s="40">
        <f>ROUNDUP(I190/7.5,0)</f>
        <v>7</v>
      </c>
      <c r="K190" s="177" t="s">
        <v>1774</v>
      </c>
      <c r="L190" s="365">
        <v>7.0800000000000002E-2</v>
      </c>
      <c r="M190" s="131">
        <v>2.7099999999999999E-2</v>
      </c>
      <c r="N190" s="346">
        <f>E190*L190</f>
        <v>1062</v>
      </c>
      <c r="O190" s="964">
        <f t="shared" si="80"/>
        <v>2.3333333333333335</v>
      </c>
      <c r="P190" s="558">
        <v>43353</v>
      </c>
      <c r="Q190" s="837">
        <f t="shared" si="73"/>
        <v>43382</v>
      </c>
      <c r="R190" s="978">
        <v>43374</v>
      </c>
      <c r="T190" s="550" t="str">
        <f t="shared" si="74"/>
        <v/>
      </c>
      <c r="U190" s="549">
        <f t="shared" si="75"/>
        <v>7</v>
      </c>
    </row>
    <row r="191" spans="1:21">
      <c r="A191" s="914"/>
      <c r="B191" s="588" t="s">
        <v>4476</v>
      </c>
      <c r="C191" s="17" t="s">
        <v>523</v>
      </c>
      <c r="D191" s="177">
        <v>3000</v>
      </c>
      <c r="E191" s="177">
        <v>3000</v>
      </c>
      <c r="F191" s="346">
        <f>((E191*M191)/35)</f>
        <v>2.322857142857143</v>
      </c>
      <c r="G191" s="87">
        <v>330</v>
      </c>
      <c r="H191" s="177">
        <v>4</v>
      </c>
      <c r="I191" s="40">
        <f>E191/G191+H191</f>
        <v>13.090909090909092</v>
      </c>
      <c r="J191" s="40">
        <f>ROUNDUP(I191/7.5,0)</f>
        <v>2</v>
      </c>
      <c r="K191" s="177" t="s">
        <v>1774</v>
      </c>
      <c r="L191" s="365">
        <v>7.0800000000000002E-2</v>
      </c>
      <c r="M191" s="131">
        <v>2.7099999999999999E-2</v>
      </c>
      <c r="N191" s="346">
        <f>E191*L191</f>
        <v>212.4</v>
      </c>
      <c r="O191" s="964">
        <f t="shared" si="80"/>
        <v>0.66666666666666663</v>
      </c>
      <c r="P191" s="558">
        <v>43375</v>
      </c>
      <c r="Q191" s="837">
        <f t="shared" si="73"/>
        <v>43385</v>
      </c>
      <c r="R191" s="978">
        <v>43395</v>
      </c>
      <c r="T191" s="550" t="str">
        <f t="shared" si="74"/>
        <v/>
      </c>
      <c r="U191" s="549" t="str">
        <f t="shared" si="75"/>
        <v/>
      </c>
    </row>
    <row r="192" spans="1:21">
      <c r="A192" s="914"/>
      <c r="B192" s="588" t="s">
        <v>4475</v>
      </c>
      <c r="C192" s="17" t="s">
        <v>523</v>
      </c>
      <c r="D192" s="177">
        <v>9000</v>
      </c>
      <c r="E192" s="177">
        <v>9000</v>
      </c>
      <c r="F192" s="346">
        <f>((E192*M192)/35)</f>
        <v>6.9685714285714289</v>
      </c>
      <c r="G192" s="87">
        <v>330</v>
      </c>
      <c r="H192" s="177">
        <v>4</v>
      </c>
      <c r="I192" s="40">
        <f>E192/G192+H192</f>
        <v>31.272727272727273</v>
      </c>
      <c r="J192" s="40">
        <f>ROUNDUP(I192/7.5,0)</f>
        <v>5</v>
      </c>
      <c r="K192" s="177" t="s">
        <v>1774</v>
      </c>
      <c r="L192" s="365">
        <v>7.0800000000000002E-2</v>
      </c>
      <c r="M192" s="131">
        <v>2.7099999999999999E-2</v>
      </c>
      <c r="N192" s="346">
        <f>E192*L192</f>
        <v>637.20000000000005</v>
      </c>
      <c r="O192" s="964">
        <f t="shared" si="80"/>
        <v>1.6666666666666667</v>
      </c>
      <c r="P192" s="558">
        <v>43382</v>
      </c>
      <c r="Q192" s="837">
        <f t="shared" si="73"/>
        <v>43388</v>
      </c>
      <c r="R192" s="978">
        <v>43402</v>
      </c>
      <c r="S192" s="948"/>
      <c r="T192" s="550" t="str">
        <f t="shared" si="74"/>
        <v/>
      </c>
      <c r="U192" s="549" t="str">
        <f t="shared" si="75"/>
        <v/>
      </c>
    </row>
    <row r="193" spans="1:21">
      <c r="A193" s="914"/>
      <c r="B193" s="588" t="s">
        <v>3874</v>
      </c>
      <c r="C193" s="17" t="s">
        <v>523</v>
      </c>
      <c r="D193" s="177">
        <v>24000</v>
      </c>
      <c r="E193" s="177">
        <v>24000</v>
      </c>
      <c r="F193" s="346">
        <f>((E193*M193)/35)</f>
        <v>18.582857142857144</v>
      </c>
      <c r="G193" s="87">
        <v>330</v>
      </c>
      <c r="H193" s="177">
        <v>4</v>
      </c>
      <c r="I193" s="40">
        <f>E193/G193+H193</f>
        <v>76.727272727272734</v>
      </c>
      <c r="J193" s="40">
        <f>ROUNDUP(I193/7.5,0)</f>
        <v>11</v>
      </c>
      <c r="K193" s="177" t="s">
        <v>1774</v>
      </c>
      <c r="L193" s="365">
        <v>7.0800000000000002E-2</v>
      </c>
      <c r="M193" s="131">
        <v>2.7099999999999999E-2</v>
      </c>
      <c r="N193" s="346">
        <f>E193*L193</f>
        <v>1699.2</v>
      </c>
      <c r="O193" s="964">
        <f t="shared" si="80"/>
        <v>3.6666666666666665</v>
      </c>
      <c r="P193" s="558">
        <v>43374</v>
      </c>
      <c r="Q193" s="837">
        <f t="shared" si="73"/>
        <v>43390</v>
      </c>
      <c r="R193" s="978">
        <v>43405</v>
      </c>
      <c r="T193" s="550" t="str">
        <f t="shared" si="74"/>
        <v/>
      </c>
      <c r="U193" s="549" t="str">
        <f t="shared" si="75"/>
        <v/>
      </c>
    </row>
    <row r="194" spans="1:21">
      <c r="A194" s="914"/>
      <c r="P194" s="1071"/>
      <c r="Q194" s="837">
        <f t="shared" si="73"/>
        <v>43396</v>
      </c>
      <c r="R194" s="1071"/>
      <c r="T194" s="550" t="str">
        <f t="shared" si="74"/>
        <v/>
      </c>
      <c r="U194" s="549" t="str">
        <f t="shared" si="75"/>
        <v/>
      </c>
    </row>
    <row r="195" spans="1:21">
      <c r="A195" s="914"/>
      <c r="P195" s="1071"/>
      <c r="Q195" s="1071"/>
      <c r="R195" s="1071"/>
      <c r="T195" s="550" t="str">
        <f t="shared" si="74"/>
        <v/>
      </c>
      <c r="U195" s="549" t="str">
        <f t="shared" si="75"/>
        <v/>
      </c>
    </row>
    <row r="196" spans="1:21">
      <c r="A196" s="921"/>
      <c r="P196" s="1071"/>
      <c r="Q196" s="1071"/>
      <c r="R196" s="1071"/>
      <c r="T196" s="550" t="str">
        <f t="shared" si="74"/>
        <v/>
      </c>
      <c r="U196" s="549" t="str">
        <f t="shared" si="75"/>
        <v/>
      </c>
    </row>
    <row r="197" spans="1:21">
      <c r="A197" s="921"/>
      <c r="B197" s="979"/>
      <c r="C197" s="713"/>
      <c r="D197" s="713"/>
      <c r="E197" s="950"/>
      <c r="F197" s="33"/>
      <c r="G197" s="306"/>
      <c r="H197" s="306"/>
      <c r="I197" s="3"/>
      <c r="J197" s="658">
        <f>SUM(J179:J196)</f>
        <v>81</v>
      </c>
      <c r="K197" s="266"/>
      <c r="L197" s="943"/>
      <c r="M197" s="943"/>
      <c r="N197" s="33"/>
      <c r="O197" s="853"/>
      <c r="P197" s="998"/>
      <c r="Q197" s="837"/>
      <c r="R197" s="1002"/>
      <c r="S197" s="997"/>
      <c r="T197" s="550" t="str">
        <f t="shared" si="74"/>
        <v/>
      </c>
      <c r="U197" s="549" t="str">
        <f t="shared" si="75"/>
        <v/>
      </c>
    </row>
    <row r="198" spans="1:21">
      <c r="A198" s="921"/>
      <c r="B198" s="921"/>
      <c r="C198" s="973"/>
      <c r="D198" s="973"/>
      <c r="E198" s="306"/>
      <c r="F198" s="33"/>
      <c r="G198" s="756"/>
      <c r="H198" s="306"/>
      <c r="I198" s="756"/>
      <c r="J198" s="756"/>
      <c r="K198" s="756"/>
      <c r="L198" s="756"/>
      <c r="M198" s="887"/>
      <c r="N198" s="756"/>
      <c r="O198" s="888"/>
      <c r="P198" s="558"/>
      <c r="Q198" s="965"/>
      <c r="R198" s="858"/>
      <c r="S198" s="997"/>
      <c r="T198" s="550" t="str">
        <f t="shared" si="74"/>
        <v/>
      </c>
      <c r="U198" s="549" t="str">
        <f t="shared" si="75"/>
        <v/>
      </c>
    </row>
    <row r="199" spans="1:21">
      <c r="A199" s="713"/>
      <c r="B199" s="942"/>
      <c r="C199" s="910"/>
      <c r="D199" s="910"/>
      <c r="E199" s="306"/>
      <c r="F199" s="33"/>
      <c r="G199" s="306"/>
      <c r="H199" s="306"/>
      <c r="I199" s="3"/>
      <c r="J199" s="977"/>
      <c r="K199" s="266"/>
      <c r="L199" s="943"/>
      <c r="M199" s="943"/>
      <c r="N199" s="33"/>
      <c r="O199" s="853"/>
      <c r="P199" s="558"/>
      <c r="Q199" s="908">
        <f>$I$1</f>
        <v>43349</v>
      </c>
      <c r="R199" s="1003"/>
      <c r="S199" s="945"/>
      <c r="T199" s="550" t="str">
        <f t="shared" si="74"/>
        <v/>
      </c>
      <c r="U199" s="549" t="str">
        <f t="shared" si="75"/>
        <v/>
      </c>
    </row>
    <row r="200" spans="1:21">
      <c r="A200" s="899" t="s">
        <v>3545</v>
      </c>
      <c r="B200" s="588" t="s">
        <v>3873</v>
      </c>
      <c r="C200" s="454">
        <v>620296</v>
      </c>
      <c r="D200" s="177">
        <v>15000</v>
      </c>
      <c r="E200" s="177">
        <v>15000</v>
      </c>
      <c r="F200" s="346">
        <f t="shared" ref="F200:F206" si="93">((E200*M200)/35)</f>
        <v>11.614285714285714</v>
      </c>
      <c r="G200" s="87">
        <v>330</v>
      </c>
      <c r="H200" s="177">
        <v>4</v>
      </c>
      <c r="I200" s="40">
        <f t="shared" ref="I200:I206" si="94">E200/G200+H200</f>
        <v>49.454545454545453</v>
      </c>
      <c r="J200" s="40">
        <f>ROUNDUP(I200/7.5,0)</f>
        <v>7</v>
      </c>
      <c r="K200" s="1072" t="s">
        <v>1774</v>
      </c>
      <c r="L200" s="365">
        <v>7.0800000000000002E-2</v>
      </c>
      <c r="M200" s="131">
        <v>2.7099999999999999E-2</v>
      </c>
      <c r="N200" s="346">
        <f>E200*L200</f>
        <v>1062</v>
      </c>
      <c r="O200" s="964">
        <f>J200/A$202</f>
        <v>3.5</v>
      </c>
      <c r="P200" s="558">
        <v>43313</v>
      </c>
      <c r="Q200" s="837">
        <f t="shared" ref="Q200:Q213" si="95">WORKDAY(Q199,ROUNDUP(O199,0))</f>
        <v>43349</v>
      </c>
      <c r="R200" s="978">
        <v>43332</v>
      </c>
      <c r="S200" s="1004" t="s">
        <v>4488</v>
      </c>
      <c r="T200" s="550">
        <f t="shared" si="74"/>
        <v>7</v>
      </c>
      <c r="U200" s="549">
        <f t="shared" si="75"/>
        <v>7</v>
      </c>
    </row>
    <row r="201" spans="1:21">
      <c r="A201" s="914" t="s">
        <v>2730</v>
      </c>
      <c r="B201" s="261" t="s">
        <v>3541</v>
      </c>
      <c r="C201" s="454">
        <v>621201</v>
      </c>
      <c r="D201" s="306">
        <v>12000</v>
      </c>
      <c r="E201" s="306">
        <v>12000</v>
      </c>
      <c r="F201" s="475">
        <f t="shared" si="93"/>
        <v>9.2914285714285718</v>
      </c>
      <c r="G201" s="307">
        <v>330</v>
      </c>
      <c r="H201" s="336">
        <v>4</v>
      </c>
      <c r="I201" s="45">
        <f t="shared" si="94"/>
        <v>40.363636363636367</v>
      </c>
      <c r="J201" s="45">
        <f t="shared" ref="J201" si="96">ROUNDUP(I201/7.5,0)</f>
        <v>6</v>
      </c>
      <c r="K201" s="336" t="s">
        <v>1774</v>
      </c>
      <c r="L201" s="308">
        <v>7.0800000000000002E-2</v>
      </c>
      <c r="M201" s="309">
        <v>2.7099999999999999E-2</v>
      </c>
      <c r="N201" s="475">
        <f>E201*L201</f>
        <v>849.6</v>
      </c>
      <c r="O201" s="964">
        <f t="shared" ref="O201:O211" si="97">J201/A$202</f>
        <v>3</v>
      </c>
      <c r="P201" s="558">
        <v>43322</v>
      </c>
      <c r="Q201" s="837">
        <f t="shared" si="95"/>
        <v>43355</v>
      </c>
      <c r="R201" s="946">
        <v>43346</v>
      </c>
      <c r="S201" s="948"/>
      <c r="T201" s="550">
        <f t="shared" si="74"/>
        <v>6</v>
      </c>
      <c r="U201" s="549">
        <f t="shared" si="75"/>
        <v>6</v>
      </c>
    </row>
    <row r="202" spans="1:21">
      <c r="A202" s="914">
        <v>2</v>
      </c>
      <c r="B202" s="261" t="s">
        <v>3921</v>
      </c>
      <c r="C202" s="454" t="s">
        <v>523</v>
      </c>
      <c r="D202" s="306">
        <v>3000</v>
      </c>
      <c r="E202" s="306">
        <v>3000</v>
      </c>
      <c r="F202" s="475">
        <f t="shared" si="93"/>
        <v>2.322857142857143</v>
      </c>
      <c r="G202" s="307">
        <v>330</v>
      </c>
      <c r="H202" s="336">
        <v>4</v>
      </c>
      <c r="I202" s="45">
        <f t="shared" si="94"/>
        <v>13.090909090909092</v>
      </c>
      <c r="J202" s="45">
        <f>ROUNDUP(I202/7.5,0)</f>
        <v>2</v>
      </c>
      <c r="K202" s="336" t="s">
        <v>1774</v>
      </c>
      <c r="L202" s="308">
        <v>7.0800000000000002E-2</v>
      </c>
      <c r="M202" s="309">
        <v>2.7099999999999999E-2</v>
      </c>
      <c r="N202" s="475">
        <f>E202*L202</f>
        <v>212.4</v>
      </c>
      <c r="O202" s="964">
        <f t="shared" si="97"/>
        <v>1</v>
      </c>
      <c r="P202" s="558">
        <v>43347</v>
      </c>
      <c r="Q202" s="837">
        <f t="shared" si="95"/>
        <v>43360</v>
      </c>
      <c r="R202" s="978">
        <v>43367</v>
      </c>
      <c r="S202" s="948"/>
      <c r="T202" s="550" t="str">
        <f t="shared" si="74"/>
        <v/>
      </c>
      <c r="U202" s="549">
        <f t="shared" si="75"/>
        <v>2</v>
      </c>
    </row>
    <row r="203" spans="1:21">
      <c r="A203" s="914"/>
      <c r="B203" s="261" t="s">
        <v>3875</v>
      </c>
      <c r="C203" s="454">
        <v>618866</v>
      </c>
      <c r="D203" s="306">
        <v>9000</v>
      </c>
      <c r="E203" s="306">
        <v>9000</v>
      </c>
      <c r="F203" s="475">
        <f t="shared" si="93"/>
        <v>6.9685714285714289</v>
      </c>
      <c r="G203" s="307">
        <v>330</v>
      </c>
      <c r="H203" s="336">
        <v>4</v>
      </c>
      <c r="I203" s="45">
        <f t="shared" si="94"/>
        <v>31.272727272727273</v>
      </c>
      <c r="J203" s="45">
        <f>ROUNDUP(I203/7.5,0)</f>
        <v>5</v>
      </c>
      <c r="K203" s="336" t="s">
        <v>1774</v>
      </c>
      <c r="L203" s="308">
        <v>7.0800000000000002E-2</v>
      </c>
      <c r="M203" s="309">
        <v>2.7099999999999999E-2</v>
      </c>
      <c r="N203" s="475">
        <f>E203*L203</f>
        <v>637.20000000000005</v>
      </c>
      <c r="O203" s="964">
        <f t="shared" si="97"/>
        <v>2.5</v>
      </c>
      <c r="P203" s="558">
        <v>43301</v>
      </c>
      <c r="Q203" s="837">
        <f t="shared" si="95"/>
        <v>43361</v>
      </c>
      <c r="R203" s="946">
        <v>43322</v>
      </c>
      <c r="S203" s="948"/>
      <c r="T203" s="550">
        <f t="shared" si="74"/>
        <v>5</v>
      </c>
      <c r="U203" s="549">
        <f t="shared" si="75"/>
        <v>5</v>
      </c>
    </row>
    <row r="204" spans="1:21">
      <c r="A204" s="914"/>
      <c r="B204" s="261" t="s">
        <v>3547</v>
      </c>
      <c r="C204" s="454">
        <v>619787</v>
      </c>
      <c r="D204" s="306">
        <v>3000</v>
      </c>
      <c r="E204" s="306">
        <v>3000</v>
      </c>
      <c r="F204" s="475">
        <f t="shared" si="93"/>
        <v>2.322857142857143</v>
      </c>
      <c r="G204" s="307">
        <v>330</v>
      </c>
      <c r="H204" s="336">
        <v>4</v>
      </c>
      <c r="I204" s="45">
        <f t="shared" si="94"/>
        <v>13.090909090909092</v>
      </c>
      <c r="J204" s="45">
        <f>ROUNDUP(I204/7.5,0)</f>
        <v>2</v>
      </c>
      <c r="K204" s="336" t="s">
        <v>1774</v>
      </c>
      <c r="L204" s="308">
        <v>7.0800000000000002E-2</v>
      </c>
      <c r="M204" s="309">
        <v>2.7099999999999999E-2</v>
      </c>
      <c r="N204" s="475">
        <f>E204*L204</f>
        <v>212.4</v>
      </c>
      <c r="O204" s="964">
        <f t="shared" si="97"/>
        <v>1</v>
      </c>
      <c r="P204" s="558">
        <v>43322</v>
      </c>
      <c r="Q204" s="837">
        <f t="shared" si="95"/>
        <v>43364</v>
      </c>
      <c r="R204" s="946">
        <v>43335</v>
      </c>
      <c r="S204" s="948"/>
      <c r="T204" s="550">
        <f t="shared" si="74"/>
        <v>2</v>
      </c>
      <c r="U204" s="549">
        <f t="shared" si="75"/>
        <v>2</v>
      </c>
    </row>
    <row r="205" spans="1:21">
      <c r="A205" s="914"/>
      <c r="B205" s="588" t="s">
        <v>4471</v>
      </c>
      <c r="C205" s="17" t="s">
        <v>523</v>
      </c>
      <c r="D205" s="177">
        <v>9000</v>
      </c>
      <c r="E205" s="177">
        <v>9000</v>
      </c>
      <c r="F205" s="346">
        <f t="shared" si="93"/>
        <v>6.9685714285714289</v>
      </c>
      <c r="G205" s="87">
        <v>330</v>
      </c>
      <c r="H205" s="177">
        <v>4</v>
      </c>
      <c r="I205" s="40">
        <f t="shared" si="94"/>
        <v>31.272727272727273</v>
      </c>
      <c r="J205" s="40">
        <f t="shared" ref="J205" si="98">ROUNDUP(I205/7.5,0)</f>
        <v>5</v>
      </c>
      <c r="K205" s="177" t="s">
        <v>1774</v>
      </c>
      <c r="L205" s="365">
        <v>7.0800000000000002E-2</v>
      </c>
      <c r="M205" s="131">
        <v>2.7099999999999999E-2</v>
      </c>
      <c r="N205" s="346">
        <f t="shared" ref="N205" si="99">E205*L205</f>
        <v>637.20000000000005</v>
      </c>
      <c r="O205" s="964">
        <f t="shared" si="97"/>
        <v>2.5</v>
      </c>
      <c r="P205" s="558">
        <v>43353</v>
      </c>
      <c r="Q205" s="837">
        <f t="shared" si="95"/>
        <v>43367</v>
      </c>
      <c r="R205" s="946">
        <v>43374</v>
      </c>
      <c r="S205" s="948"/>
      <c r="T205" s="550" t="str">
        <f t="shared" si="74"/>
        <v/>
      </c>
      <c r="U205" s="549">
        <f t="shared" si="75"/>
        <v>5</v>
      </c>
    </row>
    <row r="206" spans="1:21">
      <c r="A206" s="914"/>
      <c r="B206" s="588" t="s">
        <v>4472</v>
      </c>
      <c r="C206" s="17" t="s">
        <v>523</v>
      </c>
      <c r="D206" s="177">
        <v>9000</v>
      </c>
      <c r="E206" s="177">
        <v>9000</v>
      </c>
      <c r="F206" s="346">
        <f t="shared" si="93"/>
        <v>6.9685714285714289</v>
      </c>
      <c r="G206" s="87">
        <v>330</v>
      </c>
      <c r="H206" s="177">
        <v>4</v>
      </c>
      <c r="I206" s="40">
        <f t="shared" si="94"/>
        <v>31.272727272727273</v>
      </c>
      <c r="J206" s="40">
        <f t="shared" ref="J206" si="100">ROUNDUP(I206/7.5,0)</f>
        <v>5</v>
      </c>
      <c r="K206" s="177" t="s">
        <v>1774</v>
      </c>
      <c r="L206" s="365">
        <v>7.0800000000000002E-2</v>
      </c>
      <c r="M206" s="131">
        <v>2.7099999999999999E-2</v>
      </c>
      <c r="N206" s="346">
        <f t="shared" ref="N206" si="101">E206*L206</f>
        <v>637.20000000000005</v>
      </c>
      <c r="O206" s="964">
        <f t="shared" si="97"/>
        <v>2.5</v>
      </c>
      <c r="P206" s="558">
        <v>43363</v>
      </c>
      <c r="Q206" s="837">
        <f t="shared" si="95"/>
        <v>43370</v>
      </c>
      <c r="R206" s="946">
        <v>43381</v>
      </c>
      <c r="S206" s="948"/>
      <c r="T206" s="550" t="str">
        <f t="shared" si="74"/>
        <v/>
      </c>
      <c r="U206" s="549" t="str">
        <f t="shared" si="75"/>
        <v/>
      </c>
    </row>
    <row r="207" spans="1:21">
      <c r="A207" s="914"/>
      <c r="B207" s="261" t="s">
        <v>3919</v>
      </c>
      <c r="C207" s="454" t="s">
        <v>523</v>
      </c>
      <c r="D207" s="306">
        <v>12000</v>
      </c>
      <c r="E207" s="306">
        <v>12000</v>
      </c>
      <c r="F207" s="475">
        <f t="shared" ref="F207" si="102">((E207*M207)/35)</f>
        <v>9.2914285714285718</v>
      </c>
      <c r="G207" s="307">
        <v>330</v>
      </c>
      <c r="H207" s="336">
        <v>4</v>
      </c>
      <c r="I207" s="45">
        <f t="shared" ref="I207" si="103">E207/G207+H207</f>
        <v>40.363636363636367</v>
      </c>
      <c r="J207" s="45">
        <f>ROUNDUP(I207/7.5,0)</f>
        <v>6</v>
      </c>
      <c r="K207" s="336" t="s">
        <v>1774</v>
      </c>
      <c r="L207" s="308">
        <v>7.0800000000000002E-2</v>
      </c>
      <c r="M207" s="309">
        <v>2.7099999999999999E-2</v>
      </c>
      <c r="N207" s="475">
        <f t="shared" ref="N207" si="104">E207*L207</f>
        <v>849.6</v>
      </c>
      <c r="O207" s="964">
        <f t="shared" si="97"/>
        <v>3</v>
      </c>
      <c r="P207" s="558">
        <v>43363</v>
      </c>
      <c r="Q207" s="837">
        <f t="shared" si="95"/>
        <v>43375</v>
      </c>
      <c r="R207" s="946">
        <v>43385</v>
      </c>
      <c r="S207" s="948"/>
      <c r="T207" s="550" t="str">
        <f t="shared" si="74"/>
        <v/>
      </c>
      <c r="U207" s="549" t="str">
        <f t="shared" si="75"/>
        <v/>
      </c>
    </row>
    <row r="208" spans="1:21">
      <c r="A208" s="914"/>
      <c r="B208" s="261" t="s">
        <v>3920</v>
      </c>
      <c r="C208" s="454" t="s">
        <v>523</v>
      </c>
      <c r="D208" s="306">
        <v>12000</v>
      </c>
      <c r="E208" s="306">
        <v>12000</v>
      </c>
      <c r="F208" s="475">
        <f t="shared" ref="F208" si="105">((E208*M208)/35)</f>
        <v>9.2914285714285718</v>
      </c>
      <c r="G208" s="307">
        <v>330</v>
      </c>
      <c r="H208" s="336">
        <v>4</v>
      </c>
      <c r="I208" s="45">
        <f t="shared" ref="I208" si="106">E208/G208+H208</f>
        <v>40.363636363636367</v>
      </c>
      <c r="J208" s="45">
        <f>ROUNDUP(I208/7.5,0)</f>
        <v>6</v>
      </c>
      <c r="K208" s="336" t="s">
        <v>1774</v>
      </c>
      <c r="L208" s="308">
        <v>7.0800000000000002E-2</v>
      </c>
      <c r="M208" s="309">
        <v>2.7099999999999999E-2</v>
      </c>
      <c r="N208" s="475">
        <f t="shared" ref="N208" si="107">E208*L208</f>
        <v>849.6</v>
      </c>
      <c r="O208" s="964">
        <f t="shared" si="97"/>
        <v>3</v>
      </c>
      <c r="P208" s="558">
        <v>43363</v>
      </c>
      <c r="Q208" s="837">
        <f t="shared" si="95"/>
        <v>43378</v>
      </c>
      <c r="R208" s="946">
        <v>43385</v>
      </c>
      <c r="T208" s="550" t="str">
        <f t="shared" si="74"/>
        <v/>
      </c>
      <c r="U208" s="549" t="str">
        <f t="shared" si="75"/>
        <v/>
      </c>
    </row>
    <row r="209" spans="1:21">
      <c r="A209" s="914"/>
      <c r="B209" s="261" t="s">
        <v>3921</v>
      </c>
      <c r="C209" s="454" t="s">
        <v>523</v>
      </c>
      <c r="D209" s="306">
        <v>3000</v>
      </c>
      <c r="E209" s="306">
        <v>3000</v>
      </c>
      <c r="F209" s="475">
        <f>((E209*M209)/35)</f>
        <v>2.322857142857143</v>
      </c>
      <c r="G209" s="307">
        <v>330</v>
      </c>
      <c r="H209" s="336">
        <v>4</v>
      </c>
      <c r="I209" s="45">
        <f>E209/G209+H209</f>
        <v>13.090909090909092</v>
      </c>
      <c r="J209" s="45">
        <f t="shared" ref="J209" si="108">ROUNDUP(I209/7.5,0)</f>
        <v>2</v>
      </c>
      <c r="K209" s="336" t="s">
        <v>1774</v>
      </c>
      <c r="L209" s="308">
        <v>7.0800000000000002E-2</v>
      </c>
      <c r="M209" s="309">
        <v>2.7099999999999999E-2</v>
      </c>
      <c r="N209" s="475">
        <f t="shared" ref="N209" si="109">E209*L209</f>
        <v>212.4</v>
      </c>
      <c r="O209" s="964">
        <f t="shared" si="97"/>
        <v>1</v>
      </c>
      <c r="P209" s="558">
        <v>43363</v>
      </c>
      <c r="Q209" s="837">
        <f t="shared" si="95"/>
        <v>43383</v>
      </c>
      <c r="R209" s="946">
        <v>43385</v>
      </c>
      <c r="S209" s="948"/>
      <c r="T209" s="550" t="str">
        <f t="shared" si="74"/>
        <v/>
      </c>
      <c r="U209" s="549" t="str">
        <f t="shared" si="75"/>
        <v/>
      </c>
    </row>
    <row r="210" spans="1:21">
      <c r="A210" s="914"/>
      <c r="B210" s="261" t="s">
        <v>3544</v>
      </c>
      <c r="C210" s="454">
        <v>620298</v>
      </c>
      <c r="D210" s="306">
        <v>24000</v>
      </c>
      <c r="E210" s="306">
        <v>24000</v>
      </c>
      <c r="F210" s="475">
        <f>((E210*M210)/35)</f>
        <v>18.582857142857144</v>
      </c>
      <c r="G210" s="307">
        <v>330</v>
      </c>
      <c r="H210" s="336">
        <v>4</v>
      </c>
      <c r="I210" s="45">
        <f>E210/G210+H210</f>
        <v>76.727272727272734</v>
      </c>
      <c r="J210" s="45">
        <f>ROUNDUP(I210/7.5,0)</f>
        <v>11</v>
      </c>
      <c r="K210" s="336" t="s">
        <v>1774</v>
      </c>
      <c r="L210" s="308">
        <v>7.0800000000000002E-2</v>
      </c>
      <c r="M210" s="309">
        <v>2.7099999999999999E-2</v>
      </c>
      <c r="N210" s="475">
        <f>E210*L210</f>
        <v>1699.2</v>
      </c>
      <c r="O210" s="964">
        <f t="shared" si="97"/>
        <v>5.5</v>
      </c>
      <c r="P210" s="558">
        <v>43378</v>
      </c>
      <c r="Q210" s="837">
        <f t="shared" si="95"/>
        <v>43384</v>
      </c>
      <c r="R210" s="946">
        <v>43398</v>
      </c>
      <c r="S210" s="948"/>
      <c r="T210" s="550" t="str">
        <f t="shared" si="74"/>
        <v/>
      </c>
      <c r="U210" s="549" t="str">
        <f t="shared" si="75"/>
        <v/>
      </c>
    </row>
    <row r="211" spans="1:21">
      <c r="A211" s="921"/>
      <c r="B211" s="261" t="s">
        <v>4473</v>
      </c>
      <c r="C211" s="454" t="s">
        <v>523</v>
      </c>
      <c r="D211" s="306">
        <v>3000</v>
      </c>
      <c r="E211" s="306">
        <v>3000</v>
      </c>
      <c r="F211" s="475">
        <f>((E211*M211)/35)</f>
        <v>2.322857142857143</v>
      </c>
      <c r="G211" s="307">
        <v>330</v>
      </c>
      <c r="H211" s="336">
        <v>4</v>
      </c>
      <c r="I211" s="45">
        <f>E211/G211+H211</f>
        <v>13.090909090909092</v>
      </c>
      <c r="J211" s="45">
        <f>ROUNDUP(I211/7.5,0)</f>
        <v>2</v>
      </c>
      <c r="K211" s="336" t="s">
        <v>1774</v>
      </c>
      <c r="L211" s="308">
        <v>7.0800000000000002E-2</v>
      </c>
      <c r="M211" s="309">
        <v>2.7099999999999999E-2</v>
      </c>
      <c r="N211" s="475">
        <f>E211*L211</f>
        <v>212.4</v>
      </c>
      <c r="O211" s="964">
        <f t="shared" si="97"/>
        <v>1</v>
      </c>
      <c r="P211" s="558">
        <v>43378</v>
      </c>
      <c r="Q211" s="837">
        <f t="shared" si="95"/>
        <v>43392</v>
      </c>
      <c r="R211" s="946">
        <v>43398</v>
      </c>
      <c r="T211" s="550" t="str">
        <f t="shared" si="74"/>
        <v/>
      </c>
      <c r="U211" s="549" t="str">
        <f t="shared" si="75"/>
        <v/>
      </c>
    </row>
    <row r="212" spans="1:21">
      <c r="A212" s="921"/>
      <c r="P212" s="1071"/>
      <c r="Q212" s="837">
        <f t="shared" si="95"/>
        <v>43395</v>
      </c>
      <c r="R212" s="1071"/>
      <c r="S212" s="2"/>
      <c r="T212" s="550" t="str">
        <f t="shared" si="74"/>
        <v/>
      </c>
      <c r="U212" s="549" t="str">
        <f t="shared" si="75"/>
        <v/>
      </c>
    </row>
    <row r="213" spans="1:21">
      <c r="A213" s="921"/>
      <c r="B213" s="261"/>
      <c r="C213" s="713"/>
      <c r="D213" s="713"/>
      <c r="E213" s="306"/>
      <c r="F213" s="475"/>
      <c r="G213" s="306"/>
      <c r="H213" s="306"/>
      <c r="I213" s="3"/>
      <c r="J213" s="3"/>
      <c r="K213" s="306"/>
      <c r="L213" s="491"/>
      <c r="M213" s="309"/>
      <c r="N213" s="33"/>
      <c r="O213" s="964"/>
      <c r="P213" s="558"/>
      <c r="Q213" s="837">
        <f t="shared" si="95"/>
        <v>43395</v>
      </c>
      <c r="R213" s="946"/>
      <c r="S213" s="1004"/>
      <c r="T213" s="550" t="str">
        <f t="shared" si="74"/>
        <v/>
      </c>
      <c r="U213" s="549" t="str">
        <f t="shared" si="75"/>
        <v/>
      </c>
    </row>
    <row r="214" spans="1:21">
      <c r="A214" s="914"/>
      <c r="B214" s="1005"/>
      <c r="C214" s="922"/>
      <c r="D214" s="922"/>
      <c r="E214" s="306"/>
      <c r="F214" s="33"/>
      <c r="G214" s="306"/>
      <c r="H214" s="306"/>
      <c r="I214" s="3"/>
      <c r="J214" s="658">
        <f>SUM(J200:J213)</f>
        <v>59</v>
      </c>
      <c r="K214" s="306"/>
      <c r="L214" s="309"/>
      <c r="M214" s="309"/>
      <c r="N214" s="33"/>
      <c r="O214" s="853"/>
      <c r="P214" s="558"/>
      <c r="Q214" s="837"/>
      <c r="R214" s="858"/>
      <c r="S214" s="1006"/>
      <c r="T214" s="550" t="str">
        <f t="shared" si="74"/>
        <v/>
      </c>
      <c r="U214" s="549" t="str">
        <f t="shared" si="75"/>
        <v/>
      </c>
    </row>
    <row r="215" spans="1:21">
      <c r="A215" s="914"/>
      <c r="B215" s="921"/>
      <c r="C215" s="973"/>
      <c r="D215" s="973"/>
      <c r="E215" s="336"/>
      <c r="F215" s="475"/>
      <c r="G215" s="756"/>
      <c r="H215" s="336"/>
      <c r="I215" s="756"/>
      <c r="J215" s="756"/>
      <c r="K215" s="756"/>
      <c r="L215" s="756"/>
      <c r="M215" s="887"/>
      <c r="N215" s="756"/>
      <c r="O215" s="888"/>
      <c r="P215" s="558"/>
      <c r="Q215" s="965"/>
      <c r="R215" s="858"/>
      <c r="S215" s="891"/>
      <c r="T215" s="550" t="str">
        <f t="shared" si="74"/>
        <v/>
      </c>
      <c r="U215" s="549" t="str">
        <f t="shared" si="75"/>
        <v/>
      </c>
    </row>
    <row r="216" spans="1:21">
      <c r="A216" s="914"/>
      <c r="B216" s="979"/>
      <c r="C216" s="713"/>
      <c r="D216" s="713"/>
      <c r="E216" s="713"/>
      <c r="F216" s="1007"/>
      <c r="G216" s="713"/>
      <c r="H216" s="713"/>
      <c r="I216" s="713"/>
      <c r="J216" s="756"/>
      <c r="K216" s="713"/>
      <c r="L216" s="713"/>
      <c r="M216" s="956"/>
      <c r="N216" s="713"/>
      <c r="O216" s="713"/>
      <c r="P216" s="979"/>
      <c r="Q216" s="1008"/>
      <c r="R216" s="713"/>
      <c r="S216" s="997"/>
      <c r="T216" s="550" t="str">
        <f t="shared" si="74"/>
        <v/>
      </c>
      <c r="U216" s="549" t="str">
        <f t="shared" si="75"/>
        <v/>
      </c>
    </row>
    <row r="217" spans="1:21">
      <c r="A217" s="899"/>
      <c r="B217" s="261"/>
      <c r="C217" s="966"/>
      <c r="D217" s="966"/>
      <c r="E217" s="306"/>
      <c r="F217" s="33"/>
      <c r="G217" s="306"/>
      <c r="H217" s="306"/>
      <c r="I217" s="3"/>
      <c r="J217" s="658"/>
      <c r="K217" s="306"/>
      <c r="L217" s="309"/>
      <c r="M217" s="309"/>
      <c r="N217" s="33" t="s">
        <v>3548</v>
      </c>
      <c r="O217" s="853"/>
      <c r="P217" s="668" t="s">
        <v>2730</v>
      </c>
      <c r="Q217" s="646"/>
      <c r="R217" s="774" t="s">
        <v>2730</v>
      </c>
      <c r="S217" s="891"/>
      <c r="T217" s="668"/>
      <c r="U217" s="270"/>
    </row>
    <row r="218" spans="1:21">
      <c r="A218" s="261"/>
      <c r="B218" s="899" t="s">
        <v>3549</v>
      </c>
      <c r="C218" s="986"/>
      <c r="D218" s="986"/>
      <c r="E218" s="1009" t="s">
        <v>2858</v>
      </c>
      <c r="F218" s="1010"/>
      <c r="G218" s="261"/>
      <c r="H218" s="261"/>
      <c r="I218" s="306"/>
      <c r="J218" s="658">
        <f>$J197+$J176+$J162+$J153+$J146+$J127+$J118+$J93+$J72+$J60+$J214</f>
        <v>645</v>
      </c>
      <c r="K218" s="306"/>
      <c r="L218" s="309"/>
      <c r="M218" s="309"/>
      <c r="N218" s="961" t="s">
        <v>3550</v>
      </c>
      <c r="O218" s="853"/>
      <c r="P218" s="903">
        <v>480</v>
      </c>
      <c r="Q218" s="646"/>
      <c r="R218" s="1011">
        <v>480</v>
      </c>
      <c r="S218" s="891"/>
      <c r="T218" s="668"/>
      <c r="U218" s="270"/>
    </row>
    <row r="219" spans="1:21">
      <c r="A219" s="1012"/>
      <c r="B219" s="1013" t="s">
        <v>3551</v>
      </c>
      <c r="C219" s="986"/>
      <c r="D219" s="986"/>
      <c r="E219" s="1009" t="s">
        <v>3552</v>
      </c>
      <c r="F219" s="1009"/>
      <c r="G219" s="1009"/>
      <c r="H219" s="1009"/>
      <c r="I219" s="1014"/>
      <c r="J219" s="658">
        <f>$A9+$A65+$A78+$A99+$A122*2+$A132+$A151+$A158+$A168+$A181+$A202</f>
        <v>27</v>
      </c>
      <c r="K219" s="306"/>
      <c r="L219" s="309"/>
      <c r="M219" s="309"/>
      <c r="N219" s="33" t="s">
        <v>3553</v>
      </c>
      <c r="O219" s="853"/>
      <c r="P219" s="668">
        <v>552</v>
      </c>
      <c r="Q219" s="646"/>
      <c r="R219" s="774">
        <v>552</v>
      </c>
      <c r="S219" s="891"/>
      <c r="T219" s="668"/>
      <c r="U219" s="270"/>
    </row>
    <row r="220" spans="1:21">
      <c r="A220" s="1012"/>
      <c r="B220" s="899"/>
      <c r="C220" s="986"/>
      <c r="D220" s="986"/>
      <c r="E220" s="1009" t="s">
        <v>3554</v>
      </c>
      <c r="F220" s="1010"/>
      <c r="G220" s="261"/>
      <c r="H220" s="306"/>
      <c r="I220" s="3"/>
      <c r="J220" s="975">
        <f>$J219/2</f>
        <v>13.5</v>
      </c>
      <c r="K220" s="306"/>
      <c r="L220" s="309"/>
      <c r="M220" s="309"/>
      <c r="N220" s="33"/>
      <c r="O220" s="853"/>
      <c r="P220" s="668"/>
      <c r="Q220" s="646"/>
      <c r="R220" s="774"/>
      <c r="S220" s="891"/>
      <c r="T220" s="668"/>
      <c r="U220" s="270"/>
    </row>
    <row r="221" spans="1:21">
      <c r="A221" s="261"/>
      <c r="B221" s="261"/>
      <c r="C221" s="966"/>
      <c r="D221" s="966"/>
      <c r="E221" s="306"/>
      <c r="F221" s="33"/>
      <c r="G221" s="306"/>
      <c r="H221" s="306"/>
      <c r="I221" s="3"/>
      <c r="J221" s="1015"/>
      <c r="K221" s="306"/>
      <c r="L221" s="309"/>
      <c r="M221" s="309"/>
      <c r="N221" s="33"/>
      <c r="O221" s="853"/>
      <c r="P221" s="668"/>
      <c r="Q221" s="646"/>
      <c r="R221" s="774"/>
      <c r="S221" s="891"/>
      <c r="T221" s="668"/>
      <c r="U221" s="270"/>
    </row>
    <row r="222" spans="1:21">
      <c r="A222" s="1156"/>
      <c r="B222" s="1157" t="s">
        <v>3783</v>
      </c>
      <c r="C222" s="4"/>
      <c r="D222" s="4"/>
      <c r="E222" s="1158"/>
      <c r="F222" s="33"/>
      <c r="G222" s="306"/>
      <c r="H222" s="306"/>
      <c r="I222" s="3"/>
      <c r="J222" s="1015"/>
      <c r="K222" s="306"/>
      <c r="L222" s="309"/>
      <c r="M222" s="309"/>
      <c r="N222" s="33"/>
      <c r="O222" s="853"/>
      <c r="P222" s="668"/>
      <c r="Q222" s="646"/>
      <c r="R222" s="774"/>
      <c r="S222" s="891"/>
      <c r="T222" s="668"/>
      <c r="U222" s="270"/>
    </row>
    <row r="223" spans="1:21">
      <c r="A223" s="1180" t="s">
        <v>2856</v>
      </c>
      <c r="B223" s="1180"/>
      <c r="C223" s="1181"/>
      <c r="E223" s="1158"/>
      <c r="F223" s="33"/>
      <c r="G223" s="306"/>
      <c r="H223" s="306"/>
      <c r="I223" s="3"/>
      <c r="J223" s="1015"/>
      <c r="K223" s="306"/>
      <c r="L223" s="309"/>
      <c r="M223" s="309"/>
      <c r="N223" s="33"/>
      <c r="O223" s="853"/>
      <c r="P223" s="668"/>
      <c r="Q223" s="646"/>
      <c r="R223" s="774"/>
      <c r="S223" s="891"/>
      <c r="T223" s="668"/>
      <c r="U223" s="270"/>
    </row>
    <row r="224" spans="1:21">
      <c r="A224" s="1159" t="s">
        <v>3784</v>
      </c>
      <c r="B224" s="1159"/>
      <c r="C224" s="1160"/>
      <c r="E224" s="1158"/>
      <c r="F224" s="33"/>
      <c r="G224" s="306"/>
      <c r="H224" s="306"/>
      <c r="I224" s="3"/>
      <c r="J224" s="1015"/>
      <c r="K224" s="306"/>
      <c r="L224" s="309"/>
      <c r="M224" s="309"/>
      <c r="N224" s="33"/>
      <c r="O224" s="853"/>
      <c r="P224" s="668"/>
      <c r="Q224" s="646"/>
      <c r="R224" s="774"/>
      <c r="S224" s="891"/>
      <c r="T224" s="668"/>
      <c r="U224" s="270"/>
    </row>
    <row r="225" spans="1:21">
      <c r="A225" s="1161" t="s">
        <v>3785</v>
      </c>
      <c r="B225" s="1161"/>
      <c r="C225" s="1162"/>
      <c r="D225" s="478"/>
      <c r="E225" s="306"/>
      <c r="F225" s="33"/>
      <c r="G225" s="977"/>
      <c r="H225" s="306"/>
      <c r="I225" s="1015"/>
      <c r="J225" s="1015"/>
      <c r="K225" s="977"/>
      <c r="L225" s="887"/>
      <c r="M225" s="887"/>
      <c r="N225" s="1016"/>
      <c r="O225" s="1017"/>
      <c r="P225" s="668"/>
      <c r="Q225" s="646"/>
      <c r="R225" s="774"/>
      <c r="S225" s="891"/>
      <c r="T225" s="668"/>
      <c r="U225" s="270"/>
    </row>
    <row r="226" spans="1:21">
      <c r="A226" s="1201" t="s">
        <v>3827</v>
      </c>
      <c r="B226" s="1201"/>
      <c r="C226" s="1202"/>
      <c r="D226" s="478"/>
      <c r="E226" s="306"/>
      <c r="F226" s="33"/>
      <c r="G226" s="977"/>
      <c r="H226" s="306"/>
      <c r="I226" s="1015"/>
      <c r="J226" s="1015"/>
      <c r="K226" s="977"/>
      <c r="L226" s="887"/>
      <c r="M226" s="887"/>
      <c r="N226" s="1016"/>
      <c r="O226" s="1017"/>
      <c r="P226" s="668"/>
      <c r="Q226" s="646"/>
      <c r="R226" s="774"/>
      <c r="S226" s="891"/>
      <c r="T226" s="668"/>
      <c r="U226" s="270"/>
    </row>
    <row r="227" spans="1:21">
      <c r="A227" s="1163" t="s">
        <v>3786</v>
      </c>
      <c r="B227" s="1163"/>
      <c r="C227" s="1142"/>
      <c r="D227" s="1164"/>
      <c r="E227" s="1165"/>
      <c r="F227" s="33"/>
      <c r="G227" s="977"/>
      <c r="H227" s="306"/>
      <c r="I227" s="1015"/>
      <c r="J227" s="1015"/>
      <c r="K227" s="977"/>
      <c r="L227" s="887"/>
      <c r="M227" s="887"/>
      <c r="N227" s="1016"/>
      <c r="O227" s="1017"/>
      <c r="P227" s="668"/>
      <c r="Q227" s="646"/>
      <c r="R227" s="774"/>
      <c r="S227" s="891"/>
      <c r="T227" s="668"/>
      <c r="U227" s="270" t="str">
        <f>IF(P227="", "",IF(P227&lt;$K$3, J227, ""))</f>
        <v/>
      </c>
    </row>
    <row r="228" spans="1:21">
      <c r="A228" s="1166" t="s">
        <v>2857</v>
      </c>
      <c r="B228" s="1166"/>
      <c r="C228" s="1146"/>
      <c r="D228" s="1164"/>
      <c r="E228" s="1165"/>
      <c r="F228" s="33"/>
      <c r="G228" s="977"/>
      <c r="H228" s="306"/>
      <c r="I228" s="1015"/>
      <c r="J228" s="1015"/>
      <c r="K228" s="977"/>
      <c r="L228" s="887"/>
      <c r="M228" s="887"/>
      <c r="N228" s="1016"/>
      <c r="O228" s="1017"/>
      <c r="P228" s="668"/>
      <c r="Q228" s="646"/>
      <c r="R228" s="774"/>
      <c r="S228" s="891"/>
      <c r="T228" s="668"/>
      <c r="U228" s="77" t="str">
        <f>IF(P228="", "",IF(P228&lt;$K$3, J228, ""))</f>
        <v/>
      </c>
    </row>
    <row r="229" spans="1:21">
      <c r="A229" s="1167" t="s">
        <v>3798</v>
      </c>
      <c r="B229" s="1167"/>
      <c r="C229" s="1148"/>
      <c r="D229" s="1164"/>
      <c r="E229" s="1165"/>
      <c r="F229" s="33"/>
      <c r="G229" s="977"/>
      <c r="H229" s="306"/>
      <c r="I229" s="1015"/>
      <c r="J229" s="1015"/>
      <c r="K229" s="977"/>
      <c r="L229" s="887"/>
      <c r="M229" s="887"/>
      <c r="N229" s="1016"/>
      <c r="O229" s="1017"/>
      <c r="P229" s="668"/>
      <c r="Q229" s="646"/>
      <c r="R229" s="774"/>
      <c r="S229" s="891"/>
      <c r="T229" s="668"/>
      <c r="U229" s="77" t="str">
        <f>IF(P229="", "",IF(P229&lt;$K$3, J229, ""))</f>
        <v/>
      </c>
    </row>
    <row r="230" spans="1:21">
      <c r="A230" s="1168" t="s">
        <v>2859</v>
      </c>
      <c r="B230" s="1168"/>
      <c r="C230" s="1151"/>
      <c r="D230" s="1169"/>
      <c r="E230" s="306"/>
      <c r="F230" s="33"/>
      <c r="G230" s="977"/>
      <c r="H230" s="306"/>
      <c r="I230" s="1015"/>
      <c r="J230" s="1015"/>
      <c r="K230" s="977"/>
      <c r="L230" s="887"/>
      <c r="M230" s="887"/>
      <c r="N230" s="1016"/>
      <c r="O230" s="1017"/>
      <c r="P230" s="668"/>
      <c r="Q230" s="646"/>
      <c r="R230" s="774"/>
      <c r="S230" s="891"/>
      <c r="T230" s="668"/>
      <c r="U230" s="77" t="str">
        <f>IF(P230="", "",IF(P230&lt;$K$3, J230, ""))</f>
        <v/>
      </c>
    </row>
    <row r="231" spans="1:21">
      <c r="A231" s="1170" t="s">
        <v>3777</v>
      </c>
      <c r="B231" s="1363"/>
      <c r="C231" s="1364"/>
      <c r="D231" s="1171"/>
      <c r="E231" s="306"/>
      <c r="F231" s="33"/>
      <c r="G231" s="977"/>
      <c r="H231" s="306"/>
      <c r="I231" s="1015"/>
      <c r="J231" s="1015"/>
      <c r="K231" s="977"/>
      <c r="L231" s="887"/>
      <c r="M231" s="887"/>
      <c r="N231" s="1016"/>
      <c r="O231" s="1017"/>
      <c r="P231" s="903"/>
      <c r="Q231" s="646"/>
      <c r="R231" s="1011"/>
      <c r="S231" s="891"/>
      <c r="T231" s="668"/>
      <c r="U231" s="77" t="str">
        <f>IF(P231="", "",IF(P231&lt;$K$3, J231, ""))</f>
        <v/>
      </c>
    </row>
    <row r="232" spans="1:21">
      <c r="A232" s="1172" t="s">
        <v>3787</v>
      </c>
      <c r="B232" s="1154"/>
      <c r="C232" s="1173"/>
      <c r="D232" s="1173"/>
      <c r="E232" s="1174"/>
      <c r="F232" s="1019"/>
      <c r="G232" s="1020"/>
      <c r="H232" s="1018"/>
      <c r="I232" s="1021"/>
      <c r="J232" s="1021"/>
      <c r="K232" s="1020"/>
      <c r="L232" s="1022"/>
      <c r="M232" s="1022"/>
      <c r="N232" s="1023"/>
      <c r="O232" s="1017"/>
      <c r="P232" s="1024"/>
      <c r="Q232" s="646"/>
      <c r="R232" s="1025"/>
      <c r="S232" s="1066"/>
      <c r="T232" s="1067"/>
      <c r="U232" s="1026"/>
    </row>
    <row r="233" spans="1:21">
      <c r="A233" s="1172"/>
      <c r="B233" s="1154"/>
      <c r="C233" s="1173"/>
      <c r="D233" s="1173"/>
      <c r="E233" s="1174"/>
      <c r="F233" s="1019"/>
      <c r="G233" s="1020"/>
      <c r="H233" s="1018"/>
      <c r="I233" s="1021"/>
      <c r="J233" s="1021"/>
      <c r="K233" s="1020"/>
      <c r="L233" s="1022"/>
      <c r="M233" s="1022"/>
      <c r="N233" s="1023"/>
      <c r="O233" s="1017"/>
      <c r="P233" s="1024"/>
      <c r="Q233" s="646"/>
      <c r="R233" s="1025"/>
      <c r="S233" s="1066"/>
      <c r="T233" s="1067"/>
      <c r="U233" s="1026"/>
    </row>
    <row r="234" spans="1:21">
      <c r="A234" s="261"/>
      <c r="B234" s="261"/>
      <c r="C234" s="966"/>
      <c r="D234" s="966"/>
      <c r="E234" s="306"/>
      <c r="F234" s="33"/>
      <c r="G234" s="306"/>
      <c r="H234" s="306"/>
      <c r="I234" s="3"/>
      <c r="J234" s="3"/>
      <c r="K234" s="306"/>
      <c r="L234" s="309"/>
      <c r="M234" s="309"/>
      <c r="N234" s="33"/>
      <c r="O234" s="853"/>
      <c r="P234" s="668"/>
      <c r="Q234" s="646"/>
      <c r="R234" s="774"/>
      <c r="S234" s="1027"/>
      <c r="T234" s="1028"/>
      <c r="U234" s="270"/>
    </row>
    <row r="235" spans="1:21">
      <c r="A235" s="261" t="s">
        <v>3481</v>
      </c>
      <c r="B235" s="261" t="s">
        <v>3555</v>
      </c>
      <c r="C235" s="1029"/>
      <c r="D235" s="1029"/>
      <c r="E235" s="306">
        <v>0</v>
      </c>
      <c r="F235" s="475">
        <f t="shared" ref="F235:F299" si="110">((E235*M235)/35)</f>
        <v>0</v>
      </c>
      <c r="G235" s="307">
        <v>231</v>
      </c>
      <c r="H235" s="306">
        <v>32</v>
      </c>
      <c r="I235" s="3">
        <f>E235/G235+H235</f>
        <v>32</v>
      </c>
      <c r="J235" s="3">
        <f>ROUND(I235/7.5,0)</f>
        <v>4</v>
      </c>
      <c r="K235" s="306" t="s">
        <v>1422</v>
      </c>
      <c r="L235" s="308">
        <v>0.49869999999999998</v>
      </c>
      <c r="M235" s="309">
        <v>0.27684999999999998</v>
      </c>
      <c r="N235" s="33">
        <f t="shared" ref="N235:N298" si="111">E235*L235</f>
        <v>0</v>
      </c>
      <c r="O235" s="964"/>
      <c r="P235" s="668"/>
      <c r="Q235" s="646"/>
      <c r="R235" s="853" t="s">
        <v>3556</v>
      </c>
      <c r="S235" s="1027"/>
      <c r="T235" s="1028"/>
      <c r="U235" s="270"/>
    </row>
    <row r="236" spans="1:21">
      <c r="A236" s="261" t="s">
        <v>3481</v>
      </c>
      <c r="B236" s="261" t="s">
        <v>3557</v>
      </c>
      <c r="C236" s="1029"/>
      <c r="D236" s="1029"/>
      <c r="E236" s="306">
        <v>0</v>
      </c>
      <c r="F236" s="475">
        <f t="shared" si="110"/>
        <v>0</v>
      </c>
      <c r="G236" s="307">
        <v>231</v>
      </c>
      <c r="H236" s="306">
        <v>32</v>
      </c>
      <c r="I236" s="3">
        <f t="shared" ref="I236:I250" si="112">E236/G236+H236</f>
        <v>32</v>
      </c>
      <c r="J236" s="3">
        <f>ROUND(I236/7.5,0)</f>
        <v>4</v>
      </c>
      <c r="K236" s="306" t="s">
        <v>1895</v>
      </c>
      <c r="L236" s="308">
        <v>0.67210000000000003</v>
      </c>
      <c r="M236" s="309">
        <v>0.38019999999999998</v>
      </c>
      <c r="N236" s="33">
        <f t="shared" si="111"/>
        <v>0</v>
      </c>
      <c r="O236" s="713"/>
      <c r="P236" s="668"/>
      <c r="Q236" s="646"/>
      <c r="R236" s="853" t="s">
        <v>3556</v>
      </c>
      <c r="S236" s="1027"/>
      <c r="T236" s="1028"/>
      <c r="U236" s="270"/>
    </row>
    <row r="237" spans="1:21">
      <c r="A237" s="261" t="s">
        <v>3481</v>
      </c>
      <c r="B237" s="261" t="s">
        <v>3558</v>
      </c>
      <c r="C237" s="1029"/>
      <c r="D237" s="1029"/>
      <c r="E237" s="306">
        <v>0</v>
      </c>
      <c r="F237" s="475">
        <f t="shared" si="110"/>
        <v>0</v>
      </c>
      <c r="G237" s="307">
        <v>231</v>
      </c>
      <c r="H237" s="306">
        <v>32</v>
      </c>
      <c r="I237" s="3">
        <f t="shared" si="112"/>
        <v>32</v>
      </c>
      <c r="J237" s="3">
        <f t="shared" ref="J237:J243" si="113">ROUND(I237/7.5,0)</f>
        <v>4</v>
      </c>
      <c r="K237" s="306" t="s">
        <v>1895</v>
      </c>
      <c r="L237" s="308">
        <v>0.67210000000000003</v>
      </c>
      <c r="M237" s="309">
        <v>0.46779999999999999</v>
      </c>
      <c r="N237" s="33">
        <f t="shared" si="111"/>
        <v>0</v>
      </c>
      <c r="O237" s="713"/>
      <c r="P237" s="668"/>
      <c r="Q237" s="646"/>
      <c r="R237" s="853" t="s">
        <v>3556</v>
      </c>
      <c r="S237" s="1027"/>
      <c r="T237" s="1028"/>
      <c r="U237" s="270"/>
    </row>
    <row r="238" spans="1:21">
      <c r="A238" s="261" t="s">
        <v>3481</v>
      </c>
      <c r="B238" s="261" t="s">
        <v>3559</v>
      </c>
      <c r="C238" s="1030" t="s">
        <v>3083</v>
      </c>
      <c r="D238" s="1030"/>
      <c r="E238" s="306">
        <v>0</v>
      </c>
      <c r="F238" s="475">
        <f t="shared" si="110"/>
        <v>0</v>
      </c>
      <c r="G238" s="307">
        <v>231</v>
      </c>
      <c r="H238" s="306">
        <v>16</v>
      </c>
      <c r="I238" s="3">
        <f t="shared" si="112"/>
        <v>16</v>
      </c>
      <c r="J238" s="3">
        <f t="shared" si="113"/>
        <v>2</v>
      </c>
      <c r="K238" s="306" t="s">
        <v>1422</v>
      </c>
      <c r="L238" s="308">
        <v>0.43440000000000001</v>
      </c>
      <c r="M238" s="309">
        <v>0.30330000000000001</v>
      </c>
      <c r="N238" s="33">
        <f t="shared" si="111"/>
        <v>0</v>
      </c>
      <c r="O238" s="713"/>
      <c r="P238" s="668"/>
      <c r="Q238" s="646"/>
      <c r="R238" s="853" t="s">
        <v>3556</v>
      </c>
      <c r="S238" s="1027"/>
      <c r="T238" s="1028"/>
      <c r="U238" s="270"/>
    </row>
    <row r="239" spans="1:21">
      <c r="A239" s="261" t="s">
        <v>3560</v>
      </c>
      <c r="B239" s="261" t="s">
        <v>2018</v>
      </c>
      <c r="C239" s="1029"/>
      <c r="D239" s="1029"/>
      <c r="E239" s="306">
        <v>0</v>
      </c>
      <c r="F239" s="475">
        <f t="shared" si="110"/>
        <v>0</v>
      </c>
      <c r="G239" s="307">
        <v>203</v>
      </c>
      <c r="H239" s="306">
        <v>50</v>
      </c>
      <c r="I239" s="3">
        <f t="shared" si="112"/>
        <v>50</v>
      </c>
      <c r="J239" s="3">
        <f t="shared" si="113"/>
        <v>7</v>
      </c>
      <c r="K239" s="306" t="s">
        <v>1712</v>
      </c>
      <c r="L239" s="308">
        <v>1.6400999999999999</v>
      </c>
      <c r="M239" s="309">
        <v>0.36899999999999999</v>
      </c>
      <c r="N239" s="33">
        <f t="shared" si="111"/>
        <v>0</v>
      </c>
      <c r="O239" s="713"/>
      <c r="P239" s="668"/>
      <c r="Q239" s="646"/>
      <c r="R239" s="853"/>
      <c r="S239" s="1027"/>
      <c r="T239" s="1028"/>
      <c r="U239" s="270"/>
    </row>
    <row r="240" spans="1:21">
      <c r="A240" s="261" t="s">
        <v>3171</v>
      </c>
      <c r="B240" s="261" t="s">
        <v>1626</v>
      </c>
      <c r="C240" s="1029"/>
      <c r="D240" s="1029"/>
      <c r="E240" s="306">
        <v>0</v>
      </c>
      <c r="F240" s="475">
        <f t="shared" si="110"/>
        <v>0</v>
      </c>
      <c r="G240" s="307">
        <v>231</v>
      </c>
      <c r="H240" s="306">
        <v>32</v>
      </c>
      <c r="I240" s="3">
        <f t="shared" si="112"/>
        <v>32</v>
      </c>
      <c r="J240" s="3">
        <f t="shared" si="113"/>
        <v>4</v>
      </c>
      <c r="K240" s="306" t="s">
        <v>1147</v>
      </c>
      <c r="L240" s="308">
        <v>0.89710000000000001</v>
      </c>
      <c r="M240" s="309">
        <v>0.41719499999999998</v>
      </c>
      <c r="N240" s="33">
        <f t="shared" si="111"/>
        <v>0</v>
      </c>
      <c r="O240" s="713"/>
      <c r="P240" s="668"/>
      <c r="Q240" s="646"/>
      <c r="R240" s="853" t="s">
        <v>3561</v>
      </c>
      <c r="S240" s="1027"/>
      <c r="T240" s="1028"/>
      <c r="U240" s="270"/>
    </row>
    <row r="241" spans="1:21">
      <c r="A241" s="261" t="s">
        <v>3481</v>
      </c>
      <c r="B241" s="261" t="s">
        <v>3562</v>
      </c>
      <c r="C241" s="1030" t="s">
        <v>3083</v>
      </c>
      <c r="D241" s="1030"/>
      <c r="E241" s="306">
        <v>0</v>
      </c>
      <c r="F241" s="475">
        <f t="shared" si="110"/>
        <v>0</v>
      </c>
      <c r="G241" s="306">
        <v>270</v>
      </c>
      <c r="H241" s="306">
        <v>32</v>
      </c>
      <c r="I241" s="3">
        <f>E241/G241+H241</f>
        <v>32</v>
      </c>
      <c r="J241" s="3">
        <f>ROUND(I241/7.5,0)</f>
        <v>4</v>
      </c>
      <c r="K241" s="306" t="s">
        <v>1147</v>
      </c>
      <c r="L241" s="308">
        <v>1.0081</v>
      </c>
      <c r="M241" s="309">
        <v>0.58499999999999996</v>
      </c>
      <c r="N241" s="33">
        <f t="shared" si="111"/>
        <v>0</v>
      </c>
      <c r="O241" s="713"/>
      <c r="P241" s="668"/>
      <c r="Q241" s="646"/>
      <c r="R241" s="853" t="s">
        <v>3561</v>
      </c>
      <c r="S241" s="1027"/>
      <c r="T241" s="1028"/>
      <c r="U241" s="270"/>
    </row>
    <row r="242" spans="1:21">
      <c r="A242" s="261" t="s">
        <v>3481</v>
      </c>
      <c r="B242" s="261" t="s">
        <v>3563</v>
      </c>
      <c r="C242" s="1029"/>
      <c r="D242" s="1029"/>
      <c r="E242" s="306">
        <v>0</v>
      </c>
      <c r="F242" s="475">
        <f t="shared" si="110"/>
        <v>0</v>
      </c>
      <c r="G242" s="307">
        <v>231</v>
      </c>
      <c r="H242" s="306">
        <v>32</v>
      </c>
      <c r="I242" s="3">
        <f>E242/G242+H242</f>
        <v>32</v>
      </c>
      <c r="J242" s="3">
        <f>ROUND(I242/7.5,0)</f>
        <v>4</v>
      </c>
      <c r="K242" s="306" t="s">
        <v>1147</v>
      </c>
      <c r="L242" s="308">
        <v>0.6038</v>
      </c>
      <c r="M242" s="309">
        <v>0.25659999999999999</v>
      </c>
      <c r="N242" s="33">
        <f t="shared" si="111"/>
        <v>0</v>
      </c>
      <c r="O242" s="713"/>
      <c r="P242" s="668"/>
      <c r="Q242" s="646"/>
      <c r="R242" s="853" t="s">
        <v>3561</v>
      </c>
      <c r="S242" s="1027"/>
      <c r="T242" s="1028"/>
      <c r="U242" s="270"/>
    </row>
    <row r="243" spans="1:21">
      <c r="A243" s="261" t="s">
        <v>3481</v>
      </c>
      <c r="B243" s="261" t="s">
        <v>3564</v>
      </c>
      <c r="C243" s="1030" t="s">
        <v>3083</v>
      </c>
      <c r="D243" s="1030"/>
      <c r="E243" s="306">
        <v>0</v>
      </c>
      <c r="F243" s="475">
        <f t="shared" si="110"/>
        <v>0</v>
      </c>
      <c r="G243" s="307">
        <v>231</v>
      </c>
      <c r="H243" s="306">
        <v>32</v>
      </c>
      <c r="I243" s="3">
        <f t="shared" si="112"/>
        <v>32</v>
      </c>
      <c r="J243" s="3">
        <f t="shared" si="113"/>
        <v>4</v>
      </c>
      <c r="K243" s="306" t="s">
        <v>1147</v>
      </c>
      <c r="L243" s="309">
        <v>0.63439999999999996</v>
      </c>
      <c r="M243" s="309">
        <v>0.252</v>
      </c>
      <c r="N243" s="33">
        <f t="shared" si="111"/>
        <v>0</v>
      </c>
      <c r="O243" s="713"/>
      <c r="P243" s="668"/>
      <c r="Q243" s="646"/>
      <c r="R243" s="853" t="s">
        <v>3561</v>
      </c>
      <c r="S243" s="1027"/>
      <c r="T243" s="1028"/>
      <c r="U243" s="270"/>
    </row>
    <row r="244" spans="1:21">
      <c r="A244" s="261" t="s">
        <v>3481</v>
      </c>
      <c r="B244" s="261" t="s">
        <v>3565</v>
      </c>
      <c r="C244" s="1029"/>
      <c r="D244" s="1029"/>
      <c r="E244" s="306">
        <v>0</v>
      </c>
      <c r="F244" s="475">
        <f t="shared" si="110"/>
        <v>0</v>
      </c>
      <c r="G244" s="306">
        <v>270</v>
      </c>
      <c r="H244" s="306">
        <v>32</v>
      </c>
      <c r="I244" s="3">
        <f>E244/G244+H244</f>
        <v>32</v>
      </c>
      <c r="J244" s="3">
        <f>ROUND(I244/7.5,0)</f>
        <v>4</v>
      </c>
      <c r="K244" s="306" t="s">
        <v>1147</v>
      </c>
      <c r="L244" s="309">
        <v>0.72889999999999999</v>
      </c>
      <c r="M244" s="309">
        <v>0.29199999999999998</v>
      </c>
      <c r="N244" s="33">
        <f t="shared" si="111"/>
        <v>0</v>
      </c>
      <c r="O244" s="713"/>
      <c r="P244" s="668"/>
      <c r="Q244" s="646"/>
      <c r="R244" s="853" t="s">
        <v>3561</v>
      </c>
      <c r="S244" s="1027"/>
      <c r="T244" s="1028"/>
      <c r="U244" s="270"/>
    </row>
    <row r="245" spans="1:21">
      <c r="A245" s="261" t="s">
        <v>3527</v>
      </c>
      <c r="B245" s="261" t="s">
        <v>3566</v>
      </c>
      <c r="C245" s="966"/>
      <c r="D245" s="966"/>
      <c r="E245" s="306">
        <v>0</v>
      </c>
      <c r="F245" s="475">
        <f t="shared" si="110"/>
        <v>0</v>
      </c>
      <c r="G245" s="307">
        <v>324</v>
      </c>
      <c r="H245" s="306">
        <v>24</v>
      </c>
      <c r="I245" s="3">
        <f t="shared" si="112"/>
        <v>24</v>
      </c>
      <c r="J245" s="3">
        <f t="shared" ref="J245:J296" si="114">ROUND(I245/7.5,0)</f>
        <v>3</v>
      </c>
      <c r="K245" s="306" t="s">
        <v>1792</v>
      </c>
      <c r="L245" s="308">
        <v>0.2031</v>
      </c>
      <c r="M245" s="309">
        <v>6.7000000000000004E-2</v>
      </c>
      <c r="N245" s="33">
        <f t="shared" si="111"/>
        <v>0</v>
      </c>
      <c r="O245" s="853"/>
      <c r="P245" s="668" t="s">
        <v>3567</v>
      </c>
      <c r="Q245" s="646" t="s">
        <v>3568</v>
      </c>
      <c r="R245" s="774" t="s">
        <v>3567</v>
      </c>
      <c r="S245" s="1027"/>
      <c r="T245" s="1028"/>
      <c r="U245" s="270"/>
    </row>
    <row r="246" spans="1:21">
      <c r="A246" s="261" t="s">
        <v>3527</v>
      </c>
      <c r="B246" s="261" t="s">
        <v>3569</v>
      </c>
      <c r="C246" s="966"/>
      <c r="D246" s="966"/>
      <c r="E246" s="306">
        <v>0</v>
      </c>
      <c r="F246" s="475">
        <f t="shared" si="110"/>
        <v>0</v>
      </c>
      <c r="G246" s="307">
        <v>324</v>
      </c>
      <c r="H246" s="306">
        <v>24</v>
      </c>
      <c r="I246" s="3">
        <f t="shared" si="112"/>
        <v>24</v>
      </c>
      <c r="J246" s="3">
        <f t="shared" si="114"/>
        <v>3</v>
      </c>
      <c r="K246" s="306" t="s">
        <v>1792</v>
      </c>
      <c r="L246" s="308">
        <v>0.2031</v>
      </c>
      <c r="M246" s="309">
        <v>6.8440000000000001E-2</v>
      </c>
      <c r="N246" s="33">
        <f t="shared" si="111"/>
        <v>0</v>
      </c>
      <c r="O246" s="853"/>
      <c r="P246" s="668" t="s">
        <v>3567</v>
      </c>
      <c r="Q246" s="646" t="s">
        <v>3570</v>
      </c>
      <c r="R246" s="774" t="s">
        <v>3567</v>
      </c>
      <c r="S246" s="1027"/>
      <c r="T246" s="1028"/>
      <c r="U246" s="270"/>
    </row>
    <row r="247" spans="1:21">
      <c r="A247" s="261" t="s">
        <v>3527</v>
      </c>
      <c r="B247" s="261" t="s">
        <v>3571</v>
      </c>
      <c r="C247" s="966"/>
      <c r="D247" s="966"/>
      <c r="E247" s="306">
        <v>0</v>
      </c>
      <c r="F247" s="475">
        <f t="shared" si="110"/>
        <v>0</v>
      </c>
      <c r="G247" s="307">
        <v>324</v>
      </c>
      <c r="H247" s="306">
        <v>24</v>
      </c>
      <c r="I247" s="3">
        <f t="shared" si="112"/>
        <v>24</v>
      </c>
      <c r="J247" s="3">
        <f t="shared" si="114"/>
        <v>3</v>
      </c>
      <c r="K247" s="306" t="s">
        <v>1792</v>
      </c>
      <c r="L247" s="308">
        <v>0.17530000000000001</v>
      </c>
      <c r="M247" s="309">
        <v>5.3940000000000002E-2</v>
      </c>
      <c r="N247" s="33">
        <f t="shared" si="111"/>
        <v>0</v>
      </c>
      <c r="O247" s="853"/>
      <c r="P247" s="668" t="s">
        <v>3567</v>
      </c>
      <c r="Q247" s="646" t="s">
        <v>3568</v>
      </c>
      <c r="R247" s="774" t="s">
        <v>3567</v>
      </c>
      <c r="S247" s="1027"/>
      <c r="T247" s="1028"/>
      <c r="U247" s="270"/>
    </row>
    <row r="248" spans="1:21">
      <c r="A248" s="261" t="s">
        <v>3527</v>
      </c>
      <c r="B248" s="261" t="s">
        <v>3572</v>
      </c>
      <c r="C248" s="966"/>
      <c r="D248" s="966"/>
      <c r="E248" s="306">
        <v>0</v>
      </c>
      <c r="F248" s="475">
        <f t="shared" si="110"/>
        <v>0</v>
      </c>
      <c r="G248" s="306">
        <v>360</v>
      </c>
      <c r="H248" s="306">
        <v>24</v>
      </c>
      <c r="I248" s="3">
        <f t="shared" si="112"/>
        <v>24</v>
      </c>
      <c r="J248" s="3">
        <f t="shared" si="114"/>
        <v>3</v>
      </c>
      <c r="K248" s="306" t="s">
        <v>1792</v>
      </c>
      <c r="L248" s="309">
        <v>0.1741</v>
      </c>
      <c r="M248" s="309">
        <v>6.5189999999999998E-2</v>
      </c>
      <c r="N248" s="33">
        <f t="shared" si="111"/>
        <v>0</v>
      </c>
      <c r="O248" s="853"/>
      <c r="P248" s="668" t="s">
        <v>3567</v>
      </c>
      <c r="Q248" s="646" t="s">
        <v>3568</v>
      </c>
      <c r="R248" s="774" t="s">
        <v>3567</v>
      </c>
      <c r="S248" s="1027"/>
      <c r="T248" s="1028"/>
      <c r="U248" s="270"/>
    </row>
    <row r="249" spans="1:21">
      <c r="A249" s="261" t="s">
        <v>3530</v>
      </c>
      <c r="B249" s="261" t="s">
        <v>3577</v>
      </c>
      <c r="C249" s="966"/>
      <c r="D249" s="966"/>
      <c r="E249" s="306">
        <v>0</v>
      </c>
      <c r="F249" s="475">
        <f>((E249*M249)/35)</f>
        <v>0</v>
      </c>
      <c r="G249" s="307">
        <v>324</v>
      </c>
      <c r="H249" s="306">
        <v>24</v>
      </c>
      <c r="I249" s="3">
        <f>E249/G249+H249</f>
        <v>24</v>
      </c>
      <c r="J249" s="3">
        <f>ROUND(I249/7.5,0)</f>
        <v>3</v>
      </c>
      <c r="K249" s="306" t="s">
        <v>1792</v>
      </c>
      <c r="L249" s="308">
        <v>0.17530000000000001</v>
      </c>
      <c r="M249" s="309">
        <v>5.2359999999999997E-2</v>
      </c>
      <c r="N249" s="33">
        <f>E249*L249</f>
        <v>0</v>
      </c>
      <c r="O249" s="853"/>
      <c r="P249" s="668" t="s">
        <v>3567</v>
      </c>
      <c r="Q249" s="646" t="s">
        <v>3568</v>
      </c>
      <c r="R249" s="890"/>
      <c r="S249" s="1027"/>
      <c r="T249" s="1028"/>
      <c r="U249" s="270"/>
    </row>
    <row r="250" spans="1:21">
      <c r="A250" s="261" t="s">
        <v>3481</v>
      </c>
      <c r="B250" s="261" t="s">
        <v>3573</v>
      </c>
      <c r="C250" s="966"/>
      <c r="D250" s="966"/>
      <c r="E250" s="306">
        <v>0</v>
      </c>
      <c r="F250" s="475">
        <f t="shared" si="110"/>
        <v>0</v>
      </c>
      <c r="G250" s="307">
        <v>191</v>
      </c>
      <c r="H250" s="306">
        <v>32</v>
      </c>
      <c r="I250" s="3">
        <f t="shared" si="112"/>
        <v>32</v>
      </c>
      <c r="J250" s="3">
        <f t="shared" si="114"/>
        <v>4</v>
      </c>
      <c r="K250" s="306" t="s">
        <v>1879</v>
      </c>
      <c r="L250" s="308">
        <v>0.23830000000000001</v>
      </c>
      <c r="M250" s="309">
        <v>5.3999999999999999E-2</v>
      </c>
      <c r="N250" s="33">
        <f t="shared" si="111"/>
        <v>0</v>
      </c>
      <c r="O250" s="853"/>
      <c r="P250" s="1031" t="s">
        <v>3193</v>
      </c>
      <c r="Q250" s="646"/>
      <c r="R250" s="890"/>
      <c r="S250" s="1027"/>
      <c r="T250" s="1028"/>
      <c r="U250" s="270"/>
    </row>
    <row r="251" spans="1:21">
      <c r="A251" s="261" t="s">
        <v>3481</v>
      </c>
      <c r="B251" s="261" t="s">
        <v>3574</v>
      </c>
      <c r="C251" s="966"/>
      <c r="D251" s="966"/>
      <c r="E251" s="306">
        <v>0</v>
      </c>
      <c r="F251" s="475">
        <f t="shared" si="110"/>
        <v>0</v>
      </c>
      <c r="G251" s="306">
        <v>191</v>
      </c>
      <c r="H251" s="306">
        <v>32</v>
      </c>
      <c r="I251" s="3">
        <v>32</v>
      </c>
      <c r="J251" s="3">
        <f t="shared" si="114"/>
        <v>4</v>
      </c>
      <c r="K251" s="306" t="s">
        <v>1879</v>
      </c>
      <c r="L251" s="309">
        <v>0.2167</v>
      </c>
      <c r="M251" s="309">
        <v>7.1999999999999995E-2</v>
      </c>
      <c r="N251" s="33">
        <f t="shared" si="111"/>
        <v>0</v>
      </c>
      <c r="O251" s="853"/>
      <c r="P251" s="1031" t="s">
        <v>3193</v>
      </c>
      <c r="Q251" s="646"/>
      <c r="R251" s="890"/>
      <c r="S251" s="1027"/>
      <c r="T251" s="1028"/>
      <c r="U251" s="270"/>
    </row>
    <row r="252" spans="1:21">
      <c r="A252" s="261" t="s">
        <v>3481</v>
      </c>
      <c r="B252" s="261" t="s">
        <v>3575</v>
      </c>
      <c r="C252" s="966"/>
      <c r="D252" s="966"/>
      <c r="E252" s="306">
        <v>0</v>
      </c>
      <c r="F252" s="475">
        <f t="shared" si="110"/>
        <v>0</v>
      </c>
      <c r="G252" s="307">
        <v>203</v>
      </c>
      <c r="H252" s="1030">
        <v>32</v>
      </c>
      <c r="I252" s="3">
        <f t="shared" ref="I252:I334" si="115">E252/G252+H252</f>
        <v>32</v>
      </c>
      <c r="J252" s="3">
        <f t="shared" si="114"/>
        <v>4</v>
      </c>
      <c r="K252" s="306" t="s">
        <v>1879</v>
      </c>
      <c r="L252" s="308">
        <v>0.24229999999999999</v>
      </c>
      <c r="M252" s="309">
        <v>6.9559999999999997E-2</v>
      </c>
      <c r="N252" s="33">
        <f t="shared" si="111"/>
        <v>0</v>
      </c>
      <c r="O252" s="853"/>
      <c r="P252" s="1031" t="s">
        <v>3193</v>
      </c>
      <c r="Q252" s="646">
        <v>100</v>
      </c>
      <c r="R252" s="890"/>
      <c r="S252" s="1027"/>
      <c r="T252" s="1028"/>
      <c r="U252" s="270"/>
    </row>
    <row r="253" spans="1:21">
      <c r="A253" s="261" t="s">
        <v>3481</v>
      </c>
      <c r="B253" s="261" t="s">
        <v>3576</v>
      </c>
      <c r="C253" s="966"/>
      <c r="D253" s="966"/>
      <c r="E253" s="306">
        <v>0</v>
      </c>
      <c r="F253" s="475">
        <f t="shared" si="110"/>
        <v>0</v>
      </c>
      <c r="G253" s="307">
        <v>203</v>
      </c>
      <c r="H253" s="1030">
        <v>32</v>
      </c>
      <c r="I253" s="3">
        <f t="shared" si="115"/>
        <v>32</v>
      </c>
      <c r="J253" s="3">
        <f t="shared" si="114"/>
        <v>4</v>
      </c>
      <c r="K253" s="306" t="s">
        <v>1879</v>
      </c>
      <c r="L253" s="308">
        <v>0.22500000000000001</v>
      </c>
      <c r="M253" s="309">
        <v>7.1620000000000003E-2</v>
      </c>
      <c r="N253" s="33">
        <f t="shared" si="111"/>
        <v>0</v>
      </c>
      <c r="O253" s="853"/>
      <c r="P253" s="668" t="s">
        <v>3193</v>
      </c>
      <c r="Q253" s="646"/>
      <c r="R253" s="890"/>
      <c r="S253" s="1027"/>
      <c r="T253" s="1028"/>
      <c r="U253" s="270"/>
    </row>
    <row r="254" spans="1:21">
      <c r="A254" s="261" t="s">
        <v>3481</v>
      </c>
      <c r="B254" s="261" t="s">
        <v>3482</v>
      </c>
      <c r="C254" s="966"/>
      <c r="D254" s="966"/>
      <c r="E254" s="306">
        <v>0</v>
      </c>
      <c r="F254" s="475">
        <f>((E254*M254)/35)</f>
        <v>0</v>
      </c>
      <c r="G254" s="307">
        <v>249</v>
      </c>
      <c r="H254" s="306">
        <v>50</v>
      </c>
      <c r="I254" s="3">
        <f>E254/G254+H254</f>
        <v>50</v>
      </c>
      <c r="J254" s="3">
        <f>ROUND(I254/7.5,0)</f>
        <v>7</v>
      </c>
      <c r="K254" s="306" t="s">
        <v>1885</v>
      </c>
      <c r="L254" s="308">
        <v>0.25280000000000002</v>
      </c>
      <c r="M254" s="309">
        <v>0.15304999999999999</v>
      </c>
      <c r="N254" s="33">
        <f>E254*L254</f>
        <v>0</v>
      </c>
      <c r="O254" s="853"/>
      <c r="P254" s="1031" t="s">
        <v>3193</v>
      </c>
      <c r="Q254" s="646"/>
      <c r="R254" s="890"/>
      <c r="S254" s="1027"/>
      <c r="T254" s="1028"/>
      <c r="U254" s="270"/>
    </row>
    <row r="255" spans="1:21">
      <c r="A255" s="261" t="s">
        <v>3172</v>
      </c>
      <c r="B255" s="261" t="s">
        <v>3578</v>
      </c>
      <c r="C255" s="966"/>
      <c r="D255" s="966"/>
      <c r="E255" s="306">
        <v>0</v>
      </c>
      <c r="F255" s="475">
        <f t="shared" si="110"/>
        <v>0</v>
      </c>
      <c r="G255" s="306">
        <v>162</v>
      </c>
      <c r="H255" s="306">
        <v>50</v>
      </c>
      <c r="I255" s="3">
        <v>32</v>
      </c>
      <c r="J255" s="3">
        <f t="shared" si="114"/>
        <v>4</v>
      </c>
      <c r="K255" s="306" t="s">
        <v>1908</v>
      </c>
      <c r="L255" s="308">
        <v>0.17169999999999999</v>
      </c>
      <c r="M255" s="309">
        <v>6.0249999999999998E-2</v>
      </c>
      <c r="N255" s="33">
        <f t="shared" si="111"/>
        <v>0</v>
      </c>
      <c r="O255" s="853"/>
      <c r="P255" s="668"/>
      <c r="Q255" s="646"/>
      <c r="R255" s="890"/>
      <c r="S255" s="1027"/>
      <c r="T255" s="1028"/>
      <c r="U255" s="270"/>
    </row>
    <row r="256" spans="1:21">
      <c r="A256" s="261" t="s">
        <v>3481</v>
      </c>
      <c r="B256" s="261" t="s">
        <v>3579</v>
      </c>
      <c r="C256" s="966"/>
      <c r="D256" s="966"/>
      <c r="E256" s="306">
        <v>0</v>
      </c>
      <c r="F256" s="475">
        <f t="shared" si="110"/>
        <v>0</v>
      </c>
      <c r="G256" s="307">
        <v>249</v>
      </c>
      <c r="H256" s="306">
        <v>32</v>
      </c>
      <c r="I256" s="3">
        <f t="shared" si="115"/>
        <v>32</v>
      </c>
      <c r="J256" s="3">
        <f t="shared" si="114"/>
        <v>4</v>
      </c>
      <c r="K256" s="306" t="s">
        <v>1828</v>
      </c>
      <c r="L256" s="308">
        <v>0.66720000000000002</v>
      </c>
      <c r="M256" s="309">
        <v>0.32500000000000001</v>
      </c>
      <c r="N256" s="33">
        <f t="shared" si="111"/>
        <v>0</v>
      </c>
      <c r="O256" s="853"/>
      <c r="P256" s="668"/>
      <c r="Q256" s="646"/>
      <c r="R256" s="890"/>
      <c r="S256" s="1027"/>
      <c r="T256" s="1028"/>
      <c r="U256" s="270"/>
    </row>
    <row r="257" spans="1:21">
      <c r="A257" s="261" t="s">
        <v>3481</v>
      </c>
      <c r="B257" s="261" t="s">
        <v>3580</v>
      </c>
      <c r="C257" s="966"/>
      <c r="D257" s="966"/>
      <c r="E257" s="306">
        <v>0</v>
      </c>
      <c r="F257" s="475">
        <f t="shared" si="110"/>
        <v>0</v>
      </c>
      <c r="G257" s="307">
        <v>191</v>
      </c>
      <c r="H257" s="306">
        <v>32</v>
      </c>
      <c r="I257" s="3">
        <f t="shared" si="115"/>
        <v>32</v>
      </c>
      <c r="J257" s="3">
        <f t="shared" si="114"/>
        <v>4</v>
      </c>
      <c r="K257" s="306" t="s">
        <v>1839</v>
      </c>
      <c r="L257" s="308">
        <v>1.1029</v>
      </c>
      <c r="M257" s="309">
        <v>4.7199999999999999E-2</v>
      </c>
      <c r="N257" s="33">
        <f t="shared" si="111"/>
        <v>0</v>
      </c>
      <c r="O257" s="853"/>
      <c r="P257" s="668"/>
      <c r="Q257" s="646"/>
      <c r="R257" s="890"/>
      <c r="S257" s="1027"/>
      <c r="T257" s="1028"/>
      <c r="U257" s="270"/>
    </row>
    <row r="258" spans="1:21">
      <c r="A258" s="261" t="s">
        <v>3481</v>
      </c>
      <c r="B258" s="261" t="s">
        <v>489</v>
      </c>
      <c r="C258" s="966"/>
      <c r="D258" s="966"/>
      <c r="E258" s="306">
        <v>0</v>
      </c>
      <c r="F258" s="475">
        <f t="shared" si="110"/>
        <v>0</v>
      </c>
      <c r="G258" s="307">
        <v>137</v>
      </c>
      <c r="H258" s="306">
        <v>32</v>
      </c>
      <c r="I258" s="3">
        <f t="shared" si="115"/>
        <v>32</v>
      </c>
      <c r="J258" s="3">
        <f t="shared" si="114"/>
        <v>4</v>
      </c>
      <c r="K258" s="306" t="s">
        <v>1852</v>
      </c>
      <c r="L258" s="308">
        <v>2.2216999999999998</v>
      </c>
      <c r="M258" s="309">
        <v>1.008</v>
      </c>
      <c r="N258" s="33">
        <v>0</v>
      </c>
      <c r="O258" s="853"/>
      <c r="P258" s="668"/>
      <c r="Q258" s="646"/>
      <c r="R258" s="890"/>
      <c r="S258" s="1027"/>
      <c r="T258" s="1028"/>
      <c r="U258" s="270"/>
    </row>
    <row r="259" spans="1:21">
      <c r="A259" s="261" t="s">
        <v>3481</v>
      </c>
      <c r="B259" s="261" t="s">
        <v>3581</v>
      </c>
      <c r="C259" s="966"/>
      <c r="D259" s="966"/>
      <c r="E259" s="306">
        <v>0</v>
      </c>
      <c r="F259" s="475">
        <f t="shared" si="110"/>
        <v>0</v>
      </c>
      <c r="G259" s="307">
        <v>249</v>
      </c>
      <c r="H259" s="306">
        <v>32</v>
      </c>
      <c r="I259" s="3">
        <f t="shared" si="115"/>
        <v>32</v>
      </c>
      <c r="J259" s="3">
        <f t="shared" si="114"/>
        <v>4</v>
      </c>
      <c r="K259" s="306" t="s">
        <v>1828</v>
      </c>
      <c r="L259" s="308">
        <v>0.51559999999999995</v>
      </c>
      <c r="M259" s="309">
        <v>0.28699999999999998</v>
      </c>
      <c r="N259" s="33">
        <f t="shared" si="111"/>
        <v>0</v>
      </c>
      <c r="O259" s="853"/>
      <c r="P259" s="668"/>
      <c r="Q259" s="646"/>
      <c r="R259" s="890"/>
      <c r="S259" s="1027"/>
      <c r="T259" s="1028"/>
      <c r="U259" s="270"/>
    </row>
    <row r="260" spans="1:21">
      <c r="A260" s="261" t="s">
        <v>3481</v>
      </c>
      <c r="B260" s="261" t="s">
        <v>3582</v>
      </c>
      <c r="C260" s="966"/>
      <c r="D260" s="966"/>
      <c r="E260" s="306">
        <v>0</v>
      </c>
      <c r="F260" s="475">
        <f t="shared" si="110"/>
        <v>0</v>
      </c>
      <c r="G260" s="307">
        <v>249</v>
      </c>
      <c r="H260" s="306">
        <v>32</v>
      </c>
      <c r="I260" s="3">
        <f t="shared" si="115"/>
        <v>32</v>
      </c>
      <c r="J260" s="3">
        <f t="shared" si="114"/>
        <v>4</v>
      </c>
      <c r="K260" s="306" t="s">
        <v>1828</v>
      </c>
      <c r="L260" s="308">
        <v>0.5101</v>
      </c>
      <c r="M260" s="309">
        <v>0.26500000000000001</v>
      </c>
      <c r="N260" s="33">
        <f t="shared" si="111"/>
        <v>0</v>
      </c>
      <c r="O260" s="853"/>
      <c r="P260" s="668"/>
      <c r="Q260" s="646"/>
      <c r="R260" s="890"/>
      <c r="S260" s="1027"/>
      <c r="T260" s="1028"/>
      <c r="U260" s="270"/>
    </row>
    <row r="261" spans="1:21">
      <c r="A261" s="261" t="s">
        <v>3481</v>
      </c>
      <c r="B261" s="261" t="s">
        <v>3583</v>
      </c>
      <c r="C261" s="966"/>
      <c r="D261" s="966"/>
      <c r="E261" s="306">
        <v>0</v>
      </c>
      <c r="F261" s="475">
        <f t="shared" si="110"/>
        <v>0</v>
      </c>
      <c r="G261" s="307">
        <v>240</v>
      </c>
      <c r="H261" s="306">
        <v>32</v>
      </c>
      <c r="I261" s="3">
        <f t="shared" si="115"/>
        <v>32</v>
      </c>
      <c r="J261" s="3">
        <f t="shared" si="114"/>
        <v>4</v>
      </c>
      <c r="K261" s="306" t="s">
        <v>1839</v>
      </c>
      <c r="L261" s="308">
        <v>0.88619999999999999</v>
      </c>
      <c r="M261" s="309">
        <v>0.43504999999999999</v>
      </c>
      <c r="N261" s="33">
        <f t="shared" si="111"/>
        <v>0</v>
      </c>
      <c r="O261" s="853"/>
      <c r="P261" s="668"/>
      <c r="Q261" s="646"/>
      <c r="R261" s="890"/>
      <c r="S261" s="1027"/>
      <c r="T261" s="1028"/>
      <c r="U261" s="270"/>
    </row>
    <row r="262" spans="1:21">
      <c r="A262" s="261" t="s">
        <v>3481</v>
      </c>
      <c r="B262" s="261" t="s">
        <v>491</v>
      </c>
      <c r="C262" s="966"/>
      <c r="D262" s="966"/>
      <c r="E262" s="306">
        <v>0</v>
      </c>
      <c r="F262" s="475">
        <f t="shared" si="110"/>
        <v>0</v>
      </c>
      <c r="G262" s="307">
        <v>154</v>
      </c>
      <c r="H262" s="306">
        <v>24</v>
      </c>
      <c r="I262" s="3">
        <f t="shared" si="115"/>
        <v>24</v>
      </c>
      <c r="J262" s="3">
        <f t="shared" si="114"/>
        <v>3</v>
      </c>
      <c r="K262" s="306" t="s">
        <v>1852</v>
      </c>
      <c r="L262" s="308">
        <v>1.7788999999999999</v>
      </c>
      <c r="M262" s="309">
        <v>0.90900000000000003</v>
      </c>
      <c r="N262" s="33">
        <f t="shared" si="111"/>
        <v>0</v>
      </c>
      <c r="O262" s="853"/>
      <c r="P262" s="668"/>
      <c r="Q262" s="646"/>
      <c r="R262" s="890"/>
      <c r="S262" s="1027"/>
      <c r="T262" s="1028"/>
      <c r="U262" s="270"/>
    </row>
    <row r="263" spans="1:21">
      <c r="A263" s="261" t="s">
        <v>3481</v>
      </c>
      <c r="B263" s="261" t="s">
        <v>3584</v>
      </c>
      <c r="C263" s="966"/>
      <c r="D263" s="966"/>
      <c r="E263" s="306">
        <v>0</v>
      </c>
      <c r="F263" s="475">
        <f t="shared" si="110"/>
        <v>0</v>
      </c>
      <c r="G263" s="306">
        <v>249</v>
      </c>
      <c r="H263" s="306">
        <v>32</v>
      </c>
      <c r="I263" s="3">
        <f t="shared" si="115"/>
        <v>32</v>
      </c>
      <c r="J263" s="3">
        <f t="shared" si="114"/>
        <v>4</v>
      </c>
      <c r="K263" s="306" t="s">
        <v>1828</v>
      </c>
      <c r="L263" s="309">
        <v>0.51559999999999995</v>
      </c>
      <c r="M263" s="309">
        <v>0.28970000000000001</v>
      </c>
      <c r="N263" s="33">
        <f t="shared" si="111"/>
        <v>0</v>
      </c>
      <c r="O263" s="853"/>
      <c r="P263" s="668"/>
      <c r="Q263" s="646"/>
      <c r="R263" s="890"/>
      <c r="S263" s="1027"/>
      <c r="T263" s="1028"/>
      <c r="U263" s="270"/>
    </row>
    <row r="264" spans="1:21">
      <c r="A264" s="261" t="s">
        <v>3481</v>
      </c>
      <c r="B264" s="261" t="s">
        <v>3585</v>
      </c>
      <c r="C264" s="966"/>
      <c r="D264" s="966"/>
      <c r="E264" s="306">
        <v>0</v>
      </c>
      <c r="F264" s="475">
        <f t="shared" si="110"/>
        <v>0</v>
      </c>
      <c r="G264" s="306">
        <v>249</v>
      </c>
      <c r="H264" s="306">
        <v>32</v>
      </c>
      <c r="I264" s="3">
        <f t="shared" si="115"/>
        <v>32</v>
      </c>
      <c r="J264" s="3">
        <f t="shared" si="114"/>
        <v>4</v>
      </c>
      <c r="K264" s="306" t="s">
        <v>1828</v>
      </c>
      <c r="L264" s="309">
        <v>0.51270000000000004</v>
      </c>
      <c r="M264" s="309">
        <v>0.43099999999999999</v>
      </c>
      <c r="N264" s="33">
        <f t="shared" si="111"/>
        <v>0</v>
      </c>
      <c r="O264" s="853"/>
      <c r="P264" s="668"/>
      <c r="Q264" s="646"/>
      <c r="R264" s="890"/>
      <c r="S264" s="1027"/>
      <c r="T264" s="1028"/>
      <c r="U264" s="270"/>
    </row>
    <row r="265" spans="1:21">
      <c r="A265" s="261" t="s">
        <v>3481</v>
      </c>
      <c r="B265" s="261" t="s">
        <v>3586</v>
      </c>
      <c r="C265" s="966"/>
      <c r="D265" s="966"/>
      <c r="E265" s="306">
        <v>0</v>
      </c>
      <c r="F265" s="475">
        <f t="shared" si="110"/>
        <v>0</v>
      </c>
      <c r="G265" s="306">
        <v>240</v>
      </c>
      <c r="H265" s="306">
        <v>32</v>
      </c>
      <c r="I265" s="3">
        <f t="shared" si="115"/>
        <v>32</v>
      </c>
      <c r="J265" s="3">
        <f t="shared" si="114"/>
        <v>4</v>
      </c>
      <c r="K265" s="306" t="s">
        <v>1839</v>
      </c>
      <c r="L265" s="309">
        <v>0.88619999999999999</v>
      </c>
      <c r="M265" s="309">
        <v>0.42804999999999999</v>
      </c>
      <c r="N265" s="33">
        <f t="shared" si="111"/>
        <v>0</v>
      </c>
      <c r="O265" s="853"/>
      <c r="P265" s="668"/>
      <c r="Q265" s="33"/>
      <c r="R265" s="890"/>
      <c r="S265" s="1027"/>
      <c r="T265" s="1028"/>
      <c r="U265" s="270"/>
    </row>
    <row r="266" spans="1:21">
      <c r="A266" s="261" t="s">
        <v>3481</v>
      </c>
      <c r="B266" s="261" t="s">
        <v>3587</v>
      </c>
      <c r="C266" s="966"/>
      <c r="D266" s="966"/>
      <c r="E266" s="306">
        <v>0</v>
      </c>
      <c r="F266" s="475">
        <f t="shared" si="110"/>
        <v>0</v>
      </c>
      <c r="G266" s="307">
        <v>249</v>
      </c>
      <c r="H266" s="306">
        <v>32</v>
      </c>
      <c r="I266" s="3">
        <f t="shared" si="115"/>
        <v>32</v>
      </c>
      <c r="J266" s="3">
        <f t="shared" si="114"/>
        <v>4</v>
      </c>
      <c r="K266" s="306" t="s">
        <v>1828</v>
      </c>
      <c r="L266" s="308">
        <v>0.51559999999999995</v>
      </c>
      <c r="M266" s="309">
        <v>0.28970000000000001</v>
      </c>
      <c r="N266" s="33">
        <f t="shared" si="111"/>
        <v>0</v>
      </c>
      <c r="O266" s="853"/>
      <c r="P266" s="668"/>
      <c r="Q266" s="33"/>
      <c r="R266" s="890"/>
      <c r="S266" s="1027"/>
      <c r="T266" s="1028"/>
      <c r="U266" s="270"/>
    </row>
    <row r="267" spans="1:21">
      <c r="A267" s="261" t="s">
        <v>3481</v>
      </c>
      <c r="B267" s="261" t="s">
        <v>3588</v>
      </c>
      <c r="C267" s="966"/>
      <c r="D267" s="966"/>
      <c r="E267" s="306">
        <v>0</v>
      </c>
      <c r="F267" s="475">
        <f t="shared" si="110"/>
        <v>0</v>
      </c>
      <c r="G267" s="307">
        <v>249</v>
      </c>
      <c r="H267" s="306">
        <v>32</v>
      </c>
      <c r="I267" s="3">
        <f t="shared" si="115"/>
        <v>32</v>
      </c>
      <c r="J267" s="3">
        <f t="shared" si="114"/>
        <v>4</v>
      </c>
      <c r="K267" s="306" t="s">
        <v>1828</v>
      </c>
      <c r="L267" s="308">
        <v>0.5101</v>
      </c>
      <c r="M267" s="309">
        <v>0.27700000000000002</v>
      </c>
      <c r="N267" s="33">
        <f t="shared" si="111"/>
        <v>0</v>
      </c>
      <c r="O267" s="853"/>
      <c r="P267" s="668"/>
      <c r="Q267" s="33"/>
      <c r="R267" s="890"/>
      <c r="S267" s="1027"/>
      <c r="T267" s="1028"/>
      <c r="U267" s="270"/>
    </row>
    <row r="268" spans="1:21">
      <c r="A268" s="261" t="s">
        <v>3481</v>
      </c>
      <c r="B268" s="261" t="s">
        <v>3589</v>
      </c>
      <c r="C268" s="966"/>
      <c r="D268" s="966"/>
      <c r="E268" s="306">
        <v>0</v>
      </c>
      <c r="F268" s="475">
        <f t="shared" si="110"/>
        <v>0</v>
      </c>
      <c r="G268" s="307">
        <v>154</v>
      </c>
      <c r="H268" s="306">
        <v>24</v>
      </c>
      <c r="I268" s="3">
        <f t="shared" si="115"/>
        <v>24</v>
      </c>
      <c r="J268" s="3">
        <f t="shared" si="114"/>
        <v>3</v>
      </c>
      <c r="K268" s="306" t="s">
        <v>1852</v>
      </c>
      <c r="L268" s="308">
        <v>1.7505999999999999</v>
      </c>
      <c r="M268" s="309">
        <v>1.0660000000000001</v>
      </c>
      <c r="N268" s="33">
        <f t="shared" si="111"/>
        <v>0</v>
      </c>
      <c r="O268" s="853"/>
      <c r="P268" s="668"/>
      <c r="Q268" s="33"/>
      <c r="R268" s="890"/>
      <c r="S268" s="1027"/>
      <c r="T268" s="1028"/>
      <c r="U268" s="270"/>
    </row>
    <row r="269" spans="1:21">
      <c r="A269" s="261" t="s">
        <v>3481</v>
      </c>
      <c r="B269" s="261" t="s">
        <v>3590</v>
      </c>
      <c r="C269" s="966"/>
      <c r="D269" s="966"/>
      <c r="E269" s="306">
        <v>0</v>
      </c>
      <c r="F269" s="475">
        <f t="shared" si="110"/>
        <v>0</v>
      </c>
      <c r="G269" s="307">
        <v>154</v>
      </c>
      <c r="H269" s="306">
        <v>8</v>
      </c>
      <c r="I269" s="3">
        <f t="shared" si="115"/>
        <v>8</v>
      </c>
      <c r="J269" s="3">
        <f t="shared" si="114"/>
        <v>1</v>
      </c>
      <c r="K269" s="306" t="s">
        <v>1852</v>
      </c>
      <c r="L269" s="308">
        <v>1.7505999999999999</v>
      </c>
      <c r="M269" s="309">
        <v>1.0720000000000001</v>
      </c>
      <c r="N269" s="33">
        <f t="shared" si="111"/>
        <v>0</v>
      </c>
      <c r="O269" s="853"/>
      <c r="P269" s="668"/>
      <c r="Q269" s="33"/>
      <c r="R269" s="890"/>
      <c r="S269" s="1027"/>
      <c r="T269" s="1028"/>
      <c r="U269" s="270"/>
    </row>
    <row r="270" spans="1:21">
      <c r="A270" s="261" t="s">
        <v>3171</v>
      </c>
      <c r="B270" s="127" t="s">
        <v>3591</v>
      </c>
      <c r="C270" s="353"/>
      <c r="D270" s="353"/>
      <c r="E270" s="110">
        <v>0</v>
      </c>
      <c r="F270" s="475">
        <f t="shared" si="110"/>
        <v>0</v>
      </c>
      <c r="G270" s="111">
        <v>191</v>
      </c>
      <c r="H270" s="110">
        <v>16</v>
      </c>
      <c r="I270" s="3">
        <f t="shared" si="115"/>
        <v>16</v>
      </c>
      <c r="J270" s="3">
        <f t="shared" si="114"/>
        <v>2</v>
      </c>
      <c r="K270" s="110" t="s">
        <v>1798</v>
      </c>
      <c r="L270" s="113">
        <v>0.40989999999999999</v>
      </c>
      <c r="M270" s="168">
        <v>0.2</v>
      </c>
      <c r="N270" s="33">
        <f t="shared" si="111"/>
        <v>0</v>
      </c>
      <c r="O270" s="853"/>
      <c r="P270" s="668"/>
      <c r="Q270" s="33">
        <v>2015</v>
      </c>
      <c r="R270" s="890"/>
      <c r="S270" s="1027"/>
      <c r="T270" s="1028"/>
      <c r="U270" s="270"/>
    </row>
    <row r="271" spans="1:21">
      <c r="A271" s="261" t="s">
        <v>4020</v>
      </c>
      <c r="B271" s="261" t="s">
        <v>2948</v>
      </c>
      <c r="C271" s="966"/>
      <c r="D271" s="966"/>
      <c r="E271" s="306">
        <v>0</v>
      </c>
      <c r="F271" s="475">
        <f t="shared" si="110"/>
        <v>0</v>
      </c>
      <c r="G271" s="111">
        <v>295</v>
      </c>
      <c r="H271" s="110">
        <v>32</v>
      </c>
      <c r="I271" s="3">
        <f>E271/G271+H271</f>
        <v>32</v>
      </c>
      <c r="J271" s="3">
        <f>ROUND(I271/7.5,0)</f>
        <v>4</v>
      </c>
      <c r="K271" s="110" t="s">
        <v>1846</v>
      </c>
      <c r="L271" s="113">
        <v>1.0319</v>
      </c>
      <c r="M271" s="168">
        <v>0.49314999999999998</v>
      </c>
      <c r="N271" s="33">
        <f t="shared" si="111"/>
        <v>0</v>
      </c>
      <c r="O271" s="853"/>
      <c r="P271" s="668"/>
      <c r="Q271" s="33">
        <v>2015</v>
      </c>
      <c r="R271" s="890"/>
      <c r="S271" s="1027"/>
      <c r="T271" s="1028"/>
      <c r="U271" s="270"/>
    </row>
    <row r="272" spans="1:21">
      <c r="A272" s="261" t="s">
        <v>3171</v>
      </c>
      <c r="B272" s="261" t="s">
        <v>2950</v>
      </c>
      <c r="C272" s="966"/>
      <c r="D272" s="966"/>
      <c r="E272" s="306">
        <v>0</v>
      </c>
      <c r="F272" s="475">
        <f t="shared" si="110"/>
        <v>0</v>
      </c>
      <c r="G272" s="111">
        <v>295</v>
      </c>
      <c r="H272" s="110">
        <v>4</v>
      </c>
      <c r="I272" s="3">
        <f>E272/G272+H272</f>
        <v>4</v>
      </c>
      <c r="J272" s="3">
        <f>ROUND(I272/7.5,0)</f>
        <v>1</v>
      </c>
      <c r="K272" s="110" t="s">
        <v>1846</v>
      </c>
      <c r="L272" s="113">
        <v>1.0319</v>
      </c>
      <c r="M272" s="168">
        <v>0.4274</v>
      </c>
      <c r="N272" s="33">
        <f t="shared" si="111"/>
        <v>0</v>
      </c>
      <c r="O272" s="853"/>
      <c r="P272" s="668"/>
      <c r="Q272" s="33">
        <v>2015</v>
      </c>
      <c r="R272" s="890"/>
      <c r="S272" s="1027"/>
      <c r="T272" s="1028"/>
      <c r="U272" s="270"/>
    </row>
    <row r="273" spans="1:21">
      <c r="A273" s="261" t="s">
        <v>3481</v>
      </c>
      <c r="B273" s="261" t="s">
        <v>3592</v>
      </c>
      <c r="C273" s="966"/>
      <c r="D273" s="966"/>
      <c r="E273" s="306">
        <v>0</v>
      </c>
      <c r="F273" s="475">
        <f t="shared" si="110"/>
        <v>0</v>
      </c>
      <c r="G273" s="306">
        <v>249</v>
      </c>
      <c r="H273" s="306">
        <v>32</v>
      </c>
      <c r="I273" s="3">
        <f t="shared" si="115"/>
        <v>32</v>
      </c>
      <c r="J273" s="3">
        <f t="shared" si="114"/>
        <v>4</v>
      </c>
      <c r="K273" s="306" t="s">
        <v>1828</v>
      </c>
      <c r="L273" s="308">
        <v>0.51859999999999995</v>
      </c>
      <c r="M273" s="309">
        <v>0.28100000000000003</v>
      </c>
      <c r="N273" s="33">
        <f t="shared" si="111"/>
        <v>0</v>
      </c>
      <c r="O273" s="853"/>
      <c r="P273" s="668"/>
      <c r="Q273" s="33"/>
      <c r="R273" s="890"/>
      <c r="S273" s="1027"/>
      <c r="T273" s="1028"/>
      <c r="U273" s="270"/>
    </row>
    <row r="274" spans="1:21">
      <c r="A274" s="261" t="s">
        <v>3169</v>
      </c>
      <c r="B274" s="261" t="s">
        <v>3593</v>
      </c>
      <c r="C274" s="966" t="s">
        <v>644</v>
      </c>
      <c r="D274" s="966"/>
      <c r="E274" s="306">
        <v>0</v>
      </c>
      <c r="F274" s="475">
        <f t="shared" si="110"/>
        <v>0</v>
      </c>
      <c r="G274" s="307">
        <v>249</v>
      </c>
      <c r="H274" s="306">
        <v>8</v>
      </c>
      <c r="I274" s="3">
        <f>E274/G274+H274</f>
        <v>8</v>
      </c>
      <c r="J274" s="3">
        <f>ROUND(I274/7.5,0)</f>
        <v>1</v>
      </c>
      <c r="K274" s="306" t="s">
        <v>1828</v>
      </c>
      <c r="L274" s="308">
        <v>0.5101</v>
      </c>
      <c r="M274" s="309">
        <v>0.26529999999999998</v>
      </c>
      <c r="N274" s="33">
        <f t="shared" si="111"/>
        <v>0</v>
      </c>
      <c r="O274" s="853"/>
      <c r="P274" s="668"/>
      <c r="Q274" s="1032">
        <v>2016</v>
      </c>
      <c r="R274" s="890"/>
      <c r="S274" s="1027"/>
      <c r="T274" s="1028"/>
      <c r="U274" s="270"/>
    </row>
    <row r="275" spans="1:21">
      <c r="A275" s="261" t="s">
        <v>3171</v>
      </c>
      <c r="B275" s="261">
        <v>419996</v>
      </c>
      <c r="C275" s="966"/>
      <c r="D275" s="966"/>
      <c r="E275" s="1511">
        <v>0</v>
      </c>
      <c r="F275" s="1512">
        <f t="shared" si="110"/>
        <v>0</v>
      </c>
      <c r="G275" s="307">
        <v>463</v>
      </c>
      <c r="H275" s="306">
        <v>32</v>
      </c>
      <c r="I275" s="3">
        <f t="shared" si="115"/>
        <v>32</v>
      </c>
      <c r="J275" s="3">
        <f t="shared" si="114"/>
        <v>4</v>
      </c>
      <c r="K275" s="306" t="s">
        <v>1889</v>
      </c>
      <c r="L275" s="308">
        <v>0.2485</v>
      </c>
      <c r="M275" s="309">
        <v>9.2499999999999999E-2</v>
      </c>
      <c r="N275" s="33">
        <f t="shared" si="111"/>
        <v>0</v>
      </c>
      <c r="O275" s="853"/>
      <c r="P275" s="668"/>
      <c r="Q275" s="33"/>
      <c r="R275" s="890"/>
      <c r="S275" s="1027"/>
      <c r="T275" s="1028"/>
      <c r="U275" s="270"/>
    </row>
    <row r="276" spans="1:21">
      <c r="A276" s="261" t="s">
        <v>3516</v>
      </c>
      <c r="B276" s="261" t="s">
        <v>3594</v>
      </c>
      <c r="C276" s="966"/>
      <c r="D276" s="966"/>
      <c r="E276" s="306">
        <v>0</v>
      </c>
      <c r="F276" s="475">
        <f t="shared" si="110"/>
        <v>0</v>
      </c>
      <c r="G276" s="306">
        <v>313</v>
      </c>
      <c r="H276" s="306">
        <v>0</v>
      </c>
      <c r="I276" s="3">
        <f>E276/G276+H276</f>
        <v>0</v>
      </c>
      <c r="J276" s="3">
        <f>ROUND(I276/7.5,0)</f>
        <v>0</v>
      </c>
      <c r="K276" s="306">
        <v>427926</v>
      </c>
      <c r="L276" s="308">
        <v>0.47689999999999999</v>
      </c>
      <c r="M276" s="309">
        <v>0.24099999999999999</v>
      </c>
      <c r="N276" s="33">
        <f t="shared" si="111"/>
        <v>0</v>
      </c>
      <c r="O276" s="853"/>
      <c r="P276" s="668"/>
      <c r="Q276" s="33">
        <v>180</v>
      </c>
      <c r="R276" s="774"/>
      <c r="S276" s="1027"/>
      <c r="T276" s="1028"/>
      <c r="U276" s="1033"/>
    </row>
    <row r="277" spans="1:21">
      <c r="A277" s="261" t="s">
        <v>3516</v>
      </c>
      <c r="B277" s="261" t="s">
        <v>3595</v>
      </c>
      <c r="C277" s="966"/>
      <c r="D277" s="966"/>
      <c r="E277" s="306">
        <v>0</v>
      </c>
      <c r="F277" s="475">
        <f t="shared" si="110"/>
        <v>0</v>
      </c>
      <c r="G277" s="306">
        <v>313</v>
      </c>
      <c r="H277" s="306">
        <v>0</v>
      </c>
      <c r="I277" s="3">
        <f>E277/G277+H277</f>
        <v>0</v>
      </c>
      <c r="J277" s="3">
        <f>ROUND(I277/7.5,0)</f>
        <v>0</v>
      </c>
      <c r="K277" s="306">
        <v>428436</v>
      </c>
      <c r="L277" s="308">
        <v>0.46060000000000001</v>
      </c>
      <c r="M277" s="309">
        <v>0.73650000000000004</v>
      </c>
      <c r="N277" s="33">
        <f t="shared" si="111"/>
        <v>0</v>
      </c>
      <c r="O277" s="853"/>
      <c r="P277" s="668"/>
      <c r="Q277" s="33"/>
      <c r="R277" s="774"/>
      <c r="S277" s="1027"/>
      <c r="T277" s="1028"/>
      <c r="U277" s="1033"/>
    </row>
    <row r="278" spans="1:21">
      <c r="A278" s="261" t="s">
        <v>3171</v>
      </c>
      <c r="B278" s="261" t="s">
        <v>3596</v>
      </c>
      <c r="C278" s="966"/>
      <c r="D278" s="966"/>
      <c r="E278" s="306">
        <v>0</v>
      </c>
      <c r="F278" s="475">
        <f t="shared" si="110"/>
        <v>0</v>
      </c>
      <c r="G278" s="307">
        <v>381</v>
      </c>
      <c r="H278" s="306">
        <v>32</v>
      </c>
      <c r="I278" s="3">
        <f t="shared" si="115"/>
        <v>32</v>
      </c>
      <c r="J278" s="3">
        <f t="shared" si="114"/>
        <v>4</v>
      </c>
      <c r="K278" s="306" t="s">
        <v>1846</v>
      </c>
      <c r="L278" s="308">
        <v>0.52049999999999996</v>
      </c>
      <c r="M278" s="309">
        <v>0.24660000000000001</v>
      </c>
      <c r="N278" s="33">
        <f t="shared" si="111"/>
        <v>0</v>
      </c>
      <c r="O278" s="853"/>
      <c r="P278" s="668"/>
      <c r="Q278" s="33"/>
      <c r="R278" s="890"/>
      <c r="S278" s="1027"/>
      <c r="T278" s="1028"/>
      <c r="U278" s="1033"/>
    </row>
    <row r="279" spans="1:21">
      <c r="A279" s="261" t="s">
        <v>3172</v>
      </c>
      <c r="B279" s="261" t="s">
        <v>3597</v>
      </c>
      <c r="C279" s="966"/>
      <c r="D279" s="966"/>
      <c r="E279" s="306">
        <v>0</v>
      </c>
      <c r="F279" s="475">
        <f t="shared" si="110"/>
        <v>0</v>
      </c>
      <c r="G279" s="306">
        <v>110</v>
      </c>
      <c r="H279" s="306">
        <v>32</v>
      </c>
      <c r="I279" s="3">
        <f t="shared" si="115"/>
        <v>32</v>
      </c>
      <c r="J279" s="3">
        <f t="shared" si="114"/>
        <v>4</v>
      </c>
      <c r="K279" s="306" t="s">
        <v>1892</v>
      </c>
      <c r="L279" s="308">
        <v>0.16020000000000001</v>
      </c>
      <c r="M279" s="309">
        <v>5.4100000000000002E-2</v>
      </c>
      <c r="N279" s="33">
        <f t="shared" si="111"/>
        <v>0</v>
      </c>
      <c r="O279" s="853"/>
      <c r="P279" s="668"/>
      <c r="Q279" s="33"/>
      <c r="R279" s="890"/>
      <c r="S279" s="1027"/>
      <c r="T279" s="1028"/>
      <c r="U279" s="1033"/>
    </row>
    <row r="280" spans="1:21">
      <c r="A280" s="261" t="s">
        <v>3172</v>
      </c>
      <c r="B280" s="261" t="s">
        <v>3598</v>
      </c>
      <c r="C280" s="966"/>
      <c r="D280" s="966"/>
      <c r="E280" s="306">
        <v>0</v>
      </c>
      <c r="F280" s="475">
        <f t="shared" si="110"/>
        <v>0</v>
      </c>
      <c r="G280" s="306">
        <v>278</v>
      </c>
      <c r="H280" s="306">
        <v>32</v>
      </c>
      <c r="I280" s="3">
        <f t="shared" si="115"/>
        <v>32</v>
      </c>
      <c r="J280" s="3">
        <f t="shared" si="114"/>
        <v>4</v>
      </c>
      <c r="K280" s="306" t="s">
        <v>1819</v>
      </c>
      <c r="L280" s="309">
        <v>0.82369999999999999</v>
      </c>
      <c r="M280" s="309">
        <v>0.81540000000000001</v>
      </c>
      <c r="N280" s="33">
        <f t="shared" si="111"/>
        <v>0</v>
      </c>
      <c r="O280" s="853"/>
      <c r="P280" s="668"/>
      <c r="Q280" s="33"/>
      <c r="R280" s="890"/>
      <c r="S280" s="1027"/>
      <c r="T280" s="1028"/>
      <c r="U280" s="1033"/>
    </row>
    <row r="281" spans="1:21">
      <c r="A281" s="261"/>
      <c r="B281" s="261" t="s">
        <v>3599</v>
      </c>
      <c r="C281" s="966"/>
      <c r="D281" s="966"/>
      <c r="E281" s="306">
        <v>0</v>
      </c>
      <c r="F281" s="475">
        <f t="shared" si="110"/>
        <v>0</v>
      </c>
      <c r="G281" s="306">
        <v>324</v>
      </c>
      <c r="H281" s="306">
        <v>32</v>
      </c>
      <c r="I281" s="3">
        <f t="shared" si="115"/>
        <v>32</v>
      </c>
      <c r="J281" s="3">
        <f t="shared" si="114"/>
        <v>4</v>
      </c>
      <c r="K281" s="306" t="s">
        <v>3600</v>
      </c>
      <c r="L281" s="309">
        <v>0.15509999999999999</v>
      </c>
      <c r="M281" s="309">
        <v>7.0000000000000007E-2</v>
      </c>
      <c r="N281" s="33">
        <f t="shared" si="111"/>
        <v>0</v>
      </c>
      <c r="O281" s="853"/>
      <c r="P281" s="668"/>
      <c r="Q281" s="33"/>
      <c r="R281" s="890"/>
      <c r="S281" s="1027"/>
      <c r="T281" s="1028"/>
      <c r="U281" s="1033"/>
    </row>
    <row r="282" spans="1:21">
      <c r="A282" s="261" t="s">
        <v>3171</v>
      </c>
      <c r="B282" s="261" t="s">
        <v>3601</v>
      </c>
      <c r="C282" s="966"/>
      <c r="D282" s="966"/>
      <c r="E282" s="306">
        <v>0</v>
      </c>
      <c r="F282" s="475">
        <f t="shared" si="110"/>
        <v>0</v>
      </c>
      <c r="G282" s="306">
        <v>297</v>
      </c>
      <c r="H282" s="306">
        <v>32</v>
      </c>
      <c r="I282" s="3">
        <f>E282/G282+H282</f>
        <v>32</v>
      </c>
      <c r="J282" s="3">
        <f>ROUND(I282/7.5,0)</f>
        <v>4</v>
      </c>
      <c r="K282" s="306" t="s">
        <v>1100</v>
      </c>
      <c r="L282" s="309">
        <v>0.60309999999999997</v>
      </c>
      <c r="M282" s="309">
        <v>0.35659999999999997</v>
      </c>
      <c r="N282" s="33">
        <f t="shared" si="111"/>
        <v>0</v>
      </c>
      <c r="O282" s="853"/>
      <c r="P282" s="668"/>
      <c r="Q282" s="33"/>
      <c r="R282" s="890"/>
      <c r="S282" s="1027"/>
      <c r="T282" s="1028"/>
      <c r="U282" s="1033"/>
    </row>
    <row r="283" spans="1:21">
      <c r="A283" s="261" t="s">
        <v>3602</v>
      </c>
      <c r="B283" s="246" t="s">
        <v>3546</v>
      </c>
      <c r="C283" s="313"/>
      <c r="D283" s="313"/>
      <c r="E283" s="7">
        <v>0</v>
      </c>
      <c r="F283" s="475">
        <f t="shared" si="110"/>
        <v>0</v>
      </c>
      <c r="G283" s="8">
        <v>216</v>
      </c>
      <c r="H283" s="7">
        <v>32</v>
      </c>
      <c r="I283" s="3">
        <f t="shared" ref="I283" si="116">E283/G283+H283</f>
        <v>32</v>
      </c>
      <c r="J283" s="3">
        <f t="shared" ref="J283" si="117">ROUND(I283/7.5,0)</f>
        <v>4</v>
      </c>
      <c r="K283" s="7" t="s">
        <v>1388</v>
      </c>
      <c r="L283" s="195">
        <v>4.8500000000000001E-2</v>
      </c>
      <c r="M283" s="382">
        <v>1.2999999999999999E-2</v>
      </c>
      <c r="N283" s="33">
        <f t="shared" si="111"/>
        <v>0</v>
      </c>
      <c r="O283" s="1034"/>
      <c r="P283" s="1031"/>
      <c r="Q283" s="1032"/>
      <c r="R283" s="1035"/>
      <c r="S283" s="1027"/>
      <c r="T283" s="1028"/>
      <c r="U283" s="1033"/>
    </row>
    <row r="284" spans="1:21">
      <c r="A284" s="261" t="s">
        <v>3603</v>
      </c>
      <c r="B284" s="261" t="s">
        <v>3604</v>
      </c>
      <c r="C284" s="966"/>
      <c r="D284" s="966"/>
      <c r="E284" s="306">
        <v>0</v>
      </c>
      <c r="F284" s="475">
        <f t="shared" si="110"/>
        <v>0</v>
      </c>
      <c r="G284" s="306">
        <v>324</v>
      </c>
      <c r="H284" s="306">
        <v>48</v>
      </c>
      <c r="I284" s="3">
        <f t="shared" si="115"/>
        <v>48</v>
      </c>
      <c r="J284" s="3">
        <f t="shared" si="114"/>
        <v>6</v>
      </c>
      <c r="K284" s="306" t="s">
        <v>181</v>
      </c>
      <c r="L284" s="309">
        <v>0.58009999999999995</v>
      </c>
      <c r="M284" s="309">
        <v>0.51049999999999995</v>
      </c>
      <c r="N284" s="33">
        <f t="shared" si="111"/>
        <v>0</v>
      </c>
      <c r="O284" s="1036" t="s">
        <v>1045</v>
      </c>
      <c r="P284" s="668"/>
      <c r="Q284" s="33"/>
      <c r="R284" s="890"/>
      <c r="S284" s="1027"/>
      <c r="T284" s="1028"/>
      <c r="U284" s="1033"/>
    </row>
    <row r="285" spans="1:21">
      <c r="A285" s="261" t="s">
        <v>3171</v>
      </c>
      <c r="B285" s="261" t="s">
        <v>3491</v>
      </c>
      <c r="D285" s="1037"/>
      <c r="E285" s="306">
        <v>0</v>
      </c>
      <c r="F285" s="475">
        <f t="shared" si="110"/>
        <v>0</v>
      </c>
      <c r="G285" s="307">
        <v>405</v>
      </c>
      <c r="H285" s="306">
        <v>32</v>
      </c>
      <c r="I285" s="3">
        <f t="shared" si="115"/>
        <v>32</v>
      </c>
      <c r="J285" s="3">
        <f t="shared" si="114"/>
        <v>4</v>
      </c>
      <c r="K285" s="306" t="s">
        <v>1805</v>
      </c>
      <c r="L285" s="308">
        <v>0.28970000000000001</v>
      </c>
      <c r="M285" s="309">
        <v>0.1037</v>
      </c>
      <c r="N285" s="33">
        <f t="shared" si="111"/>
        <v>0</v>
      </c>
      <c r="O285" s="853" t="s">
        <v>3453</v>
      </c>
      <c r="P285" s="668" t="s">
        <v>3606</v>
      </c>
      <c r="Q285" s="33"/>
      <c r="R285" s="890" t="s">
        <v>3606</v>
      </c>
      <c r="S285" s="1027"/>
      <c r="T285" s="872"/>
      <c r="U285" s="1033"/>
    </row>
    <row r="286" spans="1:21">
      <c r="A286" s="261" t="s">
        <v>3481</v>
      </c>
      <c r="B286" s="127" t="s">
        <v>3006</v>
      </c>
      <c r="C286" s="1037" t="s">
        <v>3605</v>
      </c>
      <c r="D286" s="663"/>
      <c r="E286" s="110">
        <v>0</v>
      </c>
      <c r="F286" s="475">
        <f t="shared" si="110"/>
        <v>0</v>
      </c>
      <c r="G286" s="111">
        <v>531</v>
      </c>
      <c r="H286" s="110">
        <v>32</v>
      </c>
      <c r="I286" s="3">
        <f>E286/G286+H286</f>
        <v>32</v>
      </c>
      <c r="J286" s="3">
        <f>ROUND(I286/7.5,0)</f>
        <v>4</v>
      </c>
      <c r="K286" s="110" t="s">
        <v>1805</v>
      </c>
      <c r="L286" s="113">
        <v>0.29709999999999998</v>
      </c>
      <c r="M286" s="168">
        <v>8.226E-2</v>
      </c>
      <c r="N286" s="33">
        <f t="shared" si="111"/>
        <v>0</v>
      </c>
      <c r="O286" s="853"/>
      <c r="P286" s="668"/>
      <c r="Q286" s="33"/>
      <c r="R286" s="890"/>
      <c r="S286" s="1027"/>
      <c r="T286" s="872"/>
      <c r="U286" s="1033"/>
    </row>
    <row r="287" spans="1:21">
      <c r="A287" s="261" t="s">
        <v>3481</v>
      </c>
      <c r="B287" s="127" t="s">
        <v>70</v>
      </c>
      <c r="C287" s="353"/>
      <c r="D287" s="353"/>
      <c r="E287" s="1318">
        <v>0</v>
      </c>
      <c r="F287" s="1512">
        <f t="shared" si="110"/>
        <v>0</v>
      </c>
      <c r="G287" s="111">
        <v>360</v>
      </c>
      <c r="H287" s="110">
        <v>32</v>
      </c>
      <c r="I287" s="3">
        <f>E287/G287+H287</f>
        <v>32</v>
      </c>
      <c r="J287" s="3">
        <f>ROUND(I287/7.5,0)</f>
        <v>4</v>
      </c>
      <c r="K287" s="110" t="s">
        <v>1805</v>
      </c>
      <c r="L287" s="113">
        <v>0.3004</v>
      </c>
      <c r="M287" s="168">
        <v>0.12558</v>
      </c>
      <c r="N287" s="33">
        <f t="shared" si="111"/>
        <v>0</v>
      </c>
      <c r="O287" s="853"/>
      <c r="P287" s="668"/>
      <c r="Q287" s="1032">
        <v>2015</v>
      </c>
      <c r="R287" s="890"/>
      <c r="S287" s="1027"/>
      <c r="T287" s="872"/>
      <c r="U287" s="1033"/>
    </row>
    <row r="288" spans="1:21">
      <c r="A288" s="261" t="s">
        <v>3481</v>
      </c>
      <c r="B288" s="974" t="s">
        <v>3009</v>
      </c>
      <c r="C288" s="1037" t="s">
        <v>3607</v>
      </c>
      <c r="D288" s="1037"/>
      <c r="E288" s="110">
        <v>0</v>
      </c>
      <c r="F288" s="475">
        <f t="shared" si="110"/>
        <v>0</v>
      </c>
      <c r="G288" s="111">
        <v>360</v>
      </c>
      <c r="H288" s="110">
        <v>32</v>
      </c>
      <c r="I288" s="3">
        <f>E288/G288+H288</f>
        <v>32</v>
      </c>
      <c r="J288" s="3">
        <f>ROUND(I288/7.5,0)</f>
        <v>4</v>
      </c>
      <c r="K288" s="110" t="s">
        <v>1805</v>
      </c>
      <c r="L288" s="168">
        <v>0.29799999999999999</v>
      </c>
      <c r="M288" s="168">
        <v>0.12558</v>
      </c>
      <c r="N288" s="33">
        <f t="shared" si="111"/>
        <v>0</v>
      </c>
      <c r="O288" s="853"/>
      <c r="P288" s="668"/>
      <c r="Q288" s="1032">
        <v>2018</v>
      </c>
      <c r="R288" s="890"/>
      <c r="S288" s="1027"/>
      <c r="T288" s="872"/>
      <c r="U288" s="1033"/>
    </row>
    <row r="289" spans="1:21">
      <c r="A289" s="261" t="s">
        <v>3171</v>
      </c>
      <c r="B289" s="261" t="s">
        <v>3490</v>
      </c>
      <c r="C289" s="966"/>
      <c r="D289" s="966"/>
      <c r="E289" s="1511">
        <v>0</v>
      </c>
      <c r="F289" s="1512">
        <f t="shared" si="110"/>
        <v>0</v>
      </c>
      <c r="G289" s="307">
        <v>405</v>
      </c>
      <c r="H289" s="306">
        <v>32</v>
      </c>
      <c r="I289" s="3">
        <f t="shared" si="115"/>
        <v>32</v>
      </c>
      <c r="J289" s="3">
        <f t="shared" si="114"/>
        <v>4</v>
      </c>
      <c r="K289" s="306" t="s">
        <v>1805</v>
      </c>
      <c r="L289" s="308">
        <v>0.29299999999999998</v>
      </c>
      <c r="M289" s="309">
        <v>8.4000000000000005E-2</v>
      </c>
      <c r="N289" s="33">
        <f t="shared" si="111"/>
        <v>0</v>
      </c>
      <c r="O289" s="853" t="s">
        <v>3453</v>
      </c>
      <c r="P289" s="668" t="s">
        <v>3606</v>
      </c>
      <c r="Q289" s="1032"/>
      <c r="R289" s="890" t="s">
        <v>3606</v>
      </c>
      <c r="S289" s="1027"/>
      <c r="T289" s="1028"/>
      <c r="U289" s="1033"/>
    </row>
    <row r="290" spans="1:21">
      <c r="A290" s="261" t="s">
        <v>3171</v>
      </c>
      <c r="B290" s="127" t="s">
        <v>3010</v>
      </c>
      <c r="C290" s="353" t="s">
        <v>3608</v>
      </c>
      <c r="D290" s="353"/>
      <c r="E290" s="1318">
        <v>0</v>
      </c>
      <c r="F290" s="1512">
        <f t="shared" si="110"/>
        <v>0</v>
      </c>
      <c r="G290" s="111">
        <v>432</v>
      </c>
      <c r="H290" s="110">
        <v>32</v>
      </c>
      <c r="I290" s="3">
        <f t="shared" si="115"/>
        <v>32</v>
      </c>
      <c r="J290" s="3">
        <f t="shared" si="114"/>
        <v>4</v>
      </c>
      <c r="K290" s="110" t="s">
        <v>1805</v>
      </c>
      <c r="L290" s="113">
        <v>0.3004</v>
      </c>
      <c r="M290" s="168">
        <v>9.3799999999999994E-2</v>
      </c>
      <c r="N290" s="33">
        <f t="shared" si="111"/>
        <v>0</v>
      </c>
      <c r="O290" s="853"/>
      <c r="P290" s="668"/>
      <c r="Q290" s="1032">
        <v>2016</v>
      </c>
      <c r="R290" s="890" t="s">
        <v>4140</v>
      </c>
      <c r="S290" s="1027"/>
      <c r="T290" s="1028"/>
      <c r="U290" s="1033"/>
    </row>
    <row r="291" spans="1:21">
      <c r="A291" s="261" t="s">
        <v>3171</v>
      </c>
      <c r="B291" s="261" t="s">
        <v>3492</v>
      </c>
      <c r="C291" s="966"/>
      <c r="D291" s="966"/>
      <c r="E291" s="1511">
        <v>0</v>
      </c>
      <c r="F291" s="1512">
        <f t="shared" si="110"/>
        <v>0</v>
      </c>
      <c r="G291" s="307">
        <v>360</v>
      </c>
      <c r="H291" s="306">
        <v>32</v>
      </c>
      <c r="I291" s="3">
        <f t="shared" si="115"/>
        <v>32</v>
      </c>
      <c r="J291" s="3">
        <f t="shared" si="114"/>
        <v>4</v>
      </c>
      <c r="K291" s="306" t="s">
        <v>1821</v>
      </c>
      <c r="L291" s="308">
        <v>0.47270000000000001</v>
      </c>
      <c r="M291" s="309">
        <v>0.151</v>
      </c>
      <c r="N291" s="33">
        <f t="shared" si="111"/>
        <v>0</v>
      </c>
      <c r="O291" s="853" t="s">
        <v>3453</v>
      </c>
      <c r="P291" s="668" t="s">
        <v>3055</v>
      </c>
      <c r="Q291" s="33">
        <v>150</v>
      </c>
      <c r="R291" s="1038" t="s">
        <v>3609</v>
      </c>
      <c r="S291" s="1027"/>
      <c r="T291" s="1028"/>
      <c r="U291" s="1033"/>
    </row>
    <row r="292" spans="1:21">
      <c r="A292" s="261" t="s">
        <v>3171</v>
      </c>
      <c r="B292" s="127" t="s">
        <v>3013</v>
      </c>
      <c r="C292" s="353" t="s">
        <v>3608</v>
      </c>
      <c r="D292" s="353"/>
      <c r="E292" s="110">
        <v>0</v>
      </c>
      <c r="F292" s="475">
        <f t="shared" si="110"/>
        <v>0</v>
      </c>
      <c r="G292" s="111">
        <v>405</v>
      </c>
      <c r="H292" s="110">
        <v>32</v>
      </c>
      <c r="I292" s="3">
        <f t="shared" si="115"/>
        <v>32</v>
      </c>
      <c r="J292" s="3">
        <f t="shared" si="114"/>
        <v>4</v>
      </c>
      <c r="K292" s="110" t="s">
        <v>1821</v>
      </c>
      <c r="L292" s="113">
        <v>0.49480000000000002</v>
      </c>
      <c r="M292" s="168">
        <v>0.1547</v>
      </c>
      <c r="N292" s="33">
        <f t="shared" si="111"/>
        <v>0</v>
      </c>
      <c r="O292" s="853"/>
      <c r="P292" s="668"/>
      <c r="Q292" s="1032">
        <v>2016</v>
      </c>
      <c r="R292" s="1038"/>
      <c r="S292" s="1027"/>
      <c r="T292" s="1028"/>
      <c r="U292" s="1033"/>
    </row>
    <row r="293" spans="1:21">
      <c r="A293" s="261" t="s">
        <v>3171</v>
      </c>
      <c r="B293" s="127" t="s">
        <v>65</v>
      </c>
      <c r="C293" s="353" t="s">
        <v>3608</v>
      </c>
      <c r="D293" s="353"/>
      <c r="E293" s="1318">
        <v>0</v>
      </c>
      <c r="F293" s="1512">
        <f t="shared" si="110"/>
        <v>0</v>
      </c>
      <c r="G293" s="111">
        <v>405</v>
      </c>
      <c r="H293" s="110">
        <v>32</v>
      </c>
      <c r="I293" s="3">
        <f t="shared" si="115"/>
        <v>32</v>
      </c>
      <c r="J293" s="3">
        <f t="shared" si="114"/>
        <v>4</v>
      </c>
      <c r="K293" s="110" t="s">
        <v>1821</v>
      </c>
      <c r="L293" s="113">
        <v>0.4889</v>
      </c>
      <c r="M293" s="168">
        <v>0.15859999999999999</v>
      </c>
      <c r="N293" s="33">
        <f t="shared" si="111"/>
        <v>0</v>
      </c>
      <c r="O293" s="853"/>
      <c r="P293" s="668"/>
      <c r="Q293" s="1032">
        <v>2016</v>
      </c>
      <c r="R293" s="1038"/>
      <c r="S293" s="1027"/>
      <c r="T293" s="1028"/>
      <c r="U293" s="1033"/>
    </row>
    <row r="294" spans="1:21">
      <c r="A294" s="261" t="s">
        <v>3171</v>
      </c>
      <c r="B294" s="261" t="s">
        <v>3493</v>
      </c>
      <c r="C294" s="966"/>
      <c r="D294" s="966"/>
      <c r="E294" s="306">
        <v>0</v>
      </c>
      <c r="F294" s="475">
        <f t="shared" si="110"/>
        <v>0</v>
      </c>
      <c r="G294" s="307">
        <v>360</v>
      </c>
      <c r="H294" s="306">
        <v>16</v>
      </c>
      <c r="I294" s="3">
        <f>E294/G294+H294</f>
        <v>16</v>
      </c>
      <c r="J294" s="3">
        <f>ROUND(I294/7.5,0)</f>
        <v>2</v>
      </c>
      <c r="K294" s="306" t="s">
        <v>1821</v>
      </c>
      <c r="L294" s="308">
        <v>0.61129999999999995</v>
      </c>
      <c r="M294" s="309">
        <v>0.24115</v>
      </c>
      <c r="N294" s="33">
        <f t="shared" si="111"/>
        <v>0</v>
      </c>
      <c r="O294" s="853" t="s">
        <v>3453</v>
      </c>
      <c r="P294" s="668" t="s">
        <v>3055</v>
      </c>
      <c r="Q294" s="33"/>
      <c r="R294" s="1039" t="s">
        <v>3610</v>
      </c>
      <c r="S294" s="1040"/>
      <c r="T294" s="1041"/>
      <c r="U294" s="1033"/>
    </row>
    <row r="295" spans="1:21">
      <c r="A295" s="261" t="s">
        <v>3172</v>
      </c>
      <c r="B295" s="261" t="s">
        <v>3611</v>
      </c>
      <c r="C295" s="966"/>
      <c r="D295" s="966"/>
      <c r="E295" s="306">
        <v>0</v>
      </c>
      <c r="F295" s="475">
        <f t="shared" si="110"/>
        <v>0</v>
      </c>
      <c r="G295" s="306">
        <v>117</v>
      </c>
      <c r="H295" s="306">
        <v>32</v>
      </c>
      <c r="I295" s="3">
        <f t="shared" si="115"/>
        <v>32</v>
      </c>
      <c r="J295" s="3">
        <f t="shared" si="114"/>
        <v>4</v>
      </c>
      <c r="K295" s="306" t="s">
        <v>1780</v>
      </c>
      <c r="L295" s="309">
        <v>0.16389999999999999</v>
      </c>
      <c r="M295" s="309">
        <v>4.1500000000000002E-2</v>
      </c>
      <c r="N295" s="33">
        <f t="shared" si="111"/>
        <v>0</v>
      </c>
      <c r="O295" s="853"/>
      <c r="P295" s="668"/>
      <c r="Q295" s="33"/>
      <c r="R295" s="890"/>
      <c r="S295" s="1027"/>
      <c r="T295" s="1028"/>
      <c r="U295" s="1033"/>
    </row>
    <row r="296" spans="1:21">
      <c r="A296" s="261" t="s">
        <v>3168</v>
      </c>
      <c r="B296" s="261" t="s">
        <v>3612</v>
      </c>
      <c r="C296" s="966"/>
      <c r="D296" s="966"/>
      <c r="E296" s="306">
        <v>0</v>
      </c>
      <c r="F296" s="475">
        <f t="shared" si="110"/>
        <v>0</v>
      </c>
      <c r="G296" s="307">
        <v>231</v>
      </c>
      <c r="H296" s="306">
        <v>32</v>
      </c>
      <c r="I296" s="3">
        <f t="shared" si="115"/>
        <v>32</v>
      </c>
      <c r="J296" s="3">
        <f t="shared" si="114"/>
        <v>4</v>
      </c>
      <c r="K296" s="306" t="s">
        <v>1808</v>
      </c>
      <c r="L296" s="309">
        <v>0.39429999999999998</v>
      </c>
      <c r="M296" s="309">
        <v>0.14399999999999999</v>
      </c>
      <c r="N296" s="33">
        <f t="shared" si="111"/>
        <v>0</v>
      </c>
      <c r="O296" s="853"/>
      <c r="P296" s="668"/>
      <c r="Q296" s="33"/>
      <c r="R296" s="890"/>
      <c r="S296" s="1027"/>
      <c r="T296" s="872"/>
      <c r="U296" s="1033"/>
    </row>
    <row r="297" spans="1:21">
      <c r="A297" s="261" t="s">
        <v>3171</v>
      </c>
      <c r="B297" s="261" t="s">
        <v>996</v>
      </c>
      <c r="C297" s="966"/>
      <c r="D297" s="966"/>
      <c r="E297" s="306">
        <v>0</v>
      </c>
      <c r="F297" s="475">
        <f t="shared" si="110"/>
        <v>0</v>
      </c>
      <c r="G297" s="307">
        <v>324</v>
      </c>
      <c r="H297" s="306">
        <v>16</v>
      </c>
      <c r="I297" s="3">
        <f>E297/G297+H297</f>
        <v>16</v>
      </c>
      <c r="J297" s="3">
        <f>ROUND(I297/7.5,0)</f>
        <v>2</v>
      </c>
      <c r="K297" s="306" t="s">
        <v>1805</v>
      </c>
      <c r="L297" s="308">
        <v>0.3518</v>
      </c>
      <c r="M297" s="309">
        <v>9.5699999999999993E-2</v>
      </c>
      <c r="N297" s="33">
        <f t="shared" si="111"/>
        <v>0</v>
      </c>
      <c r="O297" s="853"/>
      <c r="P297" s="668" t="s">
        <v>3606</v>
      </c>
      <c r="Q297" s="33"/>
      <c r="R297" s="890" t="s">
        <v>4141</v>
      </c>
      <c r="S297" s="1027"/>
      <c r="T297" s="1028"/>
      <c r="U297" s="1033"/>
    </row>
    <row r="298" spans="1:21">
      <c r="A298" s="261" t="s">
        <v>3168</v>
      </c>
      <c r="B298" s="261" t="s">
        <v>3613</v>
      </c>
      <c r="C298" s="966"/>
      <c r="D298" s="966"/>
      <c r="E298" s="306">
        <v>0</v>
      </c>
      <c r="F298" s="475">
        <f t="shared" si="110"/>
        <v>0</v>
      </c>
      <c r="G298" s="306">
        <v>324</v>
      </c>
      <c r="H298" s="306">
        <v>32</v>
      </c>
      <c r="I298" s="3">
        <f t="shared" si="115"/>
        <v>32</v>
      </c>
      <c r="J298" s="3">
        <f>J296</f>
        <v>4</v>
      </c>
      <c r="K298" s="306" t="s">
        <v>1100</v>
      </c>
      <c r="L298" s="309">
        <v>0.52300000000000002</v>
      </c>
      <c r="M298" s="309"/>
      <c r="N298" s="33">
        <f t="shared" si="111"/>
        <v>0</v>
      </c>
      <c r="O298" s="853"/>
      <c r="P298" s="668"/>
      <c r="Q298" s="33"/>
      <c r="R298" s="890"/>
      <c r="S298" s="1027"/>
      <c r="T298" s="1028"/>
      <c r="U298" s="1033"/>
    </row>
    <row r="299" spans="1:21">
      <c r="A299" s="261" t="s">
        <v>3168</v>
      </c>
      <c r="B299" s="261" t="s">
        <v>3460</v>
      </c>
      <c r="C299" s="966"/>
      <c r="D299" s="966"/>
      <c r="E299" s="306">
        <v>0</v>
      </c>
      <c r="F299" s="475">
        <f t="shared" si="110"/>
        <v>0</v>
      </c>
      <c r="G299" s="307">
        <v>324</v>
      </c>
      <c r="H299" s="306">
        <v>8</v>
      </c>
      <c r="I299" s="3">
        <f t="shared" si="115"/>
        <v>8</v>
      </c>
      <c r="J299" s="3">
        <f t="shared" ref="J299:J399" si="118">ROUND(I299/7.5,0)</f>
        <v>1</v>
      </c>
      <c r="K299" s="306" t="s">
        <v>1100</v>
      </c>
      <c r="L299" s="308">
        <v>0.53410000000000002</v>
      </c>
      <c r="M299" s="309"/>
      <c r="N299" s="33">
        <f t="shared" ref="N299:N342" si="119">E299*L299</f>
        <v>0</v>
      </c>
      <c r="O299" s="853"/>
      <c r="P299" s="668"/>
      <c r="Q299" s="33"/>
      <c r="R299" s="890"/>
      <c r="S299" s="1027"/>
      <c r="T299" s="1028"/>
      <c r="U299" s="1033"/>
    </row>
    <row r="300" spans="1:21">
      <c r="A300" s="261" t="s">
        <v>3168</v>
      </c>
      <c r="B300" s="261" t="s">
        <v>3461</v>
      </c>
      <c r="C300" s="966"/>
      <c r="D300" s="966"/>
      <c r="E300" s="306">
        <v>0</v>
      </c>
      <c r="F300" s="475">
        <f t="shared" ref="F300:F363" si="120">((E300*M300)/35)</f>
        <v>0</v>
      </c>
      <c r="G300" s="307">
        <v>231</v>
      </c>
      <c r="H300" s="306">
        <v>8</v>
      </c>
      <c r="I300" s="3">
        <f t="shared" si="115"/>
        <v>8</v>
      </c>
      <c r="J300" s="3">
        <f t="shared" si="118"/>
        <v>1</v>
      </c>
      <c r="K300" s="306" t="s">
        <v>1808</v>
      </c>
      <c r="L300" s="308">
        <v>0.49080000000000001</v>
      </c>
      <c r="M300" s="309"/>
      <c r="N300" s="33">
        <f t="shared" si="119"/>
        <v>0</v>
      </c>
      <c r="O300" s="853"/>
      <c r="P300" s="668" t="s">
        <v>3034</v>
      </c>
      <c r="Q300" s="33"/>
      <c r="R300" s="890" t="s">
        <v>3034</v>
      </c>
      <c r="S300" s="1027"/>
      <c r="T300" s="872"/>
      <c r="U300" s="1033"/>
    </row>
    <row r="301" spans="1:21">
      <c r="A301" s="261" t="s">
        <v>3168</v>
      </c>
      <c r="B301" s="261" t="s">
        <v>3463</v>
      </c>
      <c r="C301" s="966"/>
      <c r="D301" s="966"/>
      <c r="E301" s="306">
        <v>0</v>
      </c>
      <c r="F301" s="475">
        <f t="shared" si="120"/>
        <v>0</v>
      </c>
      <c r="G301" s="307">
        <v>231</v>
      </c>
      <c r="H301" s="306">
        <v>4</v>
      </c>
      <c r="I301" s="3">
        <f t="shared" si="115"/>
        <v>4</v>
      </c>
      <c r="J301" s="3">
        <f t="shared" si="118"/>
        <v>1</v>
      </c>
      <c r="K301" s="306" t="s">
        <v>1808</v>
      </c>
      <c r="L301" s="308">
        <v>0.49080000000000001</v>
      </c>
      <c r="M301" s="309"/>
      <c r="N301" s="33">
        <f t="shared" si="119"/>
        <v>0</v>
      </c>
      <c r="O301" s="853"/>
      <c r="P301" s="668" t="s">
        <v>3034</v>
      </c>
      <c r="Q301" s="831"/>
      <c r="R301" s="890" t="s">
        <v>3034</v>
      </c>
      <c r="S301" s="1027"/>
      <c r="T301" s="872"/>
      <c r="U301" s="1033"/>
    </row>
    <row r="302" spans="1:21">
      <c r="A302" s="261" t="s">
        <v>3168</v>
      </c>
      <c r="B302" s="261" t="s">
        <v>3614</v>
      </c>
      <c r="C302" s="966"/>
      <c r="D302" s="966"/>
      <c r="E302" s="306">
        <v>0</v>
      </c>
      <c r="F302" s="475">
        <f t="shared" si="120"/>
        <v>0</v>
      </c>
      <c r="G302" s="307">
        <v>231</v>
      </c>
      <c r="H302" s="306">
        <v>32</v>
      </c>
      <c r="I302" s="3">
        <f t="shared" si="115"/>
        <v>32</v>
      </c>
      <c r="J302" s="3">
        <f t="shared" si="118"/>
        <v>4</v>
      </c>
      <c r="K302" s="306" t="s">
        <v>1808</v>
      </c>
      <c r="L302" s="308">
        <v>0.49080000000000001</v>
      </c>
      <c r="M302" s="309"/>
      <c r="N302" s="33">
        <f t="shared" si="119"/>
        <v>0</v>
      </c>
      <c r="O302" s="853"/>
      <c r="P302" s="668" t="s">
        <v>3034</v>
      </c>
      <c r="Q302" s="831"/>
      <c r="R302" s="890" t="s">
        <v>3034</v>
      </c>
      <c r="S302" s="1027"/>
      <c r="T302" s="872"/>
      <c r="U302" s="1033"/>
    </row>
    <row r="303" spans="1:21">
      <c r="A303" s="261" t="s">
        <v>3168</v>
      </c>
      <c r="B303" s="261" t="s">
        <v>966</v>
      </c>
      <c r="C303" s="966"/>
      <c r="D303" s="966"/>
      <c r="E303" s="306">
        <v>0</v>
      </c>
      <c r="F303" s="475">
        <f t="shared" si="120"/>
        <v>0</v>
      </c>
      <c r="G303" s="307">
        <v>324</v>
      </c>
      <c r="H303" s="306">
        <v>16</v>
      </c>
      <c r="I303" s="3">
        <f>E303/G303+H303</f>
        <v>16</v>
      </c>
      <c r="J303" s="3">
        <f>ROUND(I303/7.5,0)</f>
        <v>2</v>
      </c>
      <c r="K303" s="306" t="s">
        <v>1100</v>
      </c>
      <c r="L303" s="308">
        <v>0.64119999999999999</v>
      </c>
      <c r="M303" s="309"/>
      <c r="N303" s="33">
        <f t="shared" si="119"/>
        <v>0</v>
      </c>
      <c r="O303" s="853"/>
      <c r="P303" s="668"/>
      <c r="Q303" s="831"/>
      <c r="R303" s="890"/>
      <c r="S303" s="1027"/>
      <c r="T303" s="872"/>
      <c r="U303" s="1033"/>
    </row>
    <row r="304" spans="1:21">
      <c r="A304" s="261" t="s">
        <v>3168</v>
      </c>
      <c r="B304" s="261" t="s">
        <v>573</v>
      </c>
      <c r="C304" s="922">
        <v>2015</v>
      </c>
      <c r="D304" s="922"/>
      <c r="E304" s="306">
        <v>0</v>
      </c>
      <c r="F304" s="475">
        <f t="shared" si="120"/>
        <v>0</v>
      </c>
      <c r="G304" s="307">
        <v>324</v>
      </c>
      <c r="H304" s="306">
        <v>1</v>
      </c>
      <c r="I304" s="3">
        <f t="shared" ref="I304" si="121">E304/G304+H304</f>
        <v>1</v>
      </c>
      <c r="J304" s="3">
        <f t="shared" ref="J304" si="122">ROUND(I304/7.5,0)</f>
        <v>0</v>
      </c>
      <c r="K304" s="306" t="s">
        <v>1100</v>
      </c>
      <c r="L304" s="308">
        <v>0.64119999999999999</v>
      </c>
      <c r="M304" s="309"/>
      <c r="N304" s="33">
        <f t="shared" si="119"/>
        <v>0</v>
      </c>
      <c r="O304" s="853"/>
      <c r="P304" s="668"/>
      <c r="Q304" s="33"/>
      <c r="R304" s="1042"/>
      <c r="S304" s="923"/>
      <c r="T304" s="894"/>
      <c r="U304" s="977"/>
    </row>
    <row r="305" spans="1:21">
      <c r="A305" s="261" t="s">
        <v>3168</v>
      </c>
      <c r="B305" s="261" t="s">
        <v>574</v>
      </c>
      <c r="C305" s="966"/>
      <c r="D305" s="966"/>
      <c r="E305" s="306">
        <v>4</v>
      </c>
      <c r="F305" s="475">
        <f t="shared" si="120"/>
        <v>0</v>
      </c>
      <c r="G305" s="307">
        <v>270</v>
      </c>
      <c r="H305" s="306">
        <v>32</v>
      </c>
      <c r="I305" s="3">
        <f t="shared" si="115"/>
        <v>32.014814814814812</v>
      </c>
      <c r="J305" s="3">
        <f t="shared" si="118"/>
        <v>4</v>
      </c>
      <c r="K305" s="306" t="s">
        <v>1100</v>
      </c>
      <c r="L305" s="308">
        <v>0.64119999999999999</v>
      </c>
      <c r="M305" s="309"/>
      <c r="N305" s="33">
        <f t="shared" si="119"/>
        <v>2.5648</v>
      </c>
      <c r="O305" s="853"/>
      <c r="P305" s="668" t="s">
        <v>2949</v>
      </c>
      <c r="Q305" s="831"/>
      <c r="R305" s="890" t="s">
        <v>2949</v>
      </c>
      <c r="S305" s="1027"/>
      <c r="T305" s="872"/>
      <c r="U305" s="1033"/>
    </row>
    <row r="306" spans="1:21">
      <c r="A306" s="261" t="s">
        <v>3168</v>
      </c>
      <c r="B306" s="261" t="s">
        <v>3451</v>
      </c>
      <c r="C306" s="966"/>
      <c r="D306" s="966"/>
      <c r="E306" s="306">
        <v>16</v>
      </c>
      <c r="F306" s="475">
        <f t="shared" si="120"/>
        <v>0</v>
      </c>
      <c r="G306" s="307">
        <v>231</v>
      </c>
      <c r="H306" s="306">
        <v>32</v>
      </c>
      <c r="I306" s="3">
        <f>E306/G306+H306</f>
        <v>32.069264069264072</v>
      </c>
      <c r="J306" s="3">
        <f>ROUND(I306/7.5,0)</f>
        <v>4</v>
      </c>
      <c r="K306" s="306" t="s">
        <v>1808</v>
      </c>
      <c r="L306" s="308">
        <v>0.58909999999999996</v>
      </c>
      <c r="M306" s="309"/>
      <c r="N306" s="33">
        <f t="shared" si="119"/>
        <v>9.4255999999999993</v>
      </c>
      <c r="O306" s="853"/>
      <c r="P306" s="668" t="s">
        <v>2949</v>
      </c>
      <c r="Q306" s="831"/>
      <c r="R306" s="890" t="s">
        <v>2949</v>
      </c>
      <c r="S306" s="1027"/>
      <c r="T306" s="872"/>
      <c r="U306" s="1033"/>
    </row>
    <row r="307" spans="1:21">
      <c r="A307" s="261" t="s">
        <v>3168</v>
      </c>
      <c r="B307" s="261" t="s">
        <v>3450</v>
      </c>
      <c r="C307" s="966"/>
      <c r="D307" s="966"/>
      <c r="E307" s="306">
        <v>0</v>
      </c>
      <c r="F307" s="475">
        <f t="shared" si="120"/>
        <v>0</v>
      </c>
      <c r="G307" s="307">
        <v>231</v>
      </c>
      <c r="H307" s="306">
        <v>16</v>
      </c>
      <c r="I307" s="3">
        <f t="shared" si="115"/>
        <v>16</v>
      </c>
      <c r="J307" s="3">
        <f t="shared" si="118"/>
        <v>2</v>
      </c>
      <c r="K307" s="306" t="s">
        <v>1808</v>
      </c>
      <c r="L307" s="308">
        <v>0.58909999999999996</v>
      </c>
      <c r="M307" s="309"/>
      <c r="N307" s="33">
        <f t="shared" si="119"/>
        <v>0</v>
      </c>
      <c r="O307" s="853"/>
      <c r="P307" s="668" t="s">
        <v>2949</v>
      </c>
      <c r="Q307" s="1016">
        <v>216</v>
      </c>
      <c r="R307" s="890" t="s">
        <v>2949</v>
      </c>
      <c r="S307" s="1027"/>
      <c r="T307" s="872"/>
      <c r="U307" s="1033"/>
    </row>
    <row r="308" spans="1:21">
      <c r="A308" s="261" t="s">
        <v>3168</v>
      </c>
      <c r="B308" s="261" t="s">
        <v>3452</v>
      </c>
      <c r="C308" s="966"/>
      <c r="D308" s="966"/>
      <c r="E308" s="306">
        <v>8</v>
      </c>
      <c r="F308" s="475">
        <f t="shared" si="120"/>
        <v>0</v>
      </c>
      <c r="G308" s="307">
        <v>231</v>
      </c>
      <c r="H308" s="306">
        <v>16</v>
      </c>
      <c r="I308" s="3">
        <f>E308/G308+H308</f>
        <v>16.034632034632036</v>
      </c>
      <c r="J308" s="3">
        <f>ROUND(I308/7.5,0)</f>
        <v>2</v>
      </c>
      <c r="K308" s="306" t="s">
        <v>1808</v>
      </c>
      <c r="L308" s="308">
        <v>0.58909999999999996</v>
      </c>
      <c r="M308" s="309"/>
      <c r="N308" s="33">
        <f t="shared" si="119"/>
        <v>4.7127999999999997</v>
      </c>
      <c r="O308" s="853"/>
      <c r="P308" s="668" t="s">
        <v>2949</v>
      </c>
      <c r="Q308" s="831"/>
      <c r="R308" s="890" t="s">
        <v>2949</v>
      </c>
      <c r="S308" s="1027"/>
      <c r="T308" s="872"/>
      <c r="U308" s="1033"/>
    </row>
    <row r="309" spans="1:21">
      <c r="A309" s="261" t="s">
        <v>3168</v>
      </c>
      <c r="B309" s="261" t="s">
        <v>3615</v>
      </c>
      <c r="C309" s="966"/>
      <c r="D309" s="966"/>
      <c r="E309" s="306">
        <v>0</v>
      </c>
      <c r="F309" s="475">
        <f t="shared" si="120"/>
        <v>0</v>
      </c>
      <c r="G309" s="306">
        <v>324</v>
      </c>
      <c r="H309" s="306">
        <v>32</v>
      </c>
      <c r="I309" s="3">
        <f t="shared" si="115"/>
        <v>32</v>
      </c>
      <c r="J309" s="3">
        <f t="shared" si="118"/>
        <v>4</v>
      </c>
      <c r="K309" s="306" t="s">
        <v>1100</v>
      </c>
      <c r="L309" s="308">
        <v>0</v>
      </c>
      <c r="M309" s="309"/>
      <c r="N309" s="33">
        <f t="shared" si="119"/>
        <v>0</v>
      </c>
      <c r="O309" s="853"/>
      <c r="P309" s="668"/>
      <c r="Q309" s="33"/>
      <c r="R309" s="890"/>
      <c r="S309" s="1027"/>
      <c r="T309" s="1028"/>
      <c r="U309" s="1033"/>
    </row>
    <row r="310" spans="1:21">
      <c r="A310" s="261" t="s">
        <v>3168</v>
      </c>
      <c r="B310" s="261" t="s">
        <v>3616</v>
      </c>
      <c r="C310" s="966"/>
      <c r="D310" s="966"/>
      <c r="E310" s="306">
        <v>0</v>
      </c>
      <c r="F310" s="475">
        <f t="shared" si="120"/>
        <v>0</v>
      </c>
      <c r="G310" s="306">
        <v>324</v>
      </c>
      <c r="H310" s="306">
        <v>4</v>
      </c>
      <c r="I310" s="3">
        <f t="shared" si="115"/>
        <v>4</v>
      </c>
      <c r="J310" s="3">
        <f t="shared" si="118"/>
        <v>1</v>
      </c>
      <c r="K310" s="306" t="s">
        <v>1100</v>
      </c>
      <c r="L310" s="309">
        <v>0</v>
      </c>
      <c r="M310" s="309"/>
      <c r="N310" s="33">
        <f t="shared" si="119"/>
        <v>0</v>
      </c>
      <c r="O310" s="853"/>
      <c r="P310" s="668"/>
      <c r="Q310" s="33"/>
      <c r="R310" s="890"/>
      <c r="S310" s="1027"/>
      <c r="T310" s="1028"/>
      <c r="U310" s="1033"/>
    </row>
    <row r="311" spans="1:21">
      <c r="A311" s="261" t="s">
        <v>3168</v>
      </c>
      <c r="B311" s="261" t="s">
        <v>3455</v>
      </c>
      <c r="C311" s="966"/>
      <c r="D311" s="966"/>
      <c r="E311" s="306">
        <v>0</v>
      </c>
      <c r="F311" s="475">
        <f t="shared" si="120"/>
        <v>0</v>
      </c>
      <c r="G311" s="306">
        <v>324</v>
      </c>
      <c r="H311" s="306">
        <v>32</v>
      </c>
      <c r="I311" s="3">
        <f t="shared" si="115"/>
        <v>32</v>
      </c>
      <c r="J311" s="3">
        <f t="shared" si="118"/>
        <v>4</v>
      </c>
      <c r="K311" s="306" t="s">
        <v>1100</v>
      </c>
      <c r="L311" s="309">
        <v>0.52969999999999995</v>
      </c>
      <c r="M311" s="309"/>
      <c r="N311" s="33">
        <f t="shared" si="119"/>
        <v>0</v>
      </c>
      <c r="O311" s="853"/>
      <c r="P311" s="668"/>
      <c r="Q311" s="33"/>
      <c r="R311" s="890"/>
      <c r="S311" s="1027"/>
      <c r="T311" s="872"/>
      <c r="U311" s="1033"/>
    </row>
    <row r="312" spans="1:21">
      <c r="A312" s="261" t="s">
        <v>3168</v>
      </c>
      <c r="B312" s="261" t="s">
        <v>3617</v>
      </c>
      <c r="C312" s="966"/>
      <c r="D312" s="966"/>
      <c r="E312" s="306">
        <v>0</v>
      </c>
      <c r="F312" s="475">
        <f t="shared" si="120"/>
        <v>0</v>
      </c>
      <c r="G312" s="306">
        <v>324</v>
      </c>
      <c r="H312" s="306">
        <v>4</v>
      </c>
      <c r="I312" s="3">
        <f t="shared" si="115"/>
        <v>4</v>
      </c>
      <c r="J312" s="3">
        <f t="shared" si="118"/>
        <v>1</v>
      </c>
      <c r="K312" s="306" t="s">
        <v>1100</v>
      </c>
      <c r="L312" s="309">
        <v>0.52969999999999995</v>
      </c>
      <c r="M312" s="309"/>
      <c r="N312" s="33">
        <f t="shared" si="119"/>
        <v>0</v>
      </c>
      <c r="O312" s="853"/>
      <c r="P312" s="668"/>
      <c r="Q312" s="33"/>
      <c r="R312" s="890"/>
      <c r="S312" s="1027"/>
      <c r="T312" s="872"/>
      <c r="U312" s="1033"/>
    </row>
    <row r="313" spans="1:21">
      <c r="A313" s="261" t="s">
        <v>3168</v>
      </c>
      <c r="B313" s="261" t="s">
        <v>3459</v>
      </c>
      <c r="C313" s="966"/>
      <c r="D313" s="966"/>
      <c r="E313" s="306">
        <v>0</v>
      </c>
      <c r="F313" s="475">
        <f t="shared" si="120"/>
        <v>0</v>
      </c>
      <c r="G313" s="307">
        <v>324</v>
      </c>
      <c r="H313" s="306">
        <v>4</v>
      </c>
      <c r="I313" s="3">
        <f t="shared" si="115"/>
        <v>4</v>
      </c>
      <c r="J313" s="3">
        <f t="shared" si="118"/>
        <v>1</v>
      </c>
      <c r="K313" s="306" t="s">
        <v>1100</v>
      </c>
      <c r="L313" s="308">
        <v>0.62590000000000001</v>
      </c>
      <c r="M313" s="309"/>
      <c r="N313" s="33">
        <f t="shared" si="119"/>
        <v>0</v>
      </c>
      <c r="O313" s="853"/>
      <c r="P313" s="668"/>
      <c r="Q313" s="33"/>
      <c r="R313" s="890"/>
      <c r="S313" s="1027"/>
      <c r="T313" s="872"/>
      <c r="U313" s="1033"/>
    </row>
    <row r="314" spans="1:21">
      <c r="A314" s="261" t="s">
        <v>3168</v>
      </c>
      <c r="B314" s="261" t="s">
        <v>3618</v>
      </c>
      <c r="C314" s="966"/>
      <c r="D314" s="966"/>
      <c r="E314" s="306">
        <v>0</v>
      </c>
      <c r="F314" s="475">
        <f t="shared" si="120"/>
        <v>0</v>
      </c>
      <c r="G314" s="307">
        <v>324</v>
      </c>
      <c r="H314" s="306">
        <v>32</v>
      </c>
      <c r="I314" s="3">
        <f t="shared" si="115"/>
        <v>32</v>
      </c>
      <c r="J314" s="3">
        <f t="shared" si="118"/>
        <v>4</v>
      </c>
      <c r="K314" s="306" t="s">
        <v>1100</v>
      </c>
      <c r="L314" s="308">
        <v>0.47460000000000002</v>
      </c>
      <c r="M314" s="309"/>
      <c r="N314" s="33">
        <f t="shared" si="119"/>
        <v>0</v>
      </c>
      <c r="O314" s="853"/>
      <c r="P314" s="668"/>
      <c r="Q314" s="33"/>
      <c r="R314" s="890"/>
      <c r="S314" s="1027"/>
      <c r="T314" s="872"/>
      <c r="U314" s="1033"/>
    </row>
    <row r="315" spans="1:21">
      <c r="A315" s="261" t="s">
        <v>3168</v>
      </c>
      <c r="B315" s="261" t="s">
        <v>3457</v>
      </c>
      <c r="C315" s="966"/>
      <c r="D315" s="966"/>
      <c r="E315" s="306">
        <v>0</v>
      </c>
      <c r="F315" s="475">
        <f t="shared" si="120"/>
        <v>0</v>
      </c>
      <c r="G315" s="307">
        <v>231</v>
      </c>
      <c r="H315" s="1030">
        <v>4</v>
      </c>
      <c r="I315" s="3">
        <f t="shared" si="115"/>
        <v>4</v>
      </c>
      <c r="J315" s="3">
        <f t="shared" si="118"/>
        <v>1</v>
      </c>
      <c r="K315" s="306" t="s">
        <v>1808</v>
      </c>
      <c r="L315" s="308">
        <v>0.48670000000000002</v>
      </c>
      <c r="M315" s="309"/>
      <c r="N315" s="33">
        <f t="shared" si="119"/>
        <v>0</v>
      </c>
      <c r="O315" s="853"/>
      <c r="P315" s="668" t="s">
        <v>3012</v>
      </c>
      <c r="Q315" s="33"/>
      <c r="R315" s="890" t="s">
        <v>3012</v>
      </c>
      <c r="S315" s="1027"/>
      <c r="T315" s="872"/>
      <c r="U315" s="1033"/>
    </row>
    <row r="316" spans="1:21">
      <c r="A316" s="261" t="s">
        <v>3168</v>
      </c>
      <c r="B316" s="261" t="s">
        <v>3458</v>
      </c>
      <c r="C316" s="966"/>
      <c r="D316" s="966"/>
      <c r="E316" s="306">
        <v>0</v>
      </c>
      <c r="F316" s="475">
        <f t="shared" si="120"/>
        <v>0</v>
      </c>
      <c r="G316" s="307">
        <v>231</v>
      </c>
      <c r="H316" s="306">
        <v>32</v>
      </c>
      <c r="I316" s="3">
        <f t="shared" si="115"/>
        <v>32</v>
      </c>
      <c r="J316" s="3">
        <f t="shared" si="118"/>
        <v>4</v>
      </c>
      <c r="K316" s="306" t="s">
        <v>1808</v>
      </c>
      <c r="L316" s="308">
        <v>0.48670000000000002</v>
      </c>
      <c r="M316" s="309"/>
      <c r="N316" s="33">
        <f t="shared" si="119"/>
        <v>0</v>
      </c>
      <c r="O316" s="853"/>
      <c r="P316" s="668" t="s">
        <v>3012</v>
      </c>
      <c r="Q316" s="33"/>
      <c r="R316" s="890" t="s">
        <v>3012</v>
      </c>
      <c r="S316" s="1027"/>
      <c r="T316" s="872"/>
      <c r="U316" s="1033"/>
    </row>
    <row r="317" spans="1:21">
      <c r="A317" s="261" t="s">
        <v>3481</v>
      </c>
      <c r="B317" s="127" t="s">
        <v>1621</v>
      </c>
      <c r="C317" s="353" t="s">
        <v>644</v>
      </c>
      <c r="D317" s="353"/>
      <c r="E317" s="110">
        <v>0</v>
      </c>
      <c r="F317" s="475">
        <f t="shared" si="120"/>
        <v>0</v>
      </c>
      <c r="G317" s="111">
        <v>231</v>
      </c>
      <c r="H317" s="110">
        <v>0</v>
      </c>
      <c r="I317" s="3">
        <f t="shared" si="115"/>
        <v>0</v>
      </c>
      <c r="J317" s="3">
        <f t="shared" si="118"/>
        <v>0</v>
      </c>
      <c r="K317" s="110" t="s">
        <v>92</v>
      </c>
      <c r="L317" s="113">
        <v>1.3159000000000001</v>
      </c>
      <c r="M317" s="168"/>
      <c r="N317" s="33">
        <f t="shared" si="119"/>
        <v>0</v>
      </c>
      <c r="O317" s="853"/>
      <c r="P317" s="668" t="s">
        <v>3012</v>
      </c>
      <c r="Q317" s="1032">
        <v>2015</v>
      </c>
      <c r="R317" s="1043"/>
      <c r="S317" s="938"/>
      <c r="T317" s="774"/>
      <c r="U317" s="894"/>
    </row>
    <row r="318" spans="1:21">
      <c r="A318" s="261" t="s">
        <v>3168</v>
      </c>
      <c r="B318" s="127" t="s">
        <v>3464</v>
      </c>
      <c r="C318" s="353"/>
      <c r="D318" s="353"/>
      <c r="E318" s="110">
        <v>0</v>
      </c>
      <c r="F318" s="475">
        <f t="shared" si="120"/>
        <v>0</v>
      </c>
      <c r="G318" s="110">
        <v>231</v>
      </c>
      <c r="H318" s="110">
        <v>16</v>
      </c>
      <c r="I318" s="3">
        <f t="shared" si="115"/>
        <v>16</v>
      </c>
      <c r="J318" s="3">
        <f t="shared" si="118"/>
        <v>2</v>
      </c>
      <c r="K318" s="110" t="s">
        <v>1831</v>
      </c>
      <c r="L318" s="113">
        <v>1.0878000000000001</v>
      </c>
      <c r="M318" s="168"/>
      <c r="N318" s="33">
        <f t="shared" si="119"/>
        <v>0</v>
      </c>
      <c r="O318" s="853"/>
      <c r="P318" s="668" t="s">
        <v>3012</v>
      </c>
      <c r="Q318" s="1032">
        <v>2017</v>
      </c>
      <c r="R318" s="1043"/>
      <c r="S318" s="938"/>
      <c r="T318" s="774"/>
      <c r="U318" s="894"/>
    </row>
    <row r="319" spans="1:21">
      <c r="A319" s="261" t="s">
        <v>3168</v>
      </c>
      <c r="B319" s="261" t="s">
        <v>3465</v>
      </c>
      <c r="C319" s="966"/>
      <c r="D319" s="966"/>
      <c r="E319" s="306">
        <v>0</v>
      </c>
      <c r="F319" s="475">
        <f t="shared" si="120"/>
        <v>0</v>
      </c>
      <c r="G319" s="307">
        <v>259</v>
      </c>
      <c r="H319" s="306">
        <v>32</v>
      </c>
      <c r="I319" s="3">
        <f t="shared" si="115"/>
        <v>32</v>
      </c>
      <c r="J319" s="3">
        <f t="shared" si="118"/>
        <v>4</v>
      </c>
      <c r="K319" s="306" t="s">
        <v>1808</v>
      </c>
      <c r="L319" s="308">
        <v>0.40189999999999998</v>
      </c>
      <c r="M319" s="309"/>
      <c r="N319" s="33">
        <f t="shared" si="119"/>
        <v>0</v>
      </c>
      <c r="O319" s="853"/>
      <c r="P319" s="668" t="s">
        <v>3012</v>
      </c>
      <c r="Q319" s="1032">
        <v>2014</v>
      </c>
      <c r="R319" s="890"/>
      <c r="S319" s="1027"/>
      <c r="T319" s="872"/>
      <c r="U319" s="1033"/>
    </row>
    <row r="320" spans="1:21">
      <c r="A320" s="261"/>
      <c r="B320" s="261" t="s">
        <v>3619</v>
      </c>
      <c r="C320" s="966"/>
      <c r="D320" s="966"/>
      <c r="E320" s="306">
        <v>0</v>
      </c>
      <c r="F320" s="475">
        <f t="shared" si="120"/>
        <v>0</v>
      </c>
      <c r="G320" s="306">
        <v>324</v>
      </c>
      <c r="H320" s="306">
        <v>32</v>
      </c>
      <c r="I320" s="3">
        <f t="shared" si="115"/>
        <v>32</v>
      </c>
      <c r="J320" s="3">
        <f t="shared" si="118"/>
        <v>4</v>
      </c>
      <c r="K320" s="306" t="s">
        <v>1100</v>
      </c>
      <c r="L320" s="309">
        <v>0.4163</v>
      </c>
      <c r="M320" s="309"/>
      <c r="N320" s="33">
        <f t="shared" si="119"/>
        <v>0</v>
      </c>
      <c r="O320" s="853"/>
      <c r="P320" s="668"/>
      <c r="Q320" s="33"/>
      <c r="R320" s="890"/>
      <c r="S320" s="1027"/>
      <c r="T320" s="1028"/>
      <c r="U320" s="1033"/>
    </row>
    <row r="321" spans="1:21">
      <c r="A321" s="261" t="s">
        <v>3530</v>
      </c>
      <c r="B321" s="261" t="s">
        <v>3620</v>
      </c>
      <c r="C321" s="966"/>
      <c r="D321" s="966"/>
      <c r="E321" s="306">
        <v>0</v>
      </c>
      <c r="F321" s="475">
        <f t="shared" si="120"/>
        <v>0</v>
      </c>
      <c r="G321" s="306">
        <v>243</v>
      </c>
      <c r="H321" s="306">
        <v>32</v>
      </c>
      <c r="I321" s="3">
        <f t="shared" si="115"/>
        <v>32</v>
      </c>
      <c r="J321" s="3">
        <f t="shared" si="118"/>
        <v>4</v>
      </c>
      <c r="K321" s="306" t="s">
        <v>1808</v>
      </c>
      <c r="L321" s="309">
        <v>0.49049999999999999</v>
      </c>
      <c r="M321" s="309"/>
      <c r="N321" s="33">
        <f t="shared" si="119"/>
        <v>0</v>
      </c>
      <c r="O321" s="853"/>
      <c r="P321" s="668"/>
      <c r="Q321" s="33"/>
      <c r="R321" s="890"/>
      <c r="S321" s="1027"/>
      <c r="T321" s="1028"/>
      <c r="U321" s="1033"/>
    </row>
    <row r="322" spans="1:21">
      <c r="A322" s="261" t="s">
        <v>3530</v>
      </c>
      <c r="B322" s="261" t="s">
        <v>3621</v>
      </c>
      <c r="C322" s="966"/>
      <c r="D322" s="966"/>
      <c r="E322" s="306">
        <v>0</v>
      </c>
      <c r="F322" s="475">
        <f t="shared" si="120"/>
        <v>0</v>
      </c>
      <c r="G322" s="306">
        <v>324</v>
      </c>
      <c r="H322" s="306">
        <v>32</v>
      </c>
      <c r="I322" s="3">
        <f t="shared" si="115"/>
        <v>32</v>
      </c>
      <c r="J322" s="3">
        <f t="shared" si="118"/>
        <v>4</v>
      </c>
      <c r="K322" s="306" t="s">
        <v>1100</v>
      </c>
      <c r="L322" s="309">
        <v>0.51429999999999998</v>
      </c>
      <c r="M322" s="309"/>
      <c r="N322" s="33">
        <f t="shared" si="119"/>
        <v>0</v>
      </c>
      <c r="O322" s="853"/>
      <c r="P322" s="668"/>
      <c r="Q322" s="33"/>
      <c r="R322" s="890"/>
      <c r="S322" s="1027"/>
      <c r="T322" s="1028"/>
      <c r="U322" s="1033"/>
    </row>
    <row r="323" spans="1:21">
      <c r="A323" s="261" t="s">
        <v>3171</v>
      </c>
      <c r="B323" s="261" t="s">
        <v>3509</v>
      </c>
      <c r="C323" s="966"/>
      <c r="D323" s="966"/>
      <c r="E323" s="306">
        <v>0</v>
      </c>
      <c r="F323" s="475">
        <f t="shared" si="120"/>
        <v>0</v>
      </c>
      <c r="G323" s="307">
        <v>405</v>
      </c>
      <c r="H323" s="306">
        <v>32</v>
      </c>
      <c r="I323" s="3">
        <f t="shared" si="115"/>
        <v>32</v>
      </c>
      <c r="J323" s="3">
        <f t="shared" si="118"/>
        <v>4</v>
      </c>
      <c r="K323" s="306" t="s">
        <v>1422</v>
      </c>
      <c r="L323" s="308">
        <v>0.31030000000000002</v>
      </c>
      <c r="M323" s="309"/>
      <c r="N323" s="33">
        <f t="shared" si="119"/>
        <v>0</v>
      </c>
      <c r="O323" s="853"/>
      <c r="P323" s="668" t="s">
        <v>3622</v>
      </c>
      <c r="Q323" s="1016"/>
      <c r="R323" s="890"/>
      <c r="S323" s="1027"/>
      <c r="T323" s="1028"/>
      <c r="U323" s="1033"/>
    </row>
    <row r="324" spans="1:21">
      <c r="A324" s="261" t="s">
        <v>3171</v>
      </c>
      <c r="B324" s="261" t="s">
        <v>3510</v>
      </c>
      <c r="C324" s="966"/>
      <c r="D324" s="966"/>
      <c r="E324" s="306">
        <v>0</v>
      </c>
      <c r="F324" s="475">
        <f t="shared" si="120"/>
        <v>0</v>
      </c>
      <c r="G324" s="307">
        <v>360</v>
      </c>
      <c r="H324" s="306">
        <v>16</v>
      </c>
      <c r="I324" s="3">
        <f>E324/G324+H324</f>
        <v>16</v>
      </c>
      <c r="J324" s="3">
        <f>ROUND(I324/7.5,0)</f>
        <v>2</v>
      </c>
      <c r="K324" s="306" t="s">
        <v>1822</v>
      </c>
      <c r="L324" s="308">
        <v>0.1012</v>
      </c>
      <c r="M324" s="309"/>
      <c r="N324" s="33">
        <f t="shared" si="119"/>
        <v>0</v>
      </c>
      <c r="O324" s="853"/>
      <c r="P324" s="668" t="s">
        <v>3622</v>
      </c>
      <c r="Q324" s="1016"/>
      <c r="R324" s="890"/>
      <c r="S324" s="1027"/>
      <c r="T324" s="1028"/>
      <c r="U324" s="1033"/>
    </row>
    <row r="325" spans="1:21">
      <c r="A325" s="261" t="s">
        <v>3171</v>
      </c>
      <c r="B325" s="261" t="s">
        <v>3508</v>
      </c>
      <c r="C325" s="966"/>
      <c r="D325" s="966"/>
      <c r="E325" s="306">
        <v>0</v>
      </c>
      <c r="F325" s="475">
        <f t="shared" si="120"/>
        <v>0</v>
      </c>
      <c r="G325" s="1064">
        <v>250</v>
      </c>
      <c r="H325" s="306">
        <v>32</v>
      </c>
      <c r="I325" s="3">
        <f t="shared" ref="I325" si="123">E325/G325+H325</f>
        <v>32</v>
      </c>
      <c r="J325" s="3">
        <f t="shared" ref="J325" si="124">ROUND(I325/7.5,0)</f>
        <v>4</v>
      </c>
      <c r="K325" s="306" t="s">
        <v>541</v>
      </c>
      <c r="L325" s="308">
        <v>0.29530000000000001</v>
      </c>
      <c r="M325" s="309"/>
      <c r="N325" s="33">
        <f t="shared" si="119"/>
        <v>0</v>
      </c>
      <c r="O325" s="853"/>
      <c r="P325" s="668" t="s">
        <v>3622</v>
      </c>
      <c r="Q325" s="1044">
        <v>2018</v>
      </c>
      <c r="R325" s="890"/>
      <c r="S325" s="1027"/>
      <c r="T325" s="1028"/>
      <c r="U325" s="1033"/>
    </row>
    <row r="326" spans="1:21">
      <c r="A326" s="261" t="s">
        <v>3171</v>
      </c>
      <c r="B326" s="261" t="s">
        <v>3623</v>
      </c>
      <c r="C326" s="966"/>
      <c r="D326" s="966"/>
      <c r="E326" s="306">
        <v>0</v>
      </c>
      <c r="F326" s="475">
        <f t="shared" si="120"/>
        <v>0</v>
      </c>
      <c r="G326" s="306">
        <v>270</v>
      </c>
      <c r="H326" s="306">
        <v>32</v>
      </c>
      <c r="I326" s="3">
        <f t="shared" si="115"/>
        <v>32</v>
      </c>
      <c r="J326" s="3">
        <f t="shared" si="118"/>
        <v>4</v>
      </c>
      <c r="K326" s="306" t="s">
        <v>3511</v>
      </c>
      <c r="L326" s="309">
        <v>0.1012</v>
      </c>
      <c r="M326" s="309"/>
      <c r="N326" s="33">
        <f t="shared" si="119"/>
        <v>0</v>
      </c>
      <c r="O326" s="853"/>
      <c r="P326" s="668" t="s">
        <v>3622</v>
      </c>
      <c r="Q326" s="1016"/>
      <c r="R326" s="890"/>
      <c r="S326" s="1027"/>
      <c r="T326" s="1028"/>
      <c r="U326" s="1033"/>
    </row>
    <row r="327" spans="1:21">
      <c r="A327" s="261" t="s">
        <v>3530</v>
      </c>
      <c r="B327" s="261" t="s">
        <v>3533</v>
      </c>
      <c r="C327" s="966"/>
      <c r="D327" s="966"/>
      <c r="E327" s="306">
        <v>0</v>
      </c>
      <c r="F327" s="475">
        <f t="shared" si="120"/>
        <v>0</v>
      </c>
      <c r="G327" s="307">
        <v>324</v>
      </c>
      <c r="H327" s="306">
        <v>32</v>
      </c>
      <c r="I327" s="3">
        <f t="shared" si="115"/>
        <v>32</v>
      </c>
      <c r="J327" s="3">
        <f t="shared" si="118"/>
        <v>4</v>
      </c>
      <c r="K327" s="306" t="s">
        <v>1891</v>
      </c>
      <c r="L327" s="308">
        <v>0.18720000000000001</v>
      </c>
      <c r="M327" s="309">
        <v>3.3259999999999998E-2</v>
      </c>
      <c r="N327" s="33">
        <f t="shared" si="119"/>
        <v>0</v>
      </c>
      <c r="O327" s="853"/>
      <c r="P327" s="668"/>
      <c r="Q327" s="33"/>
      <c r="R327" s="890"/>
      <c r="S327" s="1027"/>
      <c r="T327" s="1028"/>
      <c r="U327" s="1033"/>
    </row>
    <row r="328" spans="1:21">
      <c r="A328" s="261" t="s">
        <v>3172</v>
      </c>
      <c r="B328" s="261" t="s">
        <v>3624</v>
      </c>
      <c r="C328" s="966"/>
      <c r="D328" s="966"/>
      <c r="E328" s="306">
        <v>0</v>
      </c>
      <c r="F328" s="475">
        <f t="shared" si="120"/>
        <v>0</v>
      </c>
      <c r="G328" s="307">
        <v>463</v>
      </c>
      <c r="H328" s="306">
        <v>32</v>
      </c>
      <c r="I328" s="3">
        <f t="shared" si="115"/>
        <v>32</v>
      </c>
      <c r="J328" s="3">
        <f t="shared" si="118"/>
        <v>4</v>
      </c>
      <c r="K328" s="306" t="s">
        <v>1894</v>
      </c>
      <c r="L328" s="308">
        <v>0.22450000000000001</v>
      </c>
      <c r="M328" s="309">
        <v>7.2800000000000004E-2</v>
      </c>
      <c r="N328" s="33">
        <f t="shared" si="119"/>
        <v>0</v>
      </c>
      <c r="O328" s="853"/>
      <c r="P328" s="668" t="s">
        <v>3622</v>
      </c>
      <c r="Q328" s="33"/>
      <c r="R328" s="890"/>
      <c r="S328" s="1027"/>
      <c r="T328" s="1028"/>
      <c r="U328" s="1033"/>
    </row>
    <row r="329" spans="1:21">
      <c r="A329" s="261" t="s">
        <v>3172</v>
      </c>
      <c r="B329" s="261" t="s">
        <v>3487</v>
      </c>
      <c r="C329" s="966"/>
      <c r="D329" s="966"/>
      <c r="E329" s="306">
        <v>0</v>
      </c>
      <c r="F329" s="475">
        <f t="shared" si="120"/>
        <v>0</v>
      </c>
      <c r="G329" s="307">
        <v>463</v>
      </c>
      <c r="H329" s="306">
        <v>32</v>
      </c>
      <c r="I329" s="3">
        <f t="shared" si="115"/>
        <v>32</v>
      </c>
      <c r="J329" s="3">
        <f t="shared" si="118"/>
        <v>4</v>
      </c>
      <c r="K329" s="306" t="s">
        <v>1894</v>
      </c>
      <c r="L329" s="308">
        <v>0.22450000000000001</v>
      </c>
      <c r="M329" s="309">
        <v>7.2800000000000004E-2</v>
      </c>
      <c r="N329" s="33">
        <f t="shared" si="119"/>
        <v>0</v>
      </c>
      <c r="O329" s="853"/>
      <c r="P329" s="668" t="s">
        <v>3622</v>
      </c>
      <c r="Q329" s="33"/>
      <c r="R329" s="890"/>
      <c r="S329" s="1027"/>
      <c r="T329" s="1028"/>
      <c r="U329" s="1033"/>
    </row>
    <row r="330" spans="1:21">
      <c r="A330" s="261" t="s">
        <v>3172</v>
      </c>
      <c r="B330" s="668" t="s">
        <v>3625</v>
      </c>
      <c r="C330" s="966"/>
      <c r="D330" s="966"/>
      <c r="E330" s="306">
        <v>0</v>
      </c>
      <c r="F330" s="475">
        <f t="shared" si="120"/>
        <v>0</v>
      </c>
      <c r="G330" s="306">
        <v>324</v>
      </c>
      <c r="H330" s="306">
        <v>32</v>
      </c>
      <c r="I330" s="3">
        <f t="shared" si="115"/>
        <v>32</v>
      </c>
      <c r="J330" s="3">
        <f t="shared" si="118"/>
        <v>4</v>
      </c>
      <c r="K330" s="306" t="s">
        <v>1690</v>
      </c>
      <c r="L330" s="308">
        <v>0.43869999999999998</v>
      </c>
      <c r="M330" s="309"/>
      <c r="N330" s="33">
        <f t="shared" si="119"/>
        <v>0</v>
      </c>
      <c r="O330" s="853"/>
      <c r="P330" s="668" t="s">
        <v>3068</v>
      </c>
      <c r="Q330" s="1045">
        <v>2016</v>
      </c>
      <c r="R330" s="890"/>
      <c r="S330" s="1027"/>
      <c r="T330" s="1028"/>
      <c r="U330" s="1033"/>
    </row>
    <row r="331" spans="1:21">
      <c r="A331" s="261" t="s">
        <v>3171</v>
      </c>
      <c r="B331" s="261" t="s">
        <v>3500</v>
      </c>
      <c r="C331" s="966"/>
      <c r="D331" s="966"/>
      <c r="E331" s="306">
        <v>0</v>
      </c>
      <c r="F331" s="475">
        <f t="shared" si="120"/>
        <v>0</v>
      </c>
      <c r="G331" s="307">
        <v>324</v>
      </c>
      <c r="H331" s="306">
        <v>32</v>
      </c>
      <c r="I331" s="3">
        <f t="shared" si="115"/>
        <v>32</v>
      </c>
      <c r="J331" s="3">
        <f t="shared" si="118"/>
        <v>4</v>
      </c>
      <c r="K331" s="306" t="s">
        <v>1690</v>
      </c>
      <c r="L331" s="308">
        <v>0.43869999999999998</v>
      </c>
      <c r="M331" s="309"/>
      <c r="N331" s="33">
        <f t="shared" si="119"/>
        <v>0</v>
      </c>
      <c r="O331" s="853"/>
      <c r="P331" s="668" t="s">
        <v>3622</v>
      </c>
      <c r="Q331" s="1016"/>
      <c r="R331" s="890"/>
      <c r="S331" s="1027"/>
      <c r="T331" s="1028"/>
      <c r="U331" s="1033"/>
    </row>
    <row r="332" spans="1:21">
      <c r="A332" s="261" t="s">
        <v>3171</v>
      </c>
      <c r="B332" s="261" t="s">
        <v>3626</v>
      </c>
      <c r="C332" s="966"/>
      <c r="D332" s="966"/>
      <c r="E332" s="306">
        <v>0</v>
      </c>
      <c r="F332" s="475">
        <f t="shared" si="120"/>
        <v>0</v>
      </c>
      <c r="G332" s="307">
        <v>324</v>
      </c>
      <c r="H332" s="306">
        <v>32</v>
      </c>
      <c r="I332" s="3">
        <f t="shared" si="115"/>
        <v>32</v>
      </c>
      <c r="J332" s="3">
        <f>ROUND(I332/7.5,0)</f>
        <v>4</v>
      </c>
      <c r="K332" s="306" t="s">
        <v>2764</v>
      </c>
      <c r="L332" s="308">
        <v>0.14050000000000001</v>
      </c>
      <c r="M332" s="309"/>
      <c r="N332" s="33">
        <f t="shared" si="119"/>
        <v>0</v>
      </c>
      <c r="O332" s="853"/>
      <c r="P332" s="668" t="s">
        <v>3622</v>
      </c>
      <c r="Q332" s="1016"/>
      <c r="R332" s="890"/>
      <c r="S332" s="1027"/>
      <c r="T332" s="872"/>
      <c r="U332" s="1033"/>
    </row>
    <row r="333" spans="1:21">
      <c r="A333" s="261" t="s">
        <v>3171</v>
      </c>
      <c r="B333" s="261" t="s">
        <v>3627</v>
      </c>
      <c r="C333" s="1046" t="s">
        <v>3628</v>
      </c>
      <c r="D333" s="1046"/>
      <c r="E333" s="306">
        <v>0</v>
      </c>
      <c r="F333" s="475">
        <f t="shared" si="120"/>
        <v>0</v>
      </c>
      <c r="G333" s="307">
        <v>309</v>
      </c>
      <c r="H333" s="306">
        <v>32</v>
      </c>
      <c r="I333" s="3">
        <f t="shared" si="115"/>
        <v>32</v>
      </c>
      <c r="J333" s="3">
        <f t="shared" si="118"/>
        <v>4</v>
      </c>
      <c r="K333" s="306" t="s">
        <v>1840</v>
      </c>
      <c r="L333" s="308">
        <v>0.53600000000000003</v>
      </c>
      <c r="M333" s="309"/>
      <c r="N333" s="33">
        <f t="shared" si="119"/>
        <v>0</v>
      </c>
      <c r="O333" s="853"/>
      <c r="P333" s="668" t="s">
        <v>3622</v>
      </c>
      <c r="Q333" s="1016"/>
      <c r="R333" s="890"/>
      <c r="S333" s="1027"/>
      <c r="T333" s="872"/>
      <c r="U333" s="1033"/>
    </row>
    <row r="334" spans="1:21">
      <c r="A334" s="261" t="s">
        <v>3171</v>
      </c>
      <c r="B334" s="261" t="s">
        <v>3514</v>
      </c>
      <c r="C334" s="966"/>
      <c r="D334" s="966"/>
      <c r="E334" s="306">
        <v>0</v>
      </c>
      <c r="F334" s="475">
        <f t="shared" si="120"/>
        <v>0</v>
      </c>
      <c r="G334" s="307">
        <v>309</v>
      </c>
      <c r="H334" s="306">
        <v>32</v>
      </c>
      <c r="I334" s="3">
        <f t="shared" si="115"/>
        <v>32</v>
      </c>
      <c r="J334" s="3">
        <f t="shared" si="118"/>
        <v>4</v>
      </c>
      <c r="K334" s="306" t="s">
        <v>1840</v>
      </c>
      <c r="L334" s="308">
        <v>0.52700000000000002</v>
      </c>
      <c r="M334" s="309"/>
      <c r="N334" s="33">
        <f t="shared" si="119"/>
        <v>0</v>
      </c>
      <c r="O334" s="853"/>
      <c r="P334" s="668" t="s">
        <v>3622</v>
      </c>
      <c r="Q334" s="1033"/>
      <c r="R334" s="890"/>
      <c r="S334" s="1027"/>
      <c r="T334" s="872"/>
      <c r="U334" s="1033"/>
    </row>
    <row r="335" spans="1:21">
      <c r="A335" s="261" t="s">
        <v>3171</v>
      </c>
      <c r="B335" s="261" t="s">
        <v>3629</v>
      </c>
      <c r="C335" s="966"/>
      <c r="D335" s="966"/>
      <c r="E335" s="306">
        <v>0</v>
      </c>
      <c r="F335" s="475">
        <f t="shared" si="120"/>
        <v>0</v>
      </c>
      <c r="G335" s="306">
        <v>324</v>
      </c>
      <c r="H335" s="306">
        <v>32</v>
      </c>
      <c r="I335" s="3">
        <f t="shared" ref="I335:I441" si="125">E335/G335+H335</f>
        <v>32</v>
      </c>
      <c r="J335" s="3">
        <f t="shared" si="118"/>
        <v>4</v>
      </c>
      <c r="K335" s="306" t="s">
        <v>1690</v>
      </c>
      <c r="L335" s="309">
        <v>0.439</v>
      </c>
      <c r="M335" s="309"/>
      <c r="N335" s="33">
        <f t="shared" si="119"/>
        <v>0</v>
      </c>
      <c r="O335" s="853"/>
      <c r="P335" s="668" t="s">
        <v>3622</v>
      </c>
      <c r="Q335" s="1016"/>
      <c r="R335" s="890"/>
      <c r="S335" s="1027"/>
      <c r="T335" s="1028"/>
      <c r="U335" s="1033"/>
    </row>
    <row r="336" spans="1:21">
      <c r="A336" s="261" t="s">
        <v>3171</v>
      </c>
      <c r="B336" s="261" t="s">
        <v>3630</v>
      </c>
      <c r="C336" s="966"/>
      <c r="D336" s="966"/>
      <c r="E336" s="306">
        <v>0</v>
      </c>
      <c r="F336" s="475">
        <f t="shared" si="120"/>
        <v>0</v>
      </c>
      <c r="G336" s="306">
        <v>324</v>
      </c>
      <c r="H336" s="306">
        <v>4</v>
      </c>
      <c r="I336" s="3">
        <f t="shared" si="125"/>
        <v>4</v>
      </c>
      <c r="J336" s="3">
        <f t="shared" si="118"/>
        <v>1</v>
      </c>
      <c r="K336" s="306" t="s">
        <v>1690</v>
      </c>
      <c r="L336" s="309">
        <v>0.4355</v>
      </c>
      <c r="M336" s="309"/>
      <c r="N336" s="33">
        <f t="shared" si="119"/>
        <v>0</v>
      </c>
      <c r="O336" s="853"/>
      <c r="P336" s="668" t="s">
        <v>3622</v>
      </c>
      <c r="Q336" s="1016"/>
      <c r="R336" s="890"/>
      <c r="S336" s="1027"/>
      <c r="T336" s="1028"/>
      <c r="U336" s="1033"/>
    </row>
    <row r="337" spans="1:21">
      <c r="A337" s="261" t="s">
        <v>3171</v>
      </c>
      <c r="B337" s="261" t="s">
        <v>3631</v>
      </c>
      <c r="C337" s="966"/>
      <c r="D337" s="966"/>
      <c r="E337" s="306">
        <v>0</v>
      </c>
      <c r="F337" s="475">
        <f t="shared" si="120"/>
        <v>0</v>
      </c>
      <c r="G337" s="306">
        <v>324</v>
      </c>
      <c r="H337" s="306">
        <v>16</v>
      </c>
      <c r="I337" s="3">
        <f t="shared" si="125"/>
        <v>16</v>
      </c>
      <c r="J337" s="3">
        <f t="shared" si="118"/>
        <v>2</v>
      </c>
      <c r="K337" s="306" t="s">
        <v>1690</v>
      </c>
      <c r="L337" s="309">
        <v>0.435</v>
      </c>
      <c r="M337" s="309"/>
      <c r="N337" s="33">
        <f t="shared" si="119"/>
        <v>0</v>
      </c>
      <c r="O337" s="853"/>
      <c r="P337" s="668" t="s">
        <v>3622</v>
      </c>
      <c r="Q337" s="1016"/>
      <c r="R337" s="890"/>
      <c r="S337" s="1027"/>
      <c r="T337" s="1028"/>
      <c r="U337" s="1033"/>
    </row>
    <row r="338" spans="1:21">
      <c r="A338" s="261" t="s">
        <v>3171</v>
      </c>
      <c r="B338" s="261" t="s">
        <v>3504</v>
      </c>
      <c r="C338" s="966"/>
      <c r="D338" s="966"/>
      <c r="E338" s="306">
        <v>0</v>
      </c>
      <c r="F338" s="475">
        <f t="shared" si="120"/>
        <v>0</v>
      </c>
      <c r="G338" s="307">
        <v>295</v>
      </c>
      <c r="H338" s="306">
        <v>32</v>
      </c>
      <c r="I338" s="3">
        <f t="shared" si="125"/>
        <v>32</v>
      </c>
      <c r="J338" s="3">
        <f t="shared" si="118"/>
        <v>4</v>
      </c>
      <c r="K338" s="306" t="s">
        <v>1723</v>
      </c>
      <c r="L338" s="308">
        <v>0.1837</v>
      </c>
      <c r="M338" s="309"/>
      <c r="N338" s="33">
        <f t="shared" si="119"/>
        <v>0</v>
      </c>
      <c r="O338" s="853"/>
      <c r="P338" s="668" t="s">
        <v>3622</v>
      </c>
      <c r="Q338" s="1016"/>
      <c r="R338" s="890"/>
      <c r="S338" s="1027"/>
      <c r="T338" s="1028"/>
      <c r="U338" s="1033"/>
    </row>
    <row r="339" spans="1:21">
      <c r="A339" s="261" t="s">
        <v>3171</v>
      </c>
      <c r="B339" s="261" t="s">
        <v>3505</v>
      </c>
      <c r="C339" s="966"/>
      <c r="D339" s="966"/>
      <c r="E339" s="306">
        <v>0</v>
      </c>
      <c r="F339" s="475">
        <f t="shared" si="120"/>
        <v>0</v>
      </c>
      <c r="G339" s="306">
        <v>324</v>
      </c>
      <c r="H339" s="306">
        <v>32</v>
      </c>
      <c r="I339" s="3">
        <f t="shared" si="125"/>
        <v>32</v>
      </c>
      <c r="J339" s="3">
        <f t="shared" si="118"/>
        <v>4</v>
      </c>
      <c r="K339" s="306" t="s">
        <v>3506</v>
      </c>
      <c r="L339" s="309">
        <v>0.18390000000000001</v>
      </c>
      <c r="M339" s="309"/>
      <c r="N339" s="33">
        <f t="shared" si="119"/>
        <v>0</v>
      </c>
      <c r="O339" s="853"/>
      <c r="P339" s="668" t="s">
        <v>3622</v>
      </c>
      <c r="Q339" s="1016"/>
      <c r="R339" s="890"/>
      <c r="S339" s="1027"/>
      <c r="T339" s="1028"/>
      <c r="U339" s="1033"/>
    </row>
    <row r="340" spans="1:21">
      <c r="A340" s="261" t="s">
        <v>3171</v>
      </c>
      <c r="B340" s="261" t="s">
        <v>3507</v>
      </c>
      <c r="C340" s="966"/>
      <c r="D340" s="966"/>
      <c r="E340" s="306">
        <v>0</v>
      </c>
      <c r="F340" s="475">
        <f t="shared" si="120"/>
        <v>0</v>
      </c>
      <c r="G340" s="307">
        <v>324</v>
      </c>
      <c r="H340" s="306">
        <v>32</v>
      </c>
      <c r="I340" s="3">
        <f t="shared" si="125"/>
        <v>32</v>
      </c>
      <c r="J340" s="3">
        <f t="shared" si="118"/>
        <v>4</v>
      </c>
      <c r="K340" s="306" t="s">
        <v>2764</v>
      </c>
      <c r="L340" s="308">
        <v>0.1837</v>
      </c>
      <c r="M340" s="309"/>
      <c r="N340" s="33">
        <f t="shared" si="119"/>
        <v>0</v>
      </c>
      <c r="O340" s="853"/>
      <c r="P340" s="668" t="s">
        <v>3622</v>
      </c>
      <c r="Q340" s="1016"/>
      <c r="R340" s="890"/>
      <c r="S340" s="1027"/>
      <c r="T340" s="872"/>
      <c r="U340" s="1033"/>
    </row>
    <row r="341" spans="1:21">
      <c r="A341" s="261" t="s">
        <v>3171</v>
      </c>
      <c r="B341" s="261" t="s">
        <v>3501</v>
      </c>
      <c r="C341" s="966"/>
      <c r="D341" s="966"/>
      <c r="E341" s="306">
        <v>0</v>
      </c>
      <c r="F341" s="475">
        <f t="shared" si="120"/>
        <v>0</v>
      </c>
      <c r="G341" s="306">
        <v>324</v>
      </c>
      <c r="H341" s="306">
        <v>32</v>
      </c>
      <c r="I341" s="3">
        <f t="shared" si="125"/>
        <v>32</v>
      </c>
      <c r="J341" s="3">
        <f t="shared" si="118"/>
        <v>4</v>
      </c>
      <c r="K341" s="306" t="s">
        <v>1690</v>
      </c>
      <c r="L341" s="309">
        <v>0.43569999999999998</v>
      </c>
      <c r="M341" s="309"/>
      <c r="N341" s="33">
        <f t="shared" si="119"/>
        <v>0</v>
      </c>
      <c r="O341" s="853"/>
      <c r="P341" s="668" t="s">
        <v>3622</v>
      </c>
      <c r="Q341" s="1016"/>
      <c r="R341" s="890"/>
      <c r="S341" s="1027"/>
      <c r="T341" s="1028"/>
      <c r="U341" s="1033"/>
    </row>
    <row r="342" spans="1:21">
      <c r="A342" s="261" t="s">
        <v>3171</v>
      </c>
      <c r="B342" s="261" t="s">
        <v>3632</v>
      </c>
      <c r="C342" s="478" t="s">
        <v>3633</v>
      </c>
      <c r="D342" s="478"/>
      <c r="E342" s="306">
        <v>0</v>
      </c>
      <c r="F342" s="475">
        <f t="shared" si="120"/>
        <v>0</v>
      </c>
      <c r="G342" s="306">
        <v>324</v>
      </c>
      <c r="H342" s="306">
        <v>32</v>
      </c>
      <c r="I342" s="3">
        <f t="shared" si="125"/>
        <v>32</v>
      </c>
      <c r="J342" s="3">
        <f>ROUND(I342/7.5,0)</f>
        <v>4</v>
      </c>
      <c r="K342" s="306" t="s">
        <v>2764</v>
      </c>
      <c r="L342" s="309">
        <v>0.14050000000000001</v>
      </c>
      <c r="M342" s="309"/>
      <c r="N342" s="33">
        <f t="shared" si="119"/>
        <v>0</v>
      </c>
      <c r="O342" s="853"/>
      <c r="P342" s="668" t="s">
        <v>3622</v>
      </c>
      <c r="Q342" s="1044">
        <v>2017</v>
      </c>
      <c r="R342" s="890"/>
      <c r="S342" s="1027"/>
      <c r="T342" s="1028"/>
      <c r="U342" s="1033"/>
    </row>
    <row r="343" spans="1:21">
      <c r="A343" s="261" t="s">
        <v>3171</v>
      </c>
      <c r="B343" s="261" t="s">
        <v>3634</v>
      </c>
      <c r="C343" s="478"/>
      <c r="D343" s="478"/>
      <c r="E343" s="1047" t="s">
        <v>3635</v>
      </c>
      <c r="F343" s="475" t="e">
        <f t="shared" si="120"/>
        <v>#VALUE!</v>
      </c>
      <c r="G343" s="306"/>
      <c r="H343" s="306"/>
      <c r="I343" s="3"/>
      <c r="J343" s="3"/>
      <c r="K343" s="306"/>
      <c r="L343" s="309"/>
      <c r="M343" s="309"/>
      <c r="N343" s="33"/>
      <c r="O343" s="853"/>
      <c r="P343" s="668"/>
      <c r="Q343" s="1044"/>
      <c r="R343" s="890"/>
      <c r="S343" s="1027"/>
      <c r="T343" s="1028"/>
      <c r="U343" s="1033"/>
    </row>
    <row r="344" spans="1:21">
      <c r="A344" s="261" t="s">
        <v>3171</v>
      </c>
      <c r="B344" s="261" t="s">
        <v>3513</v>
      </c>
      <c r="C344" s="966"/>
      <c r="D344" s="966"/>
      <c r="E344" s="306">
        <v>0</v>
      </c>
      <c r="F344" s="475">
        <f t="shared" si="120"/>
        <v>0</v>
      </c>
      <c r="G344" s="307">
        <v>324</v>
      </c>
      <c r="H344" s="306">
        <v>32</v>
      </c>
      <c r="I344" s="3">
        <f t="shared" si="125"/>
        <v>32</v>
      </c>
      <c r="J344" s="3">
        <f t="shared" si="118"/>
        <v>4</v>
      </c>
      <c r="K344" s="306" t="s">
        <v>1840</v>
      </c>
      <c r="L344" s="308">
        <v>0.54339999999999999</v>
      </c>
      <c r="M344" s="309"/>
      <c r="N344" s="33">
        <f t="shared" ref="N344:N406" si="126">E344*L344</f>
        <v>0</v>
      </c>
      <c r="O344" s="853"/>
      <c r="P344" s="668" t="s">
        <v>3622</v>
      </c>
      <c r="Q344" s="1016"/>
      <c r="R344" s="890"/>
      <c r="S344" s="1027"/>
      <c r="T344" s="872"/>
      <c r="U344" s="1033"/>
    </row>
    <row r="345" spans="1:21">
      <c r="A345" s="261" t="s">
        <v>3636</v>
      </c>
      <c r="B345" s="261" t="s">
        <v>3498</v>
      </c>
      <c r="C345" s="966"/>
      <c r="D345" s="966"/>
      <c r="E345" s="306">
        <v>0</v>
      </c>
      <c r="F345" s="475">
        <f t="shared" si="120"/>
        <v>0</v>
      </c>
      <c r="G345" s="307">
        <v>324</v>
      </c>
      <c r="H345" s="306">
        <v>32</v>
      </c>
      <c r="I345" s="3">
        <f t="shared" si="125"/>
        <v>32</v>
      </c>
      <c r="J345" s="3">
        <f t="shared" si="118"/>
        <v>4</v>
      </c>
      <c r="K345" s="306" t="s">
        <v>1723</v>
      </c>
      <c r="L345" s="308">
        <v>0.14299999999999999</v>
      </c>
      <c r="M345" s="309"/>
      <c r="N345" s="33">
        <f t="shared" si="126"/>
        <v>0</v>
      </c>
      <c r="O345" s="853"/>
      <c r="P345" s="668" t="s">
        <v>3622</v>
      </c>
      <c r="Q345" s="1032">
        <v>2014</v>
      </c>
      <c r="R345" s="890"/>
      <c r="S345" s="1027"/>
      <c r="T345" s="1028"/>
      <c r="U345" s="1033"/>
    </row>
    <row r="346" spans="1:21">
      <c r="A346" s="261" t="s">
        <v>3172</v>
      </c>
      <c r="B346" s="261" t="s">
        <v>3499</v>
      </c>
      <c r="C346" s="973" t="s">
        <v>644</v>
      </c>
      <c r="D346" s="973"/>
      <c r="E346" s="306">
        <v>0</v>
      </c>
      <c r="F346" s="475">
        <f t="shared" si="120"/>
        <v>0</v>
      </c>
      <c r="G346" s="307">
        <v>360</v>
      </c>
      <c r="H346" s="306">
        <v>32</v>
      </c>
      <c r="I346" s="3">
        <f t="shared" si="125"/>
        <v>32</v>
      </c>
      <c r="J346" s="3">
        <f>ROUND(I346/7.5,0)</f>
        <v>4</v>
      </c>
      <c r="K346" s="306" t="s">
        <v>1723</v>
      </c>
      <c r="L346" s="308">
        <v>0.14299999999999999</v>
      </c>
      <c r="M346" s="309"/>
      <c r="N346" s="33">
        <f>E346*L346</f>
        <v>0</v>
      </c>
      <c r="O346" s="853"/>
      <c r="P346" s="668" t="s">
        <v>3622</v>
      </c>
      <c r="Q346" s="1032">
        <v>2016</v>
      </c>
      <c r="R346" s="890"/>
      <c r="S346" s="1027"/>
      <c r="T346" s="1028"/>
      <c r="U346" s="1033"/>
    </row>
    <row r="347" spans="1:21">
      <c r="A347" s="261" t="s">
        <v>3636</v>
      </c>
      <c r="B347" s="976" t="s">
        <v>3512</v>
      </c>
      <c r="C347" s="1048" t="s">
        <v>256</v>
      </c>
      <c r="D347" s="1048"/>
      <c r="E347" s="306">
        <v>0</v>
      </c>
      <c r="F347" s="475">
        <f t="shared" si="120"/>
        <v>0</v>
      </c>
      <c r="G347" s="307">
        <v>324</v>
      </c>
      <c r="H347" s="306">
        <v>0</v>
      </c>
      <c r="I347" s="3">
        <f>E347/G347+H347</f>
        <v>0</v>
      </c>
      <c r="J347" s="3">
        <f t="shared" si="118"/>
        <v>0</v>
      </c>
      <c r="K347" s="306" t="s">
        <v>1723</v>
      </c>
      <c r="L347" s="308">
        <v>0.14499999999999999</v>
      </c>
      <c r="M347" s="309"/>
      <c r="N347" s="33">
        <f t="shared" si="126"/>
        <v>0</v>
      </c>
      <c r="O347" s="853"/>
      <c r="P347" s="668" t="s">
        <v>3622</v>
      </c>
      <c r="Q347" s="1045">
        <v>2016</v>
      </c>
      <c r="R347" s="890"/>
      <c r="S347" s="1027"/>
      <c r="T347" s="1028"/>
      <c r="U347" s="1033"/>
    </row>
    <row r="348" spans="1:21">
      <c r="A348" s="261" t="s">
        <v>3636</v>
      </c>
      <c r="B348" s="976" t="s">
        <v>3637</v>
      </c>
      <c r="C348" s="1048" t="s">
        <v>256</v>
      </c>
      <c r="D348" s="1048"/>
      <c r="E348" s="306">
        <v>0</v>
      </c>
      <c r="F348" s="475">
        <f t="shared" si="120"/>
        <v>0</v>
      </c>
      <c r="G348" s="307">
        <v>324</v>
      </c>
      <c r="H348" s="306">
        <v>0</v>
      </c>
      <c r="I348" s="3">
        <f>E348/G348+H348</f>
        <v>0</v>
      </c>
      <c r="J348" s="3">
        <f>ROUND(I348/7.5,0)</f>
        <v>0</v>
      </c>
      <c r="K348" s="306" t="s">
        <v>1723</v>
      </c>
      <c r="L348" s="308">
        <v>0.14499999999999999</v>
      </c>
      <c r="M348" s="309"/>
      <c r="N348" s="33">
        <f>E348*L348</f>
        <v>0</v>
      </c>
      <c r="O348" s="853"/>
      <c r="P348" s="668" t="s">
        <v>3622</v>
      </c>
      <c r="Q348" s="1045">
        <v>2016</v>
      </c>
      <c r="R348" s="890"/>
      <c r="S348" s="1027"/>
      <c r="T348" s="1028"/>
      <c r="U348" s="1033"/>
    </row>
    <row r="349" spans="1:21">
      <c r="A349" s="261" t="s">
        <v>3171</v>
      </c>
      <c r="B349" s="976" t="s">
        <v>3515</v>
      </c>
      <c r="C349" s="1048" t="s">
        <v>2856</v>
      </c>
      <c r="D349" s="1048"/>
      <c r="E349" s="306">
        <v>0</v>
      </c>
      <c r="F349" s="475">
        <f t="shared" si="120"/>
        <v>0</v>
      </c>
      <c r="G349" s="307">
        <v>180</v>
      </c>
      <c r="H349" s="306">
        <v>32</v>
      </c>
      <c r="I349" s="3">
        <f t="shared" ref="I349" si="127">E349/G349+H349</f>
        <v>32</v>
      </c>
      <c r="J349" s="3">
        <f t="shared" si="118"/>
        <v>4</v>
      </c>
      <c r="K349" s="977" t="s">
        <v>292</v>
      </c>
      <c r="L349" s="1097">
        <v>0.46250000000000002</v>
      </c>
      <c r="M349" s="887"/>
      <c r="N349" s="33">
        <f t="shared" ref="N349" si="128">E349*L349</f>
        <v>0</v>
      </c>
      <c r="O349" s="853"/>
      <c r="P349" s="668" t="s">
        <v>3622</v>
      </c>
      <c r="Q349" s="1045">
        <v>2016</v>
      </c>
      <c r="R349" s="890"/>
      <c r="S349" s="1027"/>
      <c r="T349" s="1028"/>
      <c r="U349" s="1033"/>
    </row>
    <row r="350" spans="1:21">
      <c r="A350" s="261" t="s">
        <v>3171</v>
      </c>
      <c r="B350" s="921" t="s">
        <v>3503</v>
      </c>
      <c r="C350" s="973"/>
      <c r="D350" s="973"/>
      <c r="E350" s="336">
        <v>0</v>
      </c>
      <c r="F350" s="475">
        <f t="shared" si="120"/>
        <v>0</v>
      </c>
      <c r="G350" s="307">
        <v>295</v>
      </c>
      <c r="H350" s="306">
        <v>32</v>
      </c>
      <c r="I350" s="3">
        <f t="shared" si="125"/>
        <v>32</v>
      </c>
      <c r="J350" s="3">
        <f t="shared" si="118"/>
        <v>4</v>
      </c>
      <c r="K350" s="977" t="s">
        <v>968</v>
      </c>
      <c r="L350" s="1097">
        <v>0.54</v>
      </c>
      <c r="M350" s="887"/>
      <c r="N350" s="33">
        <f t="shared" si="126"/>
        <v>0</v>
      </c>
      <c r="O350" s="964"/>
      <c r="P350" s="668" t="s">
        <v>3622</v>
      </c>
      <c r="Q350" s="1032">
        <v>2015</v>
      </c>
      <c r="R350" s="890"/>
      <c r="S350" s="1027"/>
      <c r="T350" s="1028"/>
      <c r="U350" s="1033"/>
    </row>
    <row r="351" spans="1:21">
      <c r="A351" s="261" t="s">
        <v>3171</v>
      </c>
      <c r="B351" s="921" t="s">
        <v>3638</v>
      </c>
      <c r="C351" s="973"/>
      <c r="D351" s="973"/>
      <c r="E351" s="336">
        <v>0</v>
      </c>
      <c r="F351" s="475">
        <f t="shared" si="120"/>
        <v>0</v>
      </c>
      <c r="G351" s="307">
        <v>180</v>
      </c>
      <c r="H351" s="306">
        <v>32</v>
      </c>
      <c r="I351" s="3">
        <f t="shared" si="125"/>
        <v>32</v>
      </c>
      <c r="J351" s="3">
        <f t="shared" si="118"/>
        <v>4</v>
      </c>
      <c r="K351" s="977" t="s">
        <v>968</v>
      </c>
      <c r="L351" s="1097">
        <v>0.41739999999999999</v>
      </c>
      <c r="M351" s="887"/>
      <c r="N351" s="33">
        <f t="shared" si="126"/>
        <v>0</v>
      </c>
      <c r="O351" s="964"/>
      <c r="P351" s="668" t="s">
        <v>3622</v>
      </c>
      <c r="Q351" s="1045">
        <v>2016</v>
      </c>
      <c r="R351" s="890"/>
      <c r="S351" s="1027"/>
      <c r="T351" s="1028"/>
      <c r="U351" s="1033"/>
    </row>
    <row r="352" spans="1:21">
      <c r="A352" s="261" t="s">
        <v>3171</v>
      </c>
      <c r="B352" s="976" t="s">
        <v>3502</v>
      </c>
      <c r="C352" s="1048" t="s">
        <v>644</v>
      </c>
      <c r="D352" s="1048"/>
      <c r="E352" s="306">
        <v>0</v>
      </c>
      <c r="F352" s="475">
        <f t="shared" si="120"/>
        <v>0</v>
      </c>
      <c r="G352" s="307">
        <v>231</v>
      </c>
      <c r="H352" s="306">
        <v>32</v>
      </c>
      <c r="I352" s="3">
        <f t="shared" si="125"/>
        <v>32</v>
      </c>
      <c r="J352" s="3">
        <f t="shared" si="118"/>
        <v>4</v>
      </c>
      <c r="K352" s="977" t="s">
        <v>968</v>
      </c>
      <c r="L352" s="1097">
        <v>0.54</v>
      </c>
      <c r="M352" s="887"/>
      <c r="N352" s="33">
        <f t="shared" si="126"/>
        <v>0</v>
      </c>
      <c r="O352" s="853"/>
      <c r="P352" s="668" t="s">
        <v>3622</v>
      </c>
      <c r="Q352" s="1045">
        <v>2016</v>
      </c>
      <c r="R352" s="890"/>
      <c r="S352" s="1027"/>
      <c r="T352" s="1028"/>
      <c r="U352" s="1033"/>
    </row>
    <row r="353" spans="1:21">
      <c r="A353" s="261" t="s">
        <v>3481</v>
      </c>
      <c r="B353" s="976" t="s">
        <v>3639</v>
      </c>
      <c r="C353" s="1048" t="s">
        <v>644</v>
      </c>
      <c r="D353" s="1048"/>
      <c r="E353" s="306">
        <v>0</v>
      </c>
      <c r="F353" s="475">
        <f t="shared" si="120"/>
        <v>0</v>
      </c>
      <c r="G353" s="1064">
        <v>155</v>
      </c>
      <c r="H353" s="306">
        <v>32</v>
      </c>
      <c r="I353" s="3">
        <f t="shared" si="125"/>
        <v>32</v>
      </c>
      <c r="J353" s="3">
        <f t="shared" si="118"/>
        <v>4</v>
      </c>
      <c r="K353" s="977" t="s">
        <v>122</v>
      </c>
      <c r="L353" s="887">
        <v>0.2102</v>
      </c>
      <c r="M353" s="887"/>
      <c r="N353" s="33">
        <f t="shared" si="126"/>
        <v>0</v>
      </c>
      <c r="O353" s="853"/>
      <c r="P353" s="668"/>
      <c r="Q353" s="1045">
        <v>2016</v>
      </c>
      <c r="R353" s="890"/>
      <c r="S353" s="1027"/>
      <c r="T353" s="1028"/>
      <c r="U353" s="1033"/>
    </row>
    <row r="354" spans="1:21">
      <c r="A354" s="261" t="s">
        <v>3481</v>
      </c>
      <c r="B354" s="976" t="s">
        <v>3640</v>
      </c>
      <c r="C354" s="1048" t="s">
        <v>644</v>
      </c>
      <c r="D354" s="1048"/>
      <c r="E354" s="306">
        <v>0</v>
      </c>
      <c r="F354" s="475">
        <f t="shared" si="120"/>
        <v>0</v>
      </c>
      <c r="G354" s="1064">
        <v>385</v>
      </c>
      <c r="H354" s="306">
        <v>32</v>
      </c>
      <c r="I354" s="3">
        <f t="shared" si="125"/>
        <v>32</v>
      </c>
      <c r="J354" s="3">
        <f t="shared" si="118"/>
        <v>4</v>
      </c>
      <c r="K354" s="977" t="s">
        <v>1796</v>
      </c>
      <c r="L354" s="1097">
        <v>0.18110000000000001</v>
      </c>
      <c r="M354" s="887"/>
      <c r="N354" s="33">
        <f t="shared" si="126"/>
        <v>0</v>
      </c>
      <c r="O354" s="853"/>
      <c r="P354" s="668"/>
      <c r="Q354" s="1045">
        <v>2016</v>
      </c>
      <c r="R354" s="890"/>
      <c r="S354" s="1027"/>
      <c r="T354" s="1028"/>
      <c r="U354" s="1033"/>
    </row>
    <row r="355" spans="1:21">
      <c r="A355" s="261" t="s">
        <v>3171</v>
      </c>
      <c r="B355" s="976" t="s">
        <v>1266</v>
      </c>
      <c r="C355" s="1048" t="s">
        <v>3083</v>
      </c>
      <c r="D355" s="1048"/>
      <c r="E355" s="306">
        <v>0</v>
      </c>
      <c r="F355" s="475">
        <f t="shared" si="120"/>
        <v>0</v>
      </c>
      <c r="G355" s="306">
        <v>231</v>
      </c>
      <c r="H355" s="306">
        <v>32</v>
      </c>
      <c r="I355" s="3">
        <f>E355/G355+H355</f>
        <v>32</v>
      </c>
      <c r="J355" s="3">
        <f t="shared" si="118"/>
        <v>4</v>
      </c>
      <c r="K355" s="977" t="s">
        <v>64</v>
      </c>
      <c r="L355" s="887">
        <v>0.68710000000000004</v>
      </c>
      <c r="M355" s="887">
        <v>0.16600000000000001</v>
      </c>
      <c r="N355" s="33">
        <f t="shared" si="126"/>
        <v>0</v>
      </c>
      <c r="O355" s="853"/>
      <c r="P355" s="668"/>
      <c r="Q355" s="1032">
        <v>2015</v>
      </c>
      <c r="R355" s="890"/>
      <c r="S355" s="1027"/>
      <c r="T355" s="1028"/>
      <c r="U355" s="1033"/>
    </row>
    <row r="356" spans="1:21">
      <c r="A356" s="261" t="s">
        <v>3530</v>
      </c>
      <c r="B356" s="261" t="s">
        <v>3534</v>
      </c>
      <c r="C356" s="966" t="s">
        <v>3641</v>
      </c>
      <c r="D356" s="966"/>
      <c r="E356" s="1511">
        <v>0</v>
      </c>
      <c r="F356" s="1512">
        <f t="shared" si="120"/>
        <v>0</v>
      </c>
      <c r="G356" s="307">
        <v>360</v>
      </c>
      <c r="H356" s="306">
        <v>24</v>
      </c>
      <c r="I356" s="3">
        <f t="shared" si="125"/>
        <v>24</v>
      </c>
      <c r="J356" s="3">
        <f t="shared" si="118"/>
        <v>3</v>
      </c>
      <c r="K356" s="306" t="s">
        <v>1100</v>
      </c>
      <c r="L356" s="308">
        <v>0.3664</v>
      </c>
      <c r="M356" s="309">
        <v>9.0999999999999998E-2</v>
      </c>
      <c r="N356" s="33">
        <f t="shared" si="126"/>
        <v>0</v>
      </c>
      <c r="O356" s="853"/>
      <c r="P356" s="668" t="s">
        <v>2914</v>
      </c>
      <c r="Q356" s="33"/>
      <c r="R356" s="890"/>
      <c r="S356" s="1027"/>
      <c r="T356" s="1028"/>
      <c r="U356" s="1033"/>
    </row>
    <row r="357" spans="1:21">
      <c r="A357" s="261" t="s">
        <v>3172</v>
      </c>
      <c r="B357" s="261" t="s">
        <v>3534</v>
      </c>
      <c r="C357" s="966" t="s">
        <v>735</v>
      </c>
      <c r="D357" s="966"/>
      <c r="E357" s="1511">
        <v>0</v>
      </c>
      <c r="F357" s="1512">
        <f t="shared" si="120"/>
        <v>0</v>
      </c>
      <c r="G357" s="307">
        <v>432</v>
      </c>
      <c r="H357" s="306">
        <v>24</v>
      </c>
      <c r="I357" s="3">
        <f t="shared" si="125"/>
        <v>24</v>
      </c>
      <c r="J357" s="3">
        <f>ROUND(I357/7.5,0)</f>
        <v>3</v>
      </c>
      <c r="K357" s="306" t="s">
        <v>1100</v>
      </c>
      <c r="L357" s="308">
        <v>0.37059999999999998</v>
      </c>
      <c r="M357" s="309">
        <v>9.0999999999999998E-2</v>
      </c>
      <c r="N357" s="33">
        <f t="shared" si="126"/>
        <v>0</v>
      </c>
      <c r="O357" s="853"/>
      <c r="P357" s="668" t="s">
        <v>2914</v>
      </c>
      <c r="Q357" s="33"/>
      <c r="R357" s="890"/>
      <c r="S357" s="1027"/>
      <c r="T357" s="1028"/>
      <c r="U357" s="1033"/>
    </row>
    <row r="358" spans="1:21">
      <c r="A358" s="261" t="s">
        <v>3530</v>
      </c>
      <c r="B358" s="261" t="s">
        <v>3642</v>
      </c>
      <c r="C358" s="966" t="s">
        <v>3641</v>
      </c>
      <c r="D358" s="966"/>
      <c r="E358" s="306">
        <v>0</v>
      </c>
      <c r="F358" s="475">
        <f t="shared" si="120"/>
        <v>0</v>
      </c>
      <c r="G358" s="307">
        <v>360</v>
      </c>
      <c r="H358" s="306">
        <v>24</v>
      </c>
      <c r="I358" s="3">
        <v>4</v>
      </c>
      <c r="J358" s="3">
        <f t="shared" si="118"/>
        <v>1</v>
      </c>
      <c r="K358" s="306" t="s">
        <v>1100</v>
      </c>
      <c r="L358" s="308">
        <v>0.36930000000000002</v>
      </c>
      <c r="M358" s="309"/>
      <c r="N358" s="33">
        <f t="shared" si="126"/>
        <v>0</v>
      </c>
      <c r="O358" s="853"/>
      <c r="P358" s="668" t="s">
        <v>2914</v>
      </c>
      <c r="Q358" s="33"/>
      <c r="R358" s="890"/>
      <c r="S358" s="1027"/>
      <c r="T358" s="1028"/>
      <c r="U358" s="1033"/>
    </row>
    <row r="359" spans="1:21">
      <c r="A359" s="261" t="s">
        <v>3172</v>
      </c>
      <c r="B359" s="261" t="s">
        <v>3642</v>
      </c>
      <c r="C359" s="966" t="s">
        <v>735</v>
      </c>
      <c r="D359" s="966"/>
      <c r="E359" s="306">
        <v>0</v>
      </c>
      <c r="F359" s="475">
        <f t="shared" si="120"/>
        <v>0</v>
      </c>
      <c r="G359" s="307">
        <v>432</v>
      </c>
      <c r="H359" s="306">
        <v>24</v>
      </c>
      <c r="I359" s="3">
        <v>4</v>
      </c>
      <c r="J359" s="3">
        <f>ROUND(I359/7.5,0)</f>
        <v>1</v>
      </c>
      <c r="K359" s="306" t="s">
        <v>1100</v>
      </c>
      <c r="L359" s="308">
        <v>0.37359999999999999</v>
      </c>
      <c r="M359" s="309"/>
      <c r="N359" s="33">
        <f>E359*L359</f>
        <v>0</v>
      </c>
      <c r="O359" s="853"/>
      <c r="P359" s="668" t="s">
        <v>2914</v>
      </c>
      <c r="Q359" s="33"/>
      <c r="R359" s="890"/>
      <c r="S359" s="1027"/>
      <c r="T359" s="1028"/>
      <c r="U359" s="1033"/>
    </row>
    <row r="360" spans="1:21">
      <c r="A360" s="261" t="s">
        <v>3530</v>
      </c>
      <c r="B360" s="261" t="s">
        <v>3643</v>
      </c>
      <c r="C360" s="966" t="s">
        <v>3641</v>
      </c>
      <c r="D360" s="966"/>
      <c r="E360" s="306">
        <v>0</v>
      </c>
      <c r="F360" s="475">
        <f t="shared" si="120"/>
        <v>0</v>
      </c>
      <c r="G360" s="307">
        <v>331</v>
      </c>
      <c r="H360" s="306">
        <v>24</v>
      </c>
      <c r="I360" s="3">
        <v>4</v>
      </c>
      <c r="J360" s="3">
        <f>ROUND(I360/7.5,0)</f>
        <v>1</v>
      </c>
      <c r="K360" s="306" t="s">
        <v>1100</v>
      </c>
      <c r="L360" s="308">
        <v>0.29809999999999998</v>
      </c>
      <c r="M360" s="309"/>
      <c r="N360" s="33">
        <f>E360*L360</f>
        <v>0</v>
      </c>
      <c r="O360" s="853"/>
      <c r="P360" s="668" t="s">
        <v>2914</v>
      </c>
      <c r="Q360" s="1045">
        <v>2014</v>
      </c>
      <c r="R360" s="890"/>
      <c r="S360" s="1027"/>
      <c r="T360" s="1028"/>
      <c r="U360" s="1033"/>
    </row>
    <row r="361" spans="1:21">
      <c r="A361" s="261" t="s">
        <v>3172</v>
      </c>
      <c r="B361" s="261" t="s">
        <v>3643</v>
      </c>
      <c r="C361" s="966" t="s">
        <v>735</v>
      </c>
      <c r="D361" s="966"/>
      <c r="E361" s="306">
        <v>0</v>
      </c>
      <c r="F361" s="475">
        <f t="shared" si="120"/>
        <v>0</v>
      </c>
      <c r="G361" s="307">
        <v>498</v>
      </c>
      <c r="H361" s="306">
        <v>24</v>
      </c>
      <c r="I361" s="3">
        <v>4</v>
      </c>
      <c r="J361" s="3">
        <f>ROUND(I361/7.5,0)</f>
        <v>1</v>
      </c>
      <c r="K361" s="306" t="s">
        <v>1100</v>
      </c>
      <c r="L361" s="308">
        <v>0.30230000000000001</v>
      </c>
      <c r="M361" s="309"/>
      <c r="N361" s="33">
        <f>E361*L361</f>
        <v>0</v>
      </c>
      <c r="O361" s="853"/>
      <c r="P361" s="668" t="s">
        <v>2914</v>
      </c>
      <c r="Q361" s="1045">
        <v>2014</v>
      </c>
      <c r="R361" s="890"/>
      <c r="S361" s="1027"/>
      <c r="T361" s="1028"/>
      <c r="U361" s="1033"/>
    </row>
    <row r="362" spans="1:21">
      <c r="A362" s="261" t="s">
        <v>3530</v>
      </c>
      <c r="B362" s="261" t="s">
        <v>3531</v>
      </c>
      <c r="C362" s="478"/>
      <c r="D362" s="478"/>
      <c r="E362" s="306">
        <v>0</v>
      </c>
      <c r="F362" s="475">
        <f t="shared" si="120"/>
        <v>0</v>
      </c>
      <c r="G362" s="306">
        <v>360</v>
      </c>
      <c r="H362" s="306">
        <v>24</v>
      </c>
      <c r="I362" s="3">
        <f t="shared" ref="I362" si="129">E362/G362+H362</f>
        <v>24</v>
      </c>
      <c r="J362" s="3">
        <f t="shared" ref="J362" si="130">ROUND(I362/7.5,0)</f>
        <v>3</v>
      </c>
      <c r="K362" s="306" t="s">
        <v>3532</v>
      </c>
      <c r="L362" s="309">
        <v>0.12039999999999999</v>
      </c>
      <c r="M362" s="309">
        <v>0.03</v>
      </c>
      <c r="N362" s="33">
        <f t="shared" ref="N362" si="131">E362*L362</f>
        <v>0</v>
      </c>
      <c r="O362" s="853"/>
      <c r="P362" s="668"/>
      <c r="Q362" s="1045">
        <v>2017</v>
      </c>
      <c r="R362" s="890"/>
      <c r="S362" s="1027"/>
      <c r="T362" s="1028"/>
      <c r="U362" s="1033"/>
    </row>
    <row r="363" spans="1:21">
      <c r="A363" s="261" t="s">
        <v>3530</v>
      </c>
      <c r="B363" s="261" t="s">
        <v>3644</v>
      </c>
      <c r="C363" s="966" t="s">
        <v>3641</v>
      </c>
      <c r="D363" s="966"/>
      <c r="E363" s="306">
        <v>0</v>
      </c>
      <c r="F363" s="475">
        <f t="shared" si="120"/>
        <v>0</v>
      </c>
      <c r="G363" s="307">
        <v>463</v>
      </c>
      <c r="H363" s="306">
        <v>24</v>
      </c>
      <c r="I363" s="3">
        <v>4</v>
      </c>
      <c r="J363" s="3">
        <f t="shared" si="118"/>
        <v>1</v>
      </c>
      <c r="K363" s="306" t="s">
        <v>1100</v>
      </c>
      <c r="L363" s="308">
        <v>0.36359999999999998</v>
      </c>
      <c r="M363" s="309"/>
      <c r="N363" s="33">
        <f t="shared" si="126"/>
        <v>0</v>
      </c>
      <c r="O363" s="853"/>
      <c r="P363" s="668" t="s">
        <v>2914</v>
      </c>
      <c r="Q363" s="33"/>
      <c r="R363" s="890"/>
      <c r="S363" s="1027"/>
      <c r="T363" s="1028"/>
      <c r="U363" s="1033"/>
    </row>
    <row r="364" spans="1:21">
      <c r="A364" s="261" t="s">
        <v>3172</v>
      </c>
      <c r="B364" s="261" t="s">
        <v>3644</v>
      </c>
      <c r="C364" s="966" t="s">
        <v>735</v>
      </c>
      <c r="D364" s="966"/>
      <c r="E364" s="306">
        <v>0</v>
      </c>
      <c r="F364" s="475">
        <f t="shared" ref="F364:F430" si="132">((E364*M364)/35)</f>
        <v>0</v>
      </c>
      <c r="G364" s="307">
        <v>463</v>
      </c>
      <c r="H364" s="306">
        <v>24</v>
      </c>
      <c r="I364" s="3">
        <v>4</v>
      </c>
      <c r="J364" s="3">
        <f>ROUND(I364/7.5,0)</f>
        <v>1</v>
      </c>
      <c r="K364" s="306" t="s">
        <v>1100</v>
      </c>
      <c r="L364" s="308">
        <v>0.36780000000000002</v>
      </c>
      <c r="M364" s="309"/>
      <c r="N364" s="33">
        <f>E364*L364</f>
        <v>0</v>
      </c>
      <c r="O364" s="853"/>
      <c r="P364" s="668" t="s">
        <v>2914</v>
      </c>
      <c r="Q364" s="33"/>
      <c r="R364" s="890"/>
      <c r="S364" s="1027"/>
      <c r="T364" s="1028"/>
      <c r="U364" s="1033"/>
    </row>
    <row r="365" spans="1:21">
      <c r="A365" s="261" t="s">
        <v>3530</v>
      </c>
      <c r="B365" s="261" t="s">
        <v>3645</v>
      </c>
      <c r="C365" s="966"/>
      <c r="D365" s="966"/>
      <c r="E365" s="306">
        <v>0</v>
      </c>
      <c r="F365" s="475">
        <f t="shared" si="132"/>
        <v>0</v>
      </c>
      <c r="G365" s="306">
        <v>312</v>
      </c>
      <c r="H365" s="306">
        <v>24</v>
      </c>
      <c r="I365" s="3">
        <f t="shared" si="125"/>
        <v>24</v>
      </c>
      <c r="J365" s="3">
        <f t="shared" si="118"/>
        <v>3</v>
      </c>
      <c r="K365" s="306" t="s">
        <v>1808</v>
      </c>
      <c r="L365" s="309">
        <v>0.33600000000000002</v>
      </c>
      <c r="M365" s="309"/>
      <c r="N365" s="33">
        <f t="shared" si="126"/>
        <v>0</v>
      </c>
      <c r="O365" s="853"/>
      <c r="P365" s="668"/>
      <c r="Q365" s="33"/>
      <c r="R365" s="890"/>
      <c r="S365" s="1027"/>
      <c r="T365" s="1028"/>
      <c r="U365" s="1033"/>
    </row>
    <row r="366" spans="1:21">
      <c r="A366" s="261" t="s">
        <v>3530</v>
      </c>
      <c r="B366" s="261" t="s">
        <v>3646</v>
      </c>
      <c r="C366" s="966"/>
      <c r="D366" s="966"/>
      <c r="E366" s="306">
        <v>0</v>
      </c>
      <c r="F366" s="475">
        <f t="shared" si="132"/>
        <v>0</v>
      </c>
      <c r="G366" s="307">
        <v>405</v>
      </c>
      <c r="H366" s="306">
        <v>32</v>
      </c>
      <c r="I366" s="3">
        <f t="shared" si="125"/>
        <v>32</v>
      </c>
      <c r="J366" s="3">
        <f t="shared" si="118"/>
        <v>4</v>
      </c>
      <c r="K366" s="306" t="s">
        <v>1100</v>
      </c>
      <c r="L366" s="308">
        <v>0.3841</v>
      </c>
      <c r="M366" s="309"/>
      <c r="N366" s="33">
        <f t="shared" si="126"/>
        <v>0</v>
      </c>
      <c r="O366" s="853"/>
      <c r="P366" s="668" t="s">
        <v>3216</v>
      </c>
      <c r="Q366" s="33"/>
      <c r="R366" s="890" t="s">
        <v>3216</v>
      </c>
      <c r="S366" s="1027"/>
      <c r="T366" s="1028"/>
      <c r="U366" s="1033"/>
    </row>
    <row r="367" spans="1:21">
      <c r="A367" s="261" t="s">
        <v>3171</v>
      </c>
      <c r="B367" s="261" t="s">
        <v>3647</v>
      </c>
      <c r="C367" s="966" t="s">
        <v>735</v>
      </c>
      <c r="D367" s="966"/>
      <c r="E367" s="306">
        <v>0</v>
      </c>
      <c r="F367" s="475">
        <f t="shared" si="132"/>
        <v>0</v>
      </c>
      <c r="G367" s="307">
        <v>405</v>
      </c>
      <c r="H367" s="306">
        <v>32</v>
      </c>
      <c r="I367" s="3">
        <f t="shared" si="125"/>
        <v>32</v>
      </c>
      <c r="J367" s="3">
        <f t="shared" si="118"/>
        <v>4</v>
      </c>
      <c r="K367" s="306" t="s">
        <v>1100</v>
      </c>
      <c r="L367" s="308">
        <v>0.30470000000000003</v>
      </c>
      <c r="M367" s="309"/>
      <c r="N367" s="33">
        <f t="shared" si="126"/>
        <v>0</v>
      </c>
      <c r="O367" s="853"/>
      <c r="P367" s="668" t="s">
        <v>3216</v>
      </c>
      <c r="Q367" s="33"/>
      <c r="R367" s="890" t="s">
        <v>3216</v>
      </c>
      <c r="S367" s="1027"/>
      <c r="T367" s="1028"/>
      <c r="U367" s="1033"/>
    </row>
    <row r="368" spans="1:21">
      <c r="A368" s="261" t="s">
        <v>3530</v>
      </c>
      <c r="B368" s="261" t="s">
        <v>3647</v>
      </c>
      <c r="C368" s="966" t="s">
        <v>3641</v>
      </c>
      <c r="D368" s="966"/>
      <c r="E368" s="306">
        <v>0</v>
      </c>
      <c r="F368" s="475">
        <f t="shared" si="132"/>
        <v>0</v>
      </c>
      <c r="G368" s="307">
        <v>405</v>
      </c>
      <c r="H368" s="306">
        <v>32</v>
      </c>
      <c r="I368" s="3">
        <f>E368/G368+H368</f>
        <v>32</v>
      </c>
      <c r="J368" s="3">
        <f>ROUND(I368/7.5,0)</f>
        <v>4</v>
      </c>
      <c r="K368" s="306" t="s">
        <v>1100</v>
      </c>
      <c r="L368" s="308">
        <v>0.30049999999999999</v>
      </c>
      <c r="M368" s="309"/>
      <c r="N368" s="33">
        <f>E368*L368</f>
        <v>0</v>
      </c>
      <c r="O368" s="853"/>
      <c r="P368" s="668" t="s">
        <v>3216</v>
      </c>
      <c r="Q368" s="33"/>
      <c r="R368" s="890" t="s">
        <v>3216</v>
      </c>
      <c r="S368" s="1027"/>
      <c r="T368" s="1028"/>
      <c r="U368" s="1033"/>
    </row>
    <row r="369" spans="1:21">
      <c r="A369" s="261" t="s">
        <v>3530</v>
      </c>
      <c r="B369" s="261" t="s">
        <v>3648</v>
      </c>
      <c r="C369" s="966" t="s">
        <v>3641</v>
      </c>
      <c r="D369" s="966"/>
      <c r="E369" s="306">
        <v>0</v>
      </c>
      <c r="F369" s="475">
        <f t="shared" si="132"/>
        <v>0</v>
      </c>
      <c r="G369" s="1098"/>
      <c r="H369" s="1098"/>
      <c r="I369" s="1099"/>
      <c r="J369" s="1099"/>
      <c r="K369" s="1098"/>
      <c r="L369" s="1100"/>
      <c r="M369" s="309"/>
      <c r="N369" s="33"/>
      <c r="O369" s="853"/>
      <c r="P369" s="668"/>
      <c r="Q369" s="33"/>
      <c r="R369" s="890"/>
      <c r="S369" s="1027"/>
      <c r="T369" s="1028"/>
      <c r="U369" s="1033"/>
    </row>
    <row r="370" spans="1:21">
      <c r="A370" s="261" t="s">
        <v>3530</v>
      </c>
      <c r="B370" s="261" t="s">
        <v>3649</v>
      </c>
      <c r="C370" s="966"/>
      <c r="D370" s="966"/>
      <c r="E370" s="306">
        <v>0</v>
      </c>
      <c r="F370" s="475">
        <f t="shared" si="132"/>
        <v>0</v>
      </c>
      <c r="G370" s="306">
        <v>405</v>
      </c>
      <c r="H370" s="306">
        <v>8</v>
      </c>
      <c r="I370" s="3">
        <f t="shared" si="125"/>
        <v>8</v>
      </c>
      <c r="J370" s="3">
        <f t="shared" si="118"/>
        <v>1</v>
      </c>
      <c r="K370" s="306" t="s">
        <v>1100</v>
      </c>
      <c r="L370" s="309">
        <v>0.37130000000000002</v>
      </c>
      <c r="M370" s="309"/>
      <c r="N370" s="33">
        <f t="shared" si="126"/>
        <v>0</v>
      </c>
      <c r="O370" s="853"/>
      <c r="P370" s="668" t="s">
        <v>3216</v>
      </c>
      <c r="Q370" s="33"/>
      <c r="R370" s="890" t="s">
        <v>3216</v>
      </c>
      <c r="S370" s="1027"/>
      <c r="T370" s="1028"/>
      <c r="U370" s="1033"/>
    </row>
    <row r="371" spans="1:21">
      <c r="A371" s="261" t="s">
        <v>3171</v>
      </c>
      <c r="B371" s="261" t="s">
        <v>3650</v>
      </c>
      <c r="C371" s="1046" t="s">
        <v>334</v>
      </c>
      <c r="D371" s="1046"/>
      <c r="E371" s="306">
        <v>0</v>
      </c>
      <c r="F371" s="475">
        <f t="shared" si="132"/>
        <v>0</v>
      </c>
      <c r="G371" s="306">
        <v>295</v>
      </c>
      <c r="H371" s="306">
        <v>32</v>
      </c>
      <c r="I371" s="3">
        <f>E371/G371+H371</f>
        <v>32</v>
      </c>
      <c r="J371" s="3">
        <f>ROUND(I371/7.5,0)</f>
        <v>4</v>
      </c>
      <c r="K371" s="306" t="s">
        <v>1100</v>
      </c>
      <c r="L371" s="309">
        <v>0.37130000000000002</v>
      </c>
      <c r="M371" s="309"/>
      <c r="N371" s="33">
        <f>E371*L371</f>
        <v>0</v>
      </c>
      <c r="O371" s="853"/>
      <c r="P371" s="668" t="s">
        <v>3216</v>
      </c>
      <c r="Q371" s="33"/>
      <c r="R371" s="890" t="s">
        <v>3216</v>
      </c>
      <c r="S371" s="1027"/>
      <c r="T371" s="1028"/>
      <c r="U371" s="1033"/>
    </row>
    <row r="372" spans="1:21">
      <c r="A372" s="261" t="s">
        <v>3530</v>
      </c>
      <c r="B372" s="261" t="s">
        <v>3651</v>
      </c>
      <c r="C372" s="1046" t="s">
        <v>334</v>
      </c>
      <c r="D372" s="1046"/>
      <c r="E372" s="306">
        <v>0</v>
      </c>
      <c r="F372" s="475">
        <f t="shared" si="132"/>
        <v>0</v>
      </c>
      <c r="G372" s="306">
        <v>295</v>
      </c>
      <c r="H372" s="306">
        <v>24</v>
      </c>
      <c r="I372" s="3">
        <f t="shared" si="125"/>
        <v>24</v>
      </c>
      <c r="J372" s="3">
        <f t="shared" si="118"/>
        <v>3</v>
      </c>
      <c r="K372" s="306" t="s">
        <v>1100</v>
      </c>
      <c r="L372" s="309">
        <v>0.36359999999999998</v>
      </c>
      <c r="M372" s="309"/>
      <c r="N372" s="33">
        <f t="shared" si="126"/>
        <v>0</v>
      </c>
      <c r="O372" s="853"/>
      <c r="P372" s="668" t="s">
        <v>3216</v>
      </c>
      <c r="Q372" s="33"/>
      <c r="R372" s="890" t="s">
        <v>3216</v>
      </c>
      <c r="S372" s="1027"/>
      <c r="T372" s="1028"/>
      <c r="U372" s="1033"/>
    </row>
    <row r="373" spans="1:21">
      <c r="A373" s="261" t="s">
        <v>3652</v>
      </c>
      <c r="B373" s="261" t="s">
        <v>3653</v>
      </c>
      <c r="C373" s="1046"/>
      <c r="D373" s="1046"/>
      <c r="E373" s="306">
        <v>0</v>
      </c>
      <c r="F373" s="475">
        <f t="shared" si="132"/>
        <v>0</v>
      </c>
      <c r="G373" s="306">
        <v>360</v>
      </c>
      <c r="H373" s="491">
        <v>24</v>
      </c>
      <c r="I373" s="3">
        <f t="shared" si="125"/>
        <v>24</v>
      </c>
      <c r="J373" s="3">
        <f t="shared" ref="J373:J378" si="133">I373/7.5</f>
        <v>3.2</v>
      </c>
      <c r="K373" s="491" t="s">
        <v>1781</v>
      </c>
      <c r="L373" s="308">
        <v>8.3199999999999996E-2</v>
      </c>
      <c r="M373" s="309"/>
      <c r="N373" s="33">
        <f t="shared" si="126"/>
        <v>0</v>
      </c>
      <c r="O373" s="853"/>
      <c r="P373" s="668"/>
      <c r="Q373" s="33"/>
      <c r="R373" s="890"/>
      <c r="S373" s="1027"/>
      <c r="T373" s="1028"/>
      <c r="U373" s="1033"/>
    </row>
    <row r="374" spans="1:21">
      <c r="A374" s="261" t="s">
        <v>3652</v>
      </c>
      <c r="B374" s="261" t="s">
        <v>3654</v>
      </c>
      <c r="C374" s="1046"/>
      <c r="D374" s="1046"/>
      <c r="E374" s="306">
        <v>0</v>
      </c>
      <c r="F374" s="475">
        <f t="shared" si="132"/>
        <v>0</v>
      </c>
      <c r="G374" s="306">
        <v>360</v>
      </c>
      <c r="H374" s="491">
        <v>24</v>
      </c>
      <c r="I374" s="3">
        <f t="shared" si="125"/>
        <v>24</v>
      </c>
      <c r="J374" s="3">
        <f t="shared" si="133"/>
        <v>3.2</v>
      </c>
      <c r="K374" s="491" t="s">
        <v>1781</v>
      </c>
      <c r="L374" s="308">
        <v>8.3199999999999996E-2</v>
      </c>
      <c r="M374" s="309"/>
      <c r="N374" s="33">
        <f t="shared" si="126"/>
        <v>0</v>
      </c>
      <c r="O374" s="853"/>
      <c r="P374" s="668"/>
      <c r="Q374" s="33"/>
      <c r="R374" s="890"/>
      <c r="S374" s="1027"/>
      <c r="T374" s="1028"/>
      <c r="U374" s="1033"/>
    </row>
    <row r="375" spans="1:21">
      <c r="A375" s="261" t="s">
        <v>3652</v>
      </c>
      <c r="B375" s="261" t="s">
        <v>3655</v>
      </c>
      <c r="C375" s="1046"/>
      <c r="D375" s="1046"/>
      <c r="E375" s="306">
        <v>0</v>
      </c>
      <c r="F375" s="475">
        <f t="shared" si="132"/>
        <v>0</v>
      </c>
      <c r="G375" s="306">
        <v>360</v>
      </c>
      <c r="H375" s="491">
        <v>24</v>
      </c>
      <c r="I375" s="3">
        <f t="shared" si="125"/>
        <v>24</v>
      </c>
      <c r="J375" s="3">
        <f t="shared" si="133"/>
        <v>3.2</v>
      </c>
      <c r="K375" s="491" t="s">
        <v>1781</v>
      </c>
      <c r="L375" s="308">
        <v>8.3199999999999996E-2</v>
      </c>
      <c r="M375" s="309"/>
      <c r="N375" s="33">
        <f t="shared" si="126"/>
        <v>0</v>
      </c>
      <c r="O375" s="853"/>
      <c r="P375" s="668"/>
      <c r="Q375" s="33"/>
      <c r="R375" s="890"/>
      <c r="S375" s="1027"/>
      <c r="T375" s="1028"/>
      <c r="U375" s="1033"/>
    </row>
    <row r="376" spans="1:21">
      <c r="A376" s="261" t="s">
        <v>3652</v>
      </c>
      <c r="B376" s="261" t="s">
        <v>3656</v>
      </c>
      <c r="C376" s="1046"/>
      <c r="D376" s="1046"/>
      <c r="E376" s="306">
        <v>0</v>
      </c>
      <c r="F376" s="475">
        <f t="shared" si="132"/>
        <v>0</v>
      </c>
      <c r="G376" s="306">
        <v>360</v>
      </c>
      <c r="H376" s="491">
        <v>24</v>
      </c>
      <c r="I376" s="3">
        <f t="shared" si="125"/>
        <v>24</v>
      </c>
      <c r="J376" s="3">
        <f t="shared" si="133"/>
        <v>3.2</v>
      </c>
      <c r="K376" s="491" t="s">
        <v>1781</v>
      </c>
      <c r="L376" s="308">
        <v>8.3199999999999996E-2</v>
      </c>
      <c r="M376" s="309"/>
      <c r="N376" s="33">
        <f t="shared" si="126"/>
        <v>0</v>
      </c>
      <c r="O376" s="853"/>
      <c r="P376" s="668"/>
      <c r="Q376" s="33"/>
      <c r="R376" s="890"/>
      <c r="S376" s="1027"/>
      <c r="T376" s="1028"/>
      <c r="U376" s="1033"/>
    </row>
    <row r="377" spans="1:21">
      <c r="A377" s="261" t="s">
        <v>3652</v>
      </c>
      <c r="B377" s="261" t="s">
        <v>3657</v>
      </c>
      <c r="C377" s="1046"/>
      <c r="D377" s="1046"/>
      <c r="E377" s="306">
        <v>0</v>
      </c>
      <c r="F377" s="475">
        <f t="shared" si="132"/>
        <v>0</v>
      </c>
      <c r="G377" s="306">
        <v>360</v>
      </c>
      <c r="H377" s="491">
        <v>24</v>
      </c>
      <c r="I377" s="3">
        <f t="shared" si="125"/>
        <v>24</v>
      </c>
      <c r="J377" s="3">
        <f t="shared" si="133"/>
        <v>3.2</v>
      </c>
      <c r="K377" s="491" t="s">
        <v>1781</v>
      </c>
      <c r="L377" s="308">
        <v>8.3199999999999996E-2</v>
      </c>
      <c r="M377" s="309"/>
      <c r="N377" s="33">
        <f t="shared" si="126"/>
        <v>0</v>
      </c>
      <c r="O377" s="853"/>
      <c r="P377" s="668"/>
      <c r="Q377" s="33"/>
      <c r="R377" s="890"/>
      <c r="S377" s="1027"/>
      <c r="T377" s="1028"/>
      <c r="U377" s="1033"/>
    </row>
    <row r="378" spans="1:21">
      <c r="A378" s="261" t="s">
        <v>3652</v>
      </c>
      <c r="B378" s="261" t="s">
        <v>3658</v>
      </c>
      <c r="C378" s="1046"/>
      <c r="D378" s="1046"/>
      <c r="E378" s="306">
        <v>0</v>
      </c>
      <c r="F378" s="475">
        <f t="shared" si="132"/>
        <v>0</v>
      </c>
      <c r="G378" s="306">
        <v>360</v>
      </c>
      <c r="H378" s="491">
        <v>24</v>
      </c>
      <c r="I378" s="3">
        <f t="shared" si="125"/>
        <v>24</v>
      </c>
      <c r="J378" s="3">
        <f t="shared" si="133"/>
        <v>3.2</v>
      </c>
      <c r="K378" s="491" t="s">
        <v>1781</v>
      </c>
      <c r="L378" s="308">
        <v>8.1600000000000006E-2</v>
      </c>
      <c r="M378" s="309"/>
      <c r="N378" s="33">
        <f t="shared" si="126"/>
        <v>0</v>
      </c>
      <c r="O378" s="853"/>
      <c r="P378" s="668"/>
      <c r="Q378" s="33"/>
      <c r="R378" s="890"/>
      <c r="S378" s="1027"/>
      <c r="T378" s="1028"/>
      <c r="U378" s="1033"/>
    </row>
    <row r="379" spans="1:21">
      <c r="A379" s="261" t="s">
        <v>3481</v>
      </c>
      <c r="B379" s="107" t="s">
        <v>315</v>
      </c>
      <c r="C379" s="666"/>
      <c r="D379" s="666"/>
      <c r="E379" s="110">
        <v>0</v>
      </c>
      <c r="F379" s="475">
        <f t="shared" si="132"/>
        <v>0</v>
      </c>
      <c r="G379" s="111">
        <v>382</v>
      </c>
      <c r="H379" s="110">
        <v>32</v>
      </c>
      <c r="I379" s="3">
        <f>E379/G379+H379</f>
        <v>32</v>
      </c>
      <c r="J379" s="3">
        <f>ROUND(I379/7.5,0)</f>
        <v>4</v>
      </c>
      <c r="K379" s="110" t="s">
        <v>1795</v>
      </c>
      <c r="L379" s="113">
        <v>0.20599999999999999</v>
      </c>
      <c r="M379" s="168"/>
      <c r="N379" s="346">
        <f>E379*L379</f>
        <v>0</v>
      </c>
      <c r="O379" s="364"/>
      <c r="P379" s="1024"/>
      <c r="Q379" s="1045">
        <v>2016</v>
      </c>
      <c r="R379" s="1049"/>
      <c r="S379" s="1027"/>
      <c r="T379" s="1028"/>
      <c r="U379" s="1033"/>
    </row>
    <row r="380" spans="1:21">
      <c r="A380" s="261" t="s">
        <v>3527</v>
      </c>
      <c r="B380" s="127" t="s">
        <v>201</v>
      </c>
      <c r="C380" s="353" t="s">
        <v>644</v>
      </c>
      <c r="D380" s="353"/>
      <c r="E380" s="110">
        <v>0</v>
      </c>
      <c r="F380" s="475">
        <f t="shared" si="132"/>
        <v>0</v>
      </c>
      <c r="G380" s="110">
        <v>477</v>
      </c>
      <c r="H380" s="110">
        <v>24</v>
      </c>
      <c r="I380" s="3">
        <f t="shared" si="125"/>
        <v>24</v>
      </c>
      <c r="J380" s="3">
        <f t="shared" si="118"/>
        <v>3</v>
      </c>
      <c r="K380" s="110" t="s">
        <v>1784</v>
      </c>
      <c r="L380" s="113">
        <v>0.1507</v>
      </c>
      <c r="M380" s="168"/>
      <c r="N380" s="33">
        <v>0</v>
      </c>
      <c r="O380" s="668" t="s">
        <v>3659</v>
      </c>
      <c r="P380" s="668"/>
      <c r="Q380" s="1045">
        <v>2016</v>
      </c>
      <c r="R380" s="890"/>
      <c r="S380" s="1027"/>
      <c r="T380" s="1028"/>
      <c r="U380" s="1033"/>
    </row>
    <row r="381" spans="1:21">
      <c r="A381" s="261" t="s">
        <v>3171</v>
      </c>
      <c r="B381" s="261" t="s">
        <v>3660</v>
      </c>
      <c r="C381" s="966"/>
      <c r="D381" s="966"/>
      <c r="E381" s="306">
        <v>0</v>
      </c>
      <c r="F381" s="475">
        <f t="shared" si="132"/>
        <v>0</v>
      </c>
      <c r="G381" s="306">
        <v>240</v>
      </c>
      <c r="H381" s="306">
        <v>32</v>
      </c>
      <c r="I381" s="3">
        <f t="shared" si="125"/>
        <v>32</v>
      </c>
      <c r="J381" s="3">
        <f t="shared" si="118"/>
        <v>4</v>
      </c>
      <c r="K381" s="306" t="s">
        <v>3661</v>
      </c>
      <c r="L381" s="309">
        <v>0.40200000000000002</v>
      </c>
      <c r="M381" s="309"/>
      <c r="N381" s="33">
        <f t="shared" si="126"/>
        <v>0</v>
      </c>
      <c r="O381" s="853" t="s">
        <v>3453</v>
      </c>
      <c r="P381" s="668"/>
      <c r="Q381" s="33"/>
      <c r="R381" s="890"/>
      <c r="S381" s="1027"/>
      <c r="T381" s="1028"/>
      <c r="U381" s="1033"/>
    </row>
    <row r="382" spans="1:21">
      <c r="A382" s="261" t="s">
        <v>3636</v>
      </c>
      <c r="B382" s="261" t="s">
        <v>3662</v>
      </c>
      <c r="C382" s="966"/>
      <c r="D382" s="966"/>
      <c r="E382" s="306">
        <v>0</v>
      </c>
      <c r="F382" s="475">
        <f t="shared" si="132"/>
        <v>0</v>
      </c>
      <c r="G382" s="307">
        <v>249</v>
      </c>
      <c r="H382" s="306">
        <v>32</v>
      </c>
      <c r="I382" s="3">
        <f t="shared" si="125"/>
        <v>32</v>
      </c>
      <c r="J382" s="3">
        <f t="shared" si="118"/>
        <v>4</v>
      </c>
      <c r="K382" s="306" t="s">
        <v>895</v>
      </c>
      <c r="L382" s="308">
        <v>0.62380000000000002</v>
      </c>
      <c r="M382" s="309"/>
      <c r="N382" s="33">
        <v>0</v>
      </c>
      <c r="O382" s="853"/>
      <c r="P382" s="668" t="s">
        <v>3663</v>
      </c>
      <c r="Q382" s="1045">
        <v>2014</v>
      </c>
      <c r="R382" s="774"/>
      <c r="S382" s="1027"/>
      <c r="T382" s="1028"/>
      <c r="U382" s="1033"/>
    </row>
    <row r="383" spans="1:21">
      <c r="A383" s="261" t="s">
        <v>3636</v>
      </c>
      <c r="B383" s="261" t="s">
        <v>3664</v>
      </c>
      <c r="C383" s="966"/>
      <c r="D383" s="966"/>
      <c r="E383" s="306">
        <v>0</v>
      </c>
      <c r="F383" s="475">
        <f t="shared" si="132"/>
        <v>0</v>
      </c>
      <c r="G383" s="307">
        <v>249</v>
      </c>
      <c r="H383" s="306">
        <v>16</v>
      </c>
      <c r="I383" s="3">
        <f t="shared" si="125"/>
        <v>16</v>
      </c>
      <c r="J383" s="3">
        <f t="shared" si="118"/>
        <v>2</v>
      </c>
      <c r="K383" s="306" t="s">
        <v>895</v>
      </c>
      <c r="L383" s="308">
        <v>0.58960000000000001</v>
      </c>
      <c r="M383" s="309"/>
      <c r="N383" s="33">
        <v>0</v>
      </c>
      <c r="O383" s="853"/>
      <c r="P383" s="668" t="s">
        <v>3663</v>
      </c>
      <c r="Q383" s="1045">
        <v>2014</v>
      </c>
      <c r="R383" s="774"/>
      <c r="S383" s="1027"/>
      <c r="T383" s="1028"/>
      <c r="U383" s="1033"/>
    </row>
    <row r="384" spans="1:21">
      <c r="A384" s="261" t="s">
        <v>3171</v>
      </c>
      <c r="B384" s="261" t="s">
        <v>3665</v>
      </c>
      <c r="C384" s="966"/>
      <c r="D384" s="966"/>
      <c r="E384" s="306">
        <v>0</v>
      </c>
      <c r="F384" s="475">
        <f t="shared" si="132"/>
        <v>0</v>
      </c>
      <c r="G384" s="307">
        <v>249</v>
      </c>
      <c r="H384" s="306">
        <v>32</v>
      </c>
      <c r="I384" s="3">
        <f t="shared" si="125"/>
        <v>32</v>
      </c>
      <c r="J384" s="3">
        <f t="shared" si="118"/>
        <v>4</v>
      </c>
      <c r="K384" s="306" t="s">
        <v>3661</v>
      </c>
      <c r="L384" s="308">
        <v>0.39750000000000002</v>
      </c>
      <c r="M384" s="309"/>
      <c r="N384" s="33">
        <f t="shared" si="126"/>
        <v>0</v>
      </c>
      <c r="O384" s="853" t="s">
        <v>3453</v>
      </c>
      <c r="P384" s="668" t="s">
        <v>2944</v>
      </c>
      <c r="Q384" s="33"/>
      <c r="R384" s="890" t="s">
        <v>2944</v>
      </c>
      <c r="S384" s="1027"/>
      <c r="T384" s="1028"/>
      <c r="U384" s="1033"/>
    </row>
    <row r="385" spans="1:21">
      <c r="A385" s="261" t="s">
        <v>3171</v>
      </c>
      <c r="B385" s="261" t="s">
        <v>3666</v>
      </c>
      <c r="C385" s="1046" t="s">
        <v>3667</v>
      </c>
      <c r="D385" s="1046"/>
      <c r="E385" s="306">
        <v>0</v>
      </c>
      <c r="F385" s="475">
        <f t="shared" si="132"/>
        <v>0</v>
      </c>
      <c r="G385" s="306">
        <v>240</v>
      </c>
      <c r="H385" s="306">
        <v>32</v>
      </c>
      <c r="I385" s="3">
        <f t="shared" si="125"/>
        <v>32</v>
      </c>
      <c r="J385" s="3">
        <f t="shared" si="118"/>
        <v>4</v>
      </c>
      <c r="K385" s="306" t="s">
        <v>3661</v>
      </c>
      <c r="L385" s="309">
        <v>0.95130000000000003</v>
      </c>
      <c r="M385" s="309"/>
      <c r="N385" s="33">
        <f t="shared" si="126"/>
        <v>0</v>
      </c>
      <c r="O385" s="853" t="s">
        <v>3453</v>
      </c>
      <c r="P385" s="668" t="s">
        <v>2944</v>
      </c>
      <c r="Q385" s="33"/>
      <c r="R385" s="890" t="s">
        <v>2944</v>
      </c>
      <c r="S385" s="1027"/>
      <c r="T385" s="1028"/>
      <c r="U385" s="1033"/>
    </row>
    <row r="386" spans="1:21">
      <c r="A386" s="261" t="s">
        <v>3535</v>
      </c>
      <c r="B386" s="261" t="s">
        <v>2226</v>
      </c>
      <c r="C386" s="966"/>
      <c r="D386" s="966"/>
      <c r="E386" s="306">
        <v>0</v>
      </c>
      <c r="F386" s="475">
        <f t="shared" ref="F386" si="134">((E386*M386)/35)</f>
        <v>0</v>
      </c>
      <c r="G386" s="1064">
        <v>405</v>
      </c>
      <c r="H386" s="306">
        <v>24</v>
      </c>
      <c r="I386" s="3">
        <f t="shared" ref="I386" si="135">E386/G386+H386</f>
        <v>24</v>
      </c>
      <c r="J386" s="3">
        <f t="shared" ref="J386" si="136">ROUND(I386/7.5,0)</f>
        <v>3</v>
      </c>
      <c r="K386" s="306" t="s">
        <v>322</v>
      </c>
      <c r="L386" s="309">
        <v>9.2600000000000002E-2</v>
      </c>
      <c r="M386" s="309">
        <v>3.49E-2</v>
      </c>
      <c r="N386" s="33">
        <f t="shared" ref="N386" si="137">E386*L386</f>
        <v>0</v>
      </c>
      <c r="O386" s="853"/>
      <c r="P386" s="668"/>
      <c r="Q386" s="33"/>
      <c r="R386" s="890"/>
      <c r="S386" s="1027"/>
      <c r="T386" s="1028"/>
      <c r="U386" s="1033"/>
    </row>
    <row r="387" spans="1:21">
      <c r="A387" s="261" t="s">
        <v>3168</v>
      </c>
      <c r="B387" s="261" t="s">
        <v>3469</v>
      </c>
      <c r="C387" s="478"/>
      <c r="D387" s="478"/>
      <c r="E387" s="306">
        <v>0</v>
      </c>
      <c r="F387" s="475">
        <f t="shared" si="132"/>
        <v>0</v>
      </c>
      <c r="G387" s="306">
        <v>231</v>
      </c>
      <c r="H387" s="306">
        <v>32</v>
      </c>
      <c r="I387" s="3">
        <f t="shared" si="125"/>
        <v>32</v>
      </c>
      <c r="J387" s="3">
        <f t="shared" si="118"/>
        <v>4</v>
      </c>
      <c r="K387" s="306" t="s">
        <v>1836</v>
      </c>
      <c r="L387" s="308">
        <v>1.0430999999999999</v>
      </c>
      <c r="M387" s="309"/>
      <c r="N387" s="33">
        <f t="shared" si="126"/>
        <v>0</v>
      </c>
      <c r="O387" s="853"/>
      <c r="P387" s="668" t="s">
        <v>3668</v>
      </c>
      <c r="Q387" s="1045">
        <v>2017</v>
      </c>
      <c r="R387" s="890"/>
      <c r="S387" s="1027"/>
      <c r="T387" s="1028"/>
      <c r="U387" s="1033"/>
    </row>
    <row r="388" spans="1:21">
      <c r="A388" s="261" t="s">
        <v>3168</v>
      </c>
      <c r="B388" s="261" t="s">
        <v>3474</v>
      </c>
      <c r="C388" s="966"/>
      <c r="D388" s="966"/>
      <c r="E388" s="306">
        <v>0</v>
      </c>
      <c r="F388" s="475">
        <f t="shared" si="132"/>
        <v>0</v>
      </c>
      <c r="G388" s="307">
        <v>216</v>
      </c>
      <c r="H388" s="306">
        <v>32</v>
      </c>
      <c r="I388" s="3">
        <f t="shared" si="125"/>
        <v>32</v>
      </c>
      <c r="J388" s="3">
        <f t="shared" si="118"/>
        <v>4</v>
      </c>
      <c r="K388" s="306" t="s">
        <v>1821</v>
      </c>
      <c r="L388" s="308">
        <v>0.81020000000000003</v>
      </c>
      <c r="M388" s="309"/>
      <c r="N388" s="33">
        <f t="shared" si="126"/>
        <v>0</v>
      </c>
      <c r="O388" s="853"/>
      <c r="P388" s="668" t="s">
        <v>3669</v>
      </c>
      <c r="Q388" s="33"/>
      <c r="R388" s="1039"/>
      <c r="S388" s="1040"/>
      <c r="T388" s="1041"/>
      <c r="U388" s="1033"/>
    </row>
    <row r="389" spans="1:21">
      <c r="A389" s="261" t="s">
        <v>3168</v>
      </c>
      <c r="B389" s="261" t="s">
        <v>3670</v>
      </c>
      <c r="C389" s="966"/>
      <c r="D389" s="966"/>
      <c r="E389" s="306">
        <v>0</v>
      </c>
      <c r="F389" s="475">
        <f t="shared" si="132"/>
        <v>0</v>
      </c>
      <c r="G389" s="307">
        <v>216</v>
      </c>
      <c r="H389" s="306">
        <v>32</v>
      </c>
      <c r="I389" s="3">
        <f t="shared" si="125"/>
        <v>32</v>
      </c>
      <c r="J389" s="3">
        <f t="shared" si="118"/>
        <v>4</v>
      </c>
      <c r="K389" s="306" t="s">
        <v>1821</v>
      </c>
      <c r="L389" s="308">
        <v>0.81020000000000003</v>
      </c>
      <c r="M389" s="309"/>
      <c r="N389" s="33">
        <f t="shared" si="126"/>
        <v>0</v>
      </c>
      <c r="O389" s="853"/>
      <c r="P389" s="668" t="s">
        <v>3669</v>
      </c>
      <c r="Q389" s="33">
        <v>2018</v>
      </c>
      <c r="R389" s="1039"/>
      <c r="S389" s="1040"/>
      <c r="T389" s="1041"/>
      <c r="U389" s="1033"/>
    </row>
    <row r="390" spans="1:21">
      <c r="A390" s="261" t="s">
        <v>3168</v>
      </c>
      <c r="B390" s="261" t="s">
        <v>528</v>
      </c>
      <c r="C390" s="966"/>
      <c r="D390" s="966"/>
      <c r="E390" s="306">
        <v>0</v>
      </c>
      <c r="F390" s="475">
        <f t="shared" si="132"/>
        <v>0</v>
      </c>
      <c r="G390" s="307">
        <v>240</v>
      </c>
      <c r="H390" s="306">
        <v>32</v>
      </c>
      <c r="I390" s="3">
        <f t="shared" si="125"/>
        <v>32</v>
      </c>
      <c r="J390" s="3">
        <f t="shared" si="118"/>
        <v>4</v>
      </c>
      <c r="K390" s="306" t="s">
        <v>1836</v>
      </c>
      <c r="L390" s="308">
        <v>1.1343000000000001</v>
      </c>
      <c r="M390" s="309"/>
      <c r="N390" s="33">
        <f t="shared" si="126"/>
        <v>0</v>
      </c>
      <c r="O390" s="853"/>
      <c r="P390" s="668" t="s">
        <v>3669</v>
      </c>
      <c r="Q390" s="1045">
        <v>2016</v>
      </c>
      <c r="R390" s="1039"/>
      <c r="S390" s="1040"/>
      <c r="T390" s="1041"/>
      <c r="U390" s="1033"/>
    </row>
    <row r="391" spans="1:21">
      <c r="A391" s="261" t="s">
        <v>3168</v>
      </c>
      <c r="B391" s="261" t="s">
        <v>2370</v>
      </c>
      <c r="C391" s="966"/>
      <c r="D391" s="966"/>
      <c r="E391" s="306">
        <v>0</v>
      </c>
      <c r="F391" s="475">
        <f t="shared" si="132"/>
        <v>0</v>
      </c>
      <c r="G391" s="307">
        <v>240</v>
      </c>
      <c r="H391" s="306">
        <v>32</v>
      </c>
      <c r="I391" s="3">
        <f t="shared" si="125"/>
        <v>32</v>
      </c>
      <c r="J391" s="3">
        <f t="shared" si="118"/>
        <v>4</v>
      </c>
      <c r="K391" s="306" t="s">
        <v>1836</v>
      </c>
      <c r="L391" s="308">
        <v>1.1343000000000001</v>
      </c>
      <c r="M391" s="309"/>
      <c r="N391" s="33">
        <f t="shared" si="126"/>
        <v>0</v>
      </c>
      <c r="O391" s="853"/>
      <c r="P391" s="668" t="s">
        <v>3669</v>
      </c>
      <c r="Q391" s="1045">
        <v>2018</v>
      </c>
      <c r="R391" s="1039"/>
      <c r="S391" s="1040"/>
      <c r="T391" s="1041"/>
      <c r="U391" s="1033"/>
    </row>
    <row r="392" spans="1:21">
      <c r="A392" s="261" t="s">
        <v>3168</v>
      </c>
      <c r="B392" s="261" t="s">
        <v>3475</v>
      </c>
      <c r="C392" s="966"/>
      <c r="D392" s="966"/>
      <c r="E392" s="306">
        <v>0</v>
      </c>
      <c r="F392" s="475">
        <f t="shared" si="132"/>
        <v>0</v>
      </c>
      <c r="G392" s="307">
        <v>216</v>
      </c>
      <c r="H392" s="306">
        <v>32</v>
      </c>
      <c r="I392" s="3">
        <f t="shared" si="125"/>
        <v>32</v>
      </c>
      <c r="J392" s="3">
        <f t="shared" si="118"/>
        <v>4</v>
      </c>
      <c r="K392" s="306" t="s">
        <v>1840</v>
      </c>
      <c r="L392" s="308">
        <v>1.32</v>
      </c>
      <c r="M392" s="309"/>
      <c r="N392" s="33">
        <f t="shared" si="126"/>
        <v>0</v>
      </c>
      <c r="O392" s="853"/>
      <c r="P392" s="668" t="s">
        <v>3669</v>
      </c>
      <c r="Q392" s="33"/>
      <c r="R392" s="1039"/>
      <c r="S392" s="1040"/>
      <c r="T392" s="1041"/>
      <c r="U392" s="1033"/>
    </row>
    <row r="393" spans="1:21">
      <c r="A393" s="261" t="s">
        <v>3168</v>
      </c>
      <c r="B393" s="261" t="s">
        <v>3476</v>
      </c>
      <c r="C393" s="966"/>
      <c r="D393" s="966"/>
      <c r="E393" s="306">
        <v>0</v>
      </c>
      <c r="F393" s="475">
        <f t="shared" si="132"/>
        <v>0</v>
      </c>
      <c r="G393" s="307">
        <v>216</v>
      </c>
      <c r="H393" s="306">
        <v>32</v>
      </c>
      <c r="I393" s="3">
        <f t="shared" si="125"/>
        <v>32</v>
      </c>
      <c r="J393" s="3">
        <f t="shared" si="118"/>
        <v>4</v>
      </c>
      <c r="K393" s="306" t="s">
        <v>1840</v>
      </c>
      <c r="L393" s="308">
        <v>1.32</v>
      </c>
      <c r="M393" s="309"/>
      <c r="N393" s="33">
        <f t="shared" si="126"/>
        <v>0</v>
      </c>
      <c r="O393" s="853"/>
      <c r="P393" s="668" t="s">
        <v>3669</v>
      </c>
      <c r="Q393" s="33">
        <v>2018</v>
      </c>
      <c r="R393" s="1039"/>
      <c r="S393" s="1040"/>
      <c r="T393" s="1041"/>
      <c r="U393" s="1033"/>
    </row>
    <row r="394" spans="1:21">
      <c r="A394" s="261" t="s">
        <v>3168</v>
      </c>
      <c r="B394" s="261" t="s">
        <v>464</v>
      </c>
      <c r="C394" s="966"/>
      <c r="D394" s="966"/>
      <c r="E394" s="306">
        <v>0</v>
      </c>
      <c r="F394" s="475">
        <f t="shared" si="132"/>
        <v>0</v>
      </c>
      <c r="G394" s="307">
        <v>216</v>
      </c>
      <c r="H394" s="306">
        <v>8</v>
      </c>
      <c r="I394" s="3">
        <f t="shared" si="125"/>
        <v>8</v>
      </c>
      <c r="J394" s="3">
        <f t="shared" si="118"/>
        <v>1</v>
      </c>
      <c r="K394" s="306" t="s">
        <v>1840</v>
      </c>
      <c r="L394" s="308">
        <v>1.32</v>
      </c>
      <c r="M394" s="309"/>
      <c r="N394" s="33">
        <f t="shared" si="126"/>
        <v>0</v>
      </c>
      <c r="O394" s="853"/>
      <c r="P394" s="668" t="s">
        <v>3669</v>
      </c>
      <c r="Q394" s="1045">
        <v>2016</v>
      </c>
      <c r="R394" s="1039"/>
      <c r="S394" s="1040"/>
      <c r="T394" s="1041"/>
      <c r="U394" s="1033"/>
    </row>
    <row r="395" spans="1:21">
      <c r="A395" s="261" t="s">
        <v>3530</v>
      </c>
      <c r="B395" s="261" t="s">
        <v>3671</v>
      </c>
      <c r="C395" s="966"/>
      <c r="D395" s="966"/>
      <c r="E395" s="1511">
        <v>0</v>
      </c>
      <c r="F395" s="1512">
        <f t="shared" si="132"/>
        <v>0</v>
      </c>
      <c r="G395" s="307">
        <v>360</v>
      </c>
      <c r="H395" s="306">
        <v>16</v>
      </c>
      <c r="I395" s="3">
        <f t="shared" si="125"/>
        <v>16</v>
      </c>
      <c r="J395" s="3">
        <f t="shared" si="118"/>
        <v>2</v>
      </c>
      <c r="K395" s="306" t="s">
        <v>1792</v>
      </c>
      <c r="L395" s="308">
        <v>0.17730000000000001</v>
      </c>
      <c r="M395" s="309">
        <v>4.1349999999999998E-2</v>
      </c>
      <c r="N395" s="33">
        <f t="shared" si="126"/>
        <v>0</v>
      </c>
      <c r="O395" s="853"/>
      <c r="P395" s="668" t="s">
        <v>2914</v>
      </c>
      <c r="Q395" s="33"/>
      <c r="R395" s="1039"/>
      <c r="S395" s="1040"/>
      <c r="T395" s="1041"/>
      <c r="U395" s="1033"/>
    </row>
    <row r="396" spans="1:21">
      <c r="A396" s="261" t="s">
        <v>3171</v>
      </c>
      <c r="B396" s="42" t="s">
        <v>3672</v>
      </c>
      <c r="C396" s="76"/>
      <c r="D396" s="76"/>
      <c r="E396" s="355">
        <v>0</v>
      </c>
      <c r="F396" s="475">
        <f t="shared" si="132"/>
        <v>0</v>
      </c>
      <c r="G396" s="8">
        <v>324</v>
      </c>
      <c r="H396" s="110">
        <v>32</v>
      </c>
      <c r="I396" s="3">
        <f>E396/G396+H396</f>
        <v>32</v>
      </c>
      <c r="J396" s="3">
        <f t="shared" si="118"/>
        <v>4</v>
      </c>
      <c r="K396" s="355" t="s">
        <v>213</v>
      </c>
      <c r="L396" s="1083">
        <v>0.58560000000000001</v>
      </c>
      <c r="M396" s="769"/>
      <c r="N396" s="329">
        <f t="shared" ref="N396" si="138">IF(L396="NA", E396, E396*L396)</f>
        <v>0</v>
      </c>
      <c r="O396" s="853"/>
      <c r="P396" s="668"/>
      <c r="Q396" s="33">
        <v>2016</v>
      </c>
      <c r="R396" s="1039"/>
      <c r="S396" s="1040"/>
      <c r="T396" s="1041"/>
      <c r="U396" s="1033"/>
    </row>
    <row r="397" spans="1:21">
      <c r="A397" s="261" t="s">
        <v>3172</v>
      </c>
      <c r="B397" s="261" t="s">
        <v>3673</v>
      </c>
      <c r="C397" s="966"/>
      <c r="D397" s="966"/>
      <c r="E397" s="306">
        <v>0</v>
      </c>
      <c r="F397" s="475">
        <f t="shared" si="132"/>
        <v>0</v>
      </c>
      <c r="G397" s="307">
        <v>324</v>
      </c>
      <c r="H397" s="306">
        <v>32</v>
      </c>
      <c r="I397" s="3">
        <f t="shared" si="125"/>
        <v>32</v>
      </c>
      <c r="J397" s="3">
        <f t="shared" si="118"/>
        <v>4</v>
      </c>
      <c r="K397" s="306" t="s">
        <v>1821</v>
      </c>
      <c r="L397" s="308">
        <v>0.47199999999999998</v>
      </c>
      <c r="M397" s="309"/>
      <c r="N397" s="33">
        <f t="shared" si="126"/>
        <v>0</v>
      </c>
      <c r="O397" s="853"/>
      <c r="P397" s="668"/>
      <c r="Q397" s="33">
        <v>2015</v>
      </c>
      <c r="R397" s="1039"/>
      <c r="S397" s="1040"/>
      <c r="T397" s="1041"/>
      <c r="U397" s="1033"/>
    </row>
    <row r="398" spans="1:21">
      <c r="A398" s="261" t="s">
        <v>3172</v>
      </c>
      <c r="B398" s="261" t="s">
        <v>3478</v>
      </c>
      <c r="C398" s="966"/>
      <c r="D398" s="966"/>
      <c r="E398" s="306">
        <v>0</v>
      </c>
      <c r="F398" s="475">
        <f t="shared" si="132"/>
        <v>0</v>
      </c>
      <c r="G398" s="307">
        <v>324</v>
      </c>
      <c r="H398" s="306">
        <v>32</v>
      </c>
      <c r="I398" s="3">
        <f t="shared" si="125"/>
        <v>32</v>
      </c>
      <c r="J398" s="3">
        <f t="shared" si="118"/>
        <v>4</v>
      </c>
      <c r="K398" s="306" t="s">
        <v>1100</v>
      </c>
      <c r="L398" s="308">
        <v>0.37919999999999998</v>
      </c>
      <c r="M398" s="309"/>
      <c r="N398" s="33">
        <f t="shared" si="126"/>
        <v>0</v>
      </c>
      <c r="O398" s="853" t="s">
        <v>3453</v>
      </c>
      <c r="P398" s="668" t="s">
        <v>3055</v>
      </c>
      <c r="Q398" s="33"/>
      <c r="R398" s="890" t="s">
        <v>523</v>
      </c>
      <c r="S398" s="1027"/>
      <c r="T398" s="872"/>
      <c r="U398" s="1033"/>
    </row>
    <row r="399" spans="1:21">
      <c r="A399" s="261" t="s">
        <v>3530</v>
      </c>
      <c r="B399" s="261" t="s">
        <v>3674</v>
      </c>
      <c r="C399" s="966"/>
      <c r="D399" s="966"/>
      <c r="E399" s="306">
        <v>0</v>
      </c>
      <c r="F399" s="475">
        <f t="shared" si="132"/>
        <v>0</v>
      </c>
      <c r="G399" s="306">
        <v>432</v>
      </c>
      <c r="H399" s="306">
        <v>32</v>
      </c>
      <c r="I399" s="3">
        <f t="shared" si="125"/>
        <v>32</v>
      </c>
      <c r="J399" s="3">
        <f t="shared" si="118"/>
        <v>4</v>
      </c>
      <c r="K399" s="306" t="s">
        <v>3675</v>
      </c>
      <c r="L399" s="309">
        <v>4.99E-2</v>
      </c>
      <c r="M399" s="309"/>
      <c r="N399" s="33">
        <f t="shared" si="126"/>
        <v>0</v>
      </c>
      <c r="O399" s="853" t="s">
        <v>3676</v>
      </c>
      <c r="P399" s="668"/>
      <c r="Q399" s="33"/>
      <c r="R399" s="890"/>
      <c r="S399" s="1027"/>
      <c r="T399" s="1028"/>
      <c r="U399" s="1033"/>
    </row>
    <row r="400" spans="1:21">
      <c r="A400" s="261" t="s">
        <v>3530</v>
      </c>
      <c r="B400" s="855" t="s">
        <v>3677</v>
      </c>
      <c r="C400" s="266"/>
      <c r="D400" s="266"/>
      <c r="E400" s="306">
        <v>0</v>
      </c>
      <c r="F400" s="475">
        <f t="shared" si="132"/>
        <v>0</v>
      </c>
      <c r="G400" s="307">
        <v>463</v>
      </c>
      <c r="H400" s="306">
        <v>24</v>
      </c>
      <c r="I400" s="3">
        <f t="shared" si="125"/>
        <v>24</v>
      </c>
      <c r="J400" s="3">
        <f t="shared" ref="J400:J422" si="139">ROUND(I400/7.5,0)</f>
        <v>3</v>
      </c>
      <c r="K400" s="266" t="s">
        <v>1779</v>
      </c>
      <c r="L400" s="1094">
        <v>0.14530000000000001</v>
      </c>
      <c r="M400" s="943"/>
      <c r="N400" s="33">
        <f t="shared" si="126"/>
        <v>0</v>
      </c>
      <c r="O400" s="853"/>
      <c r="P400" s="668"/>
      <c r="Q400" s="33"/>
      <c r="R400" s="890"/>
      <c r="S400" s="1027"/>
      <c r="T400" s="1028"/>
      <c r="U400" s="1033"/>
    </row>
    <row r="401" spans="1:21">
      <c r="A401" s="1050" t="s">
        <v>3545</v>
      </c>
      <c r="B401" s="127" t="s">
        <v>2787</v>
      </c>
      <c r="C401" s="353" t="s">
        <v>1733</v>
      </c>
      <c r="D401" s="353"/>
      <c r="E401" s="110">
        <v>0</v>
      </c>
      <c r="F401" s="475">
        <f t="shared" si="132"/>
        <v>0</v>
      </c>
      <c r="G401" s="110">
        <v>543</v>
      </c>
      <c r="H401" s="110">
        <v>16</v>
      </c>
      <c r="I401" s="3">
        <f t="shared" si="125"/>
        <v>16</v>
      </c>
      <c r="J401" s="3">
        <f t="shared" si="139"/>
        <v>2</v>
      </c>
      <c r="K401" s="110" t="s">
        <v>221</v>
      </c>
      <c r="L401" s="113">
        <v>7.6999999999999999E-2</v>
      </c>
      <c r="M401" s="168"/>
      <c r="N401" s="33">
        <f t="shared" si="126"/>
        <v>0</v>
      </c>
      <c r="O401" s="853"/>
      <c r="P401" s="668"/>
      <c r="Q401" s="33"/>
      <c r="R401" s="890"/>
      <c r="S401" s="1027"/>
      <c r="T401" s="1028"/>
      <c r="U401" s="1033"/>
    </row>
    <row r="402" spans="1:21">
      <c r="A402" s="261" t="s">
        <v>3168</v>
      </c>
      <c r="B402" s="942" t="s">
        <v>2689</v>
      </c>
      <c r="C402" s="966"/>
      <c r="D402" s="966"/>
      <c r="E402" s="306">
        <v>0</v>
      </c>
      <c r="F402" s="475">
        <f t="shared" si="132"/>
        <v>0</v>
      </c>
      <c r="G402" s="307">
        <v>270</v>
      </c>
      <c r="H402" s="306">
        <v>32</v>
      </c>
      <c r="I402" s="3">
        <f t="shared" si="125"/>
        <v>32</v>
      </c>
      <c r="J402" s="3">
        <f t="shared" si="139"/>
        <v>4</v>
      </c>
      <c r="K402" s="266" t="s">
        <v>1821</v>
      </c>
      <c r="L402" s="1094">
        <v>0.8639</v>
      </c>
      <c r="M402" s="943"/>
      <c r="N402" s="33">
        <f t="shared" si="126"/>
        <v>0</v>
      </c>
      <c r="O402" s="853"/>
      <c r="P402" s="668" t="s">
        <v>3678</v>
      </c>
      <c r="Q402" s="33"/>
      <c r="R402" s="890"/>
      <c r="S402" s="1027"/>
      <c r="T402" s="872"/>
      <c r="U402" s="1033"/>
    </row>
    <row r="403" spans="1:21">
      <c r="A403" s="261" t="s">
        <v>3168</v>
      </c>
      <c r="B403" s="942" t="s">
        <v>636</v>
      </c>
      <c r="C403" s="966"/>
      <c r="D403" s="966"/>
      <c r="E403" s="306">
        <v>0</v>
      </c>
      <c r="F403" s="475">
        <f t="shared" si="132"/>
        <v>0</v>
      </c>
      <c r="G403" s="307">
        <v>270</v>
      </c>
      <c r="H403" s="306">
        <v>4</v>
      </c>
      <c r="I403" s="3">
        <f t="shared" si="125"/>
        <v>4</v>
      </c>
      <c r="J403" s="3">
        <f t="shared" si="139"/>
        <v>1</v>
      </c>
      <c r="K403" s="266" t="s">
        <v>1821</v>
      </c>
      <c r="L403" s="1094">
        <v>0.8639</v>
      </c>
      <c r="M403" s="943"/>
      <c r="N403" s="33">
        <v>0</v>
      </c>
      <c r="O403" s="853"/>
      <c r="P403" s="668" t="s">
        <v>3678</v>
      </c>
      <c r="Q403" s="33"/>
      <c r="R403" s="890"/>
      <c r="S403" s="1027"/>
      <c r="T403" s="872"/>
      <c r="U403" s="1033"/>
    </row>
    <row r="404" spans="1:21">
      <c r="A404" s="261" t="s">
        <v>3168</v>
      </c>
      <c r="B404" s="261" t="s">
        <v>3472</v>
      </c>
      <c r="C404" s="966"/>
      <c r="D404" s="966"/>
      <c r="E404" s="306">
        <v>8</v>
      </c>
      <c r="F404" s="475">
        <f t="shared" si="132"/>
        <v>0</v>
      </c>
      <c r="G404" s="307">
        <v>270</v>
      </c>
      <c r="H404" s="306">
        <v>32</v>
      </c>
      <c r="I404" s="3">
        <f t="shared" si="125"/>
        <v>32.029629629629632</v>
      </c>
      <c r="J404" s="3">
        <f t="shared" si="139"/>
        <v>4</v>
      </c>
      <c r="K404" s="306" t="s">
        <v>1821</v>
      </c>
      <c r="L404" s="308">
        <v>0.73240000000000005</v>
      </c>
      <c r="M404" s="309"/>
      <c r="N404" s="33">
        <f t="shared" si="126"/>
        <v>5.8592000000000004</v>
      </c>
      <c r="O404" s="853"/>
      <c r="P404" s="668" t="s">
        <v>3668</v>
      </c>
      <c r="Q404" s="33"/>
      <c r="R404" s="890"/>
      <c r="S404" s="1027"/>
      <c r="T404" s="872"/>
      <c r="U404" s="1033"/>
    </row>
    <row r="405" spans="1:21">
      <c r="A405" s="261" t="s">
        <v>3168</v>
      </c>
      <c r="B405" s="261" t="s">
        <v>360</v>
      </c>
      <c r="C405" s="966"/>
      <c r="D405" s="966"/>
      <c r="E405" s="306">
        <v>4</v>
      </c>
      <c r="F405" s="475">
        <f t="shared" si="132"/>
        <v>0</v>
      </c>
      <c r="G405" s="307">
        <v>324</v>
      </c>
      <c r="H405" s="306">
        <v>4</v>
      </c>
      <c r="I405" s="3">
        <f t="shared" si="125"/>
        <v>4.0123456790123457</v>
      </c>
      <c r="J405" s="3">
        <f t="shared" si="139"/>
        <v>1</v>
      </c>
      <c r="K405" s="306" t="s">
        <v>1821</v>
      </c>
      <c r="L405" s="308">
        <v>0.73240000000000005</v>
      </c>
      <c r="M405" s="309"/>
      <c r="N405" s="33">
        <f t="shared" si="126"/>
        <v>2.9296000000000002</v>
      </c>
      <c r="O405" s="853"/>
      <c r="P405" s="668" t="s">
        <v>3668</v>
      </c>
      <c r="Q405" s="33"/>
      <c r="R405" s="890"/>
      <c r="S405" s="1027"/>
      <c r="T405" s="872"/>
      <c r="U405" s="1033"/>
    </row>
    <row r="406" spans="1:21">
      <c r="A406" s="261" t="s">
        <v>3168</v>
      </c>
      <c r="B406" s="261" t="s">
        <v>3679</v>
      </c>
      <c r="C406" s="926"/>
      <c r="D406" s="926"/>
      <c r="E406" s="306">
        <v>4</v>
      </c>
      <c r="F406" s="475">
        <f t="shared" si="132"/>
        <v>0</v>
      </c>
      <c r="G406" s="306">
        <v>291</v>
      </c>
      <c r="H406" s="306">
        <v>4</v>
      </c>
      <c r="I406" s="3">
        <f t="shared" si="125"/>
        <v>4.0137457044673539</v>
      </c>
      <c r="J406" s="3">
        <f t="shared" si="139"/>
        <v>1</v>
      </c>
      <c r="K406" s="306" t="s">
        <v>1821</v>
      </c>
      <c r="L406" s="309">
        <v>0.73240000000000005</v>
      </c>
      <c r="M406" s="309"/>
      <c r="N406" s="932">
        <f t="shared" si="126"/>
        <v>2.9296000000000002</v>
      </c>
      <c r="O406" s="853"/>
      <c r="P406" s="668" t="s">
        <v>3668</v>
      </c>
      <c r="Q406" s="33"/>
      <c r="R406" s="890"/>
      <c r="S406" s="1027"/>
      <c r="T406" s="872"/>
      <c r="U406" s="1033"/>
    </row>
    <row r="407" spans="1:21">
      <c r="A407" s="261" t="s">
        <v>3168</v>
      </c>
      <c r="B407" s="261" t="s">
        <v>3473</v>
      </c>
      <c r="C407" s="926"/>
      <c r="D407" s="926"/>
      <c r="E407" s="306">
        <v>32</v>
      </c>
      <c r="F407" s="475">
        <f t="shared" si="132"/>
        <v>0</v>
      </c>
      <c r="G407" s="307">
        <v>270</v>
      </c>
      <c r="H407" s="306">
        <v>4</v>
      </c>
      <c r="I407" s="3">
        <f>E407/G407+H407</f>
        <v>4.1185185185185187</v>
      </c>
      <c r="J407" s="3">
        <f>ROUND(I407/7.5,0)</f>
        <v>1</v>
      </c>
      <c r="K407" s="306" t="s">
        <v>1821</v>
      </c>
      <c r="L407" s="308">
        <v>0.73240000000000005</v>
      </c>
      <c r="M407" s="309"/>
      <c r="N407" s="932">
        <f>E407*L407</f>
        <v>23.436800000000002</v>
      </c>
      <c r="O407" s="853"/>
      <c r="P407" s="668" t="s">
        <v>3668</v>
      </c>
      <c r="Q407" s="33"/>
      <c r="R407" s="890"/>
      <c r="S407" s="1027"/>
      <c r="T407" s="1028"/>
      <c r="U407" s="1033"/>
    </row>
    <row r="408" spans="1:21">
      <c r="A408" s="261" t="s">
        <v>3168</v>
      </c>
      <c r="B408" s="127" t="s">
        <v>453</v>
      </c>
      <c r="C408" s="966" t="s">
        <v>644</v>
      </c>
      <c r="D408" s="966"/>
      <c r="E408" s="110">
        <v>0</v>
      </c>
      <c r="F408" s="475">
        <f t="shared" si="132"/>
        <v>0</v>
      </c>
      <c r="G408" s="307">
        <v>231</v>
      </c>
      <c r="H408" s="306">
        <v>0</v>
      </c>
      <c r="I408" s="3">
        <f t="shared" ref="I408:I410" si="140">E408/G408+H408</f>
        <v>0</v>
      </c>
      <c r="J408" s="3">
        <f t="shared" ref="J408:J410" si="141">ROUND(I408/7.5,0)</f>
        <v>0</v>
      </c>
      <c r="K408" s="306" t="s">
        <v>1836</v>
      </c>
      <c r="L408" s="308">
        <v>1.4125000000000001</v>
      </c>
      <c r="M408" s="309"/>
      <c r="N408" s="33">
        <f t="shared" ref="N408:N471" si="142">E408*L408</f>
        <v>0</v>
      </c>
      <c r="O408" s="853"/>
      <c r="P408" s="668"/>
      <c r="Q408" s="33"/>
      <c r="R408" s="1043"/>
      <c r="S408" s="938"/>
      <c r="T408" s="774"/>
      <c r="U408" s="894"/>
    </row>
    <row r="409" spans="1:21">
      <c r="A409" s="261" t="s">
        <v>3168</v>
      </c>
      <c r="B409" s="127" t="s">
        <v>454</v>
      </c>
      <c r="C409" s="966" t="s">
        <v>644</v>
      </c>
      <c r="D409" s="966"/>
      <c r="E409" s="110">
        <v>0</v>
      </c>
      <c r="F409" s="475">
        <f t="shared" si="132"/>
        <v>0</v>
      </c>
      <c r="G409" s="307">
        <v>231</v>
      </c>
      <c r="H409" s="306">
        <v>0</v>
      </c>
      <c r="I409" s="3">
        <f t="shared" si="140"/>
        <v>0</v>
      </c>
      <c r="J409" s="3">
        <f t="shared" si="141"/>
        <v>0</v>
      </c>
      <c r="K409" s="306" t="s">
        <v>1836</v>
      </c>
      <c r="L409" s="308">
        <v>1.4125000000000001</v>
      </c>
      <c r="M409" s="309"/>
      <c r="N409" s="33">
        <f t="shared" si="142"/>
        <v>0</v>
      </c>
      <c r="O409" s="853"/>
      <c r="P409" s="668"/>
      <c r="Q409" s="33"/>
      <c r="R409" s="1043"/>
      <c r="S409" s="938"/>
      <c r="T409" s="774"/>
      <c r="U409" s="894"/>
    </row>
    <row r="410" spans="1:21">
      <c r="A410" s="261" t="s">
        <v>3168</v>
      </c>
      <c r="B410" s="127" t="s">
        <v>734</v>
      </c>
      <c r="C410" s="966" t="s">
        <v>644</v>
      </c>
      <c r="D410" s="966"/>
      <c r="E410" s="110">
        <v>0</v>
      </c>
      <c r="F410" s="475">
        <f t="shared" si="132"/>
        <v>0</v>
      </c>
      <c r="G410" s="306">
        <v>231</v>
      </c>
      <c r="H410" s="306">
        <v>0</v>
      </c>
      <c r="I410" s="3">
        <f t="shared" si="140"/>
        <v>0</v>
      </c>
      <c r="J410" s="3">
        <f t="shared" si="141"/>
        <v>0</v>
      </c>
      <c r="K410" s="306" t="s">
        <v>1836</v>
      </c>
      <c r="L410" s="309">
        <v>1.4125000000000001</v>
      </c>
      <c r="M410" s="309"/>
      <c r="N410" s="33">
        <f t="shared" si="142"/>
        <v>0</v>
      </c>
      <c r="O410" s="853"/>
      <c r="P410" s="668"/>
      <c r="Q410" s="33"/>
      <c r="R410" s="1043"/>
      <c r="S410" s="938"/>
      <c r="T410" s="774"/>
      <c r="U410" s="894"/>
    </row>
    <row r="411" spans="1:21">
      <c r="A411" s="261" t="s">
        <v>3168</v>
      </c>
      <c r="B411" s="261" t="s">
        <v>3467</v>
      </c>
      <c r="C411" s="478"/>
      <c r="D411" s="478"/>
      <c r="E411" s="306">
        <v>16</v>
      </c>
      <c r="F411" s="475">
        <f t="shared" si="132"/>
        <v>0</v>
      </c>
      <c r="G411" s="307">
        <v>231</v>
      </c>
      <c r="H411" s="306">
        <v>32</v>
      </c>
      <c r="I411" s="3">
        <f t="shared" si="125"/>
        <v>32.069264069264072</v>
      </c>
      <c r="J411" s="3">
        <f t="shared" si="139"/>
        <v>4</v>
      </c>
      <c r="K411" s="306" t="s">
        <v>1836</v>
      </c>
      <c r="L411" s="308">
        <v>1.1498999999999999</v>
      </c>
      <c r="M411" s="309"/>
      <c r="N411" s="33">
        <f t="shared" si="142"/>
        <v>18.398399999999999</v>
      </c>
      <c r="O411" s="853"/>
      <c r="P411" s="668" t="s">
        <v>3680</v>
      </c>
      <c r="Q411" s="33"/>
      <c r="R411" s="890"/>
      <c r="S411" s="1027"/>
      <c r="T411" s="872"/>
      <c r="U411" s="1033"/>
    </row>
    <row r="412" spans="1:21">
      <c r="A412" s="261" t="s">
        <v>3168</v>
      </c>
      <c r="B412" s="261" t="s">
        <v>706</v>
      </c>
      <c r="C412" s="478"/>
      <c r="D412" s="478"/>
      <c r="E412" s="306">
        <v>16</v>
      </c>
      <c r="F412" s="475">
        <f t="shared" si="132"/>
        <v>0</v>
      </c>
      <c r="G412" s="307">
        <v>231</v>
      </c>
      <c r="H412" s="306">
        <v>32</v>
      </c>
      <c r="I412" s="3">
        <f t="shared" si="125"/>
        <v>32.069264069264072</v>
      </c>
      <c r="J412" s="3">
        <f t="shared" si="139"/>
        <v>4</v>
      </c>
      <c r="K412" s="306" t="s">
        <v>1836</v>
      </c>
      <c r="L412" s="308">
        <v>1.1498999999999999</v>
      </c>
      <c r="M412" s="309"/>
      <c r="N412" s="33">
        <f t="shared" si="142"/>
        <v>18.398399999999999</v>
      </c>
      <c r="O412" s="853"/>
      <c r="P412" s="668" t="s">
        <v>3680</v>
      </c>
      <c r="Q412" s="33"/>
      <c r="R412" s="890"/>
      <c r="S412" s="1027"/>
      <c r="T412" s="872"/>
      <c r="U412" s="1033"/>
    </row>
    <row r="413" spans="1:21">
      <c r="A413" s="261" t="s">
        <v>3168</v>
      </c>
      <c r="B413" s="261" t="s">
        <v>3468</v>
      </c>
      <c r="C413" s="478"/>
      <c r="D413" s="478"/>
      <c r="E413" s="306">
        <v>0</v>
      </c>
      <c r="F413" s="475">
        <f t="shared" si="132"/>
        <v>0</v>
      </c>
      <c r="G413" s="307">
        <v>231</v>
      </c>
      <c r="H413" s="306">
        <v>32</v>
      </c>
      <c r="I413" s="3">
        <f t="shared" si="125"/>
        <v>32</v>
      </c>
      <c r="J413" s="3">
        <f t="shared" si="139"/>
        <v>4</v>
      </c>
      <c r="K413" s="306" t="s">
        <v>1836</v>
      </c>
      <c r="L413" s="308">
        <v>1.1498999999999999</v>
      </c>
      <c r="M413" s="309"/>
      <c r="N413" s="33">
        <v>0</v>
      </c>
      <c r="O413" s="853"/>
      <c r="P413" s="668" t="s">
        <v>3680</v>
      </c>
      <c r="Q413" s="33"/>
      <c r="R413" s="890"/>
      <c r="S413" s="1027"/>
      <c r="T413" s="872"/>
      <c r="U413" s="1033"/>
    </row>
    <row r="414" spans="1:21">
      <c r="A414" s="261" t="s">
        <v>3168</v>
      </c>
      <c r="B414" s="261" t="s">
        <v>705</v>
      </c>
      <c r="C414" s="966"/>
      <c r="D414" s="966"/>
      <c r="E414" s="306">
        <v>0</v>
      </c>
      <c r="F414" s="475">
        <f t="shared" si="132"/>
        <v>0</v>
      </c>
      <c r="G414" s="306">
        <v>231</v>
      </c>
      <c r="H414" s="306">
        <v>32</v>
      </c>
      <c r="I414" s="3">
        <f t="shared" si="125"/>
        <v>32</v>
      </c>
      <c r="J414" s="3">
        <f t="shared" si="139"/>
        <v>4</v>
      </c>
      <c r="K414" s="306" t="s">
        <v>1836</v>
      </c>
      <c r="L414" s="308">
        <v>1.1498999999999999</v>
      </c>
      <c r="M414" s="309"/>
      <c r="N414" s="33">
        <f t="shared" ref="N414" si="143">E414*L414</f>
        <v>0</v>
      </c>
      <c r="O414" s="853"/>
      <c r="P414" s="668" t="s">
        <v>3680</v>
      </c>
      <c r="Q414" s="1045">
        <v>2017</v>
      </c>
      <c r="R414" s="890"/>
      <c r="S414" s="1027"/>
      <c r="T414" s="872"/>
      <c r="U414" s="1033"/>
    </row>
    <row r="415" spans="1:21">
      <c r="A415" s="261" t="s">
        <v>3168</v>
      </c>
      <c r="B415" s="261" t="s">
        <v>3470</v>
      </c>
      <c r="C415" s="478"/>
      <c r="D415" s="478"/>
      <c r="E415" s="306">
        <v>16</v>
      </c>
      <c r="F415" s="475">
        <f t="shared" si="132"/>
        <v>0</v>
      </c>
      <c r="G415" s="307">
        <v>216</v>
      </c>
      <c r="H415" s="306">
        <v>16</v>
      </c>
      <c r="I415" s="3">
        <f t="shared" si="125"/>
        <v>16.074074074074073</v>
      </c>
      <c r="J415" s="3">
        <f t="shared" si="139"/>
        <v>2</v>
      </c>
      <c r="K415" s="306" t="s">
        <v>1834</v>
      </c>
      <c r="L415" s="308">
        <v>1.0628</v>
      </c>
      <c r="M415" s="309"/>
      <c r="N415" s="33">
        <f t="shared" si="142"/>
        <v>17.004799999999999</v>
      </c>
      <c r="O415" s="853"/>
      <c r="P415" s="668" t="s">
        <v>3680</v>
      </c>
      <c r="Q415" s="33"/>
      <c r="R415" s="890"/>
      <c r="S415" s="1027"/>
      <c r="T415" s="872"/>
      <c r="U415" s="1033"/>
    </row>
    <row r="416" spans="1:21">
      <c r="A416" s="261" t="s">
        <v>3168</v>
      </c>
      <c r="B416" s="261" t="s">
        <v>3471</v>
      </c>
      <c r="C416" s="478"/>
      <c r="D416" s="478"/>
      <c r="E416" s="306">
        <v>8</v>
      </c>
      <c r="F416" s="475">
        <f t="shared" si="132"/>
        <v>0</v>
      </c>
      <c r="G416" s="307">
        <v>216</v>
      </c>
      <c r="H416" s="306">
        <v>8</v>
      </c>
      <c r="I416" s="3">
        <f t="shared" si="125"/>
        <v>8.0370370370370363</v>
      </c>
      <c r="J416" s="3">
        <f t="shared" si="139"/>
        <v>1</v>
      </c>
      <c r="K416" s="306" t="s">
        <v>1834</v>
      </c>
      <c r="L416" s="308">
        <v>1.0628</v>
      </c>
      <c r="M416" s="309"/>
      <c r="N416" s="33">
        <f t="shared" si="142"/>
        <v>8.5023999999999997</v>
      </c>
      <c r="O416" s="853"/>
      <c r="P416" s="668" t="s">
        <v>3680</v>
      </c>
      <c r="Q416" s="33"/>
      <c r="R416" s="890"/>
      <c r="S416" s="1027"/>
      <c r="T416" s="872"/>
      <c r="U416" s="1033"/>
    </row>
    <row r="417" spans="1:21">
      <c r="A417" s="261" t="s">
        <v>3168</v>
      </c>
      <c r="B417" s="261" t="s">
        <v>453</v>
      </c>
      <c r="C417" s="478"/>
      <c r="D417" s="478"/>
      <c r="E417" s="306">
        <v>0</v>
      </c>
      <c r="F417" s="475">
        <f t="shared" si="132"/>
        <v>0</v>
      </c>
      <c r="G417" s="306">
        <v>180</v>
      </c>
      <c r="H417" s="306">
        <v>8</v>
      </c>
      <c r="I417" s="3">
        <f>E417/G417+H417</f>
        <v>8</v>
      </c>
      <c r="J417" s="3">
        <f>ROUND(I417/7.5,0)</f>
        <v>1</v>
      </c>
      <c r="K417" s="306" t="s">
        <v>1836</v>
      </c>
      <c r="L417" s="309">
        <v>1.4137</v>
      </c>
      <c r="M417" s="309"/>
      <c r="N417" s="33">
        <f>E417*L417</f>
        <v>0</v>
      </c>
      <c r="O417" s="853"/>
      <c r="P417" s="668" t="s">
        <v>3680</v>
      </c>
      <c r="Q417" s="33">
        <v>2015</v>
      </c>
      <c r="R417" s="890"/>
      <c r="S417" s="1027"/>
      <c r="T417" s="1028"/>
      <c r="U417" s="1033"/>
    </row>
    <row r="418" spans="1:21">
      <c r="A418" s="261" t="s">
        <v>3168</v>
      </c>
      <c r="B418" s="261" t="s">
        <v>527</v>
      </c>
      <c r="C418" s="478"/>
      <c r="D418" s="478"/>
      <c r="E418" s="306">
        <v>32</v>
      </c>
      <c r="F418" s="475">
        <f t="shared" si="132"/>
        <v>0</v>
      </c>
      <c r="G418" s="307">
        <v>231</v>
      </c>
      <c r="H418" s="306">
        <v>32</v>
      </c>
      <c r="I418" s="3">
        <f t="shared" si="125"/>
        <v>32.138528138528137</v>
      </c>
      <c r="J418" s="3">
        <f t="shared" si="139"/>
        <v>4</v>
      </c>
      <c r="K418" s="306" t="s">
        <v>1836</v>
      </c>
      <c r="L418" s="308">
        <v>1.4125000000000001</v>
      </c>
      <c r="M418" s="309"/>
      <c r="N418" s="33">
        <f t="shared" si="142"/>
        <v>45.2</v>
      </c>
      <c r="O418" s="853"/>
      <c r="P418" s="668" t="s">
        <v>3680</v>
      </c>
      <c r="Q418" s="33"/>
      <c r="R418" s="890"/>
      <c r="S418" s="1027"/>
      <c r="T418" s="872"/>
      <c r="U418" s="1033"/>
    </row>
    <row r="419" spans="1:21">
      <c r="A419" s="261" t="s">
        <v>3168</v>
      </c>
      <c r="B419" s="261" t="s">
        <v>3681</v>
      </c>
      <c r="C419" s="478"/>
      <c r="D419" s="478"/>
      <c r="E419" s="306">
        <v>4</v>
      </c>
      <c r="F419" s="475">
        <f t="shared" si="132"/>
        <v>0</v>
      </c>
      <c r="G419" s="306">
        <v>180</v>
      </c>
      <c r="H419" s="306">
        <v>4</v>
      </c>
      <c r="I419" s="3">
        <f t="shared" si="125"/>
        <v>4.0222222222222221</v>
      </c>
      <c r="J419" s="3">
        <f t="shared" si="139"/>
        <v>1</v>
      </c>
      <c r="K419" s="306" t="s">
        <v>1836</v>
      </c>
      <c r="L419" s="309">
        <v>1.4137</v>
      </c>
      <c r="M419" s="309"/>
      <c r="N419" s="33">
        <f t="shared" si="142"/>
        <v>5.6547999999999998</v>
      </c>
      <c r="O419" s="853"/>
      <c r="P419" s="668"/>
      <c r="Q419" s="33"/>
      <c r="R419" s="890"/>
      <c r="S419" s="1027"/>
      <c r="T419" s="872"/>
      <c r="U419" s="1033"/>
    </row>
    <row r="420" spans="1:21">
      <c r="A420" s="261" t="s">
        <v>3168</v>
      </c>
      <c r="B420" s="261" t="s">
        <v>228</v>
      </c>
      <c r="C420" s="478"/>
      <c r="D420" s="478"/>
      <c r="E420" s="306">
        <v>8</v>
      </c>
      <c r="F420" s="475">
        <f t="shared" si="132"/>
        <v>0</v>
      </c>
      <c r="G420" s="307">
        <v>231</v>
      </c>
      <c r="H420" s="306">
        <v>8</v>
      </c>
      <c r="I420" s="3">
        <f t="shared" si="125"/>
        <v>8.0346320346320343</v>
      </c>
      <c r="J420" s="3">
        <f t="shared" si="139"/>
        <v>1</v>
      </c>
      <c r="K420" s="306" t="s">
        <v>1836</v>
      </c>
      <c r="L420" s="308">
        <v>1.4125000000000001</v>
      </c>
      <c r="M420" s="309"/>
      <c r="N420" s="33">
        <f t="shared" si="142"/>
        <v>11.3</v>
      </c>
      <c r="O420" s="853"/>
      <c r="P420" s="668" t="s">
        <v>3680</v>
      </c>
      <c r="Q420" s="33"/>
      <c r="R420" s="890"/>
      <c r="S420" s="1027"/>
      <c r="T420" s="872"/>
      <c r="U420" s="1033"/>
    </row>
    <row r="421" spans="1:21">
      <c r="A421" s="261" t="s">
        <v>3168</v>
      </c>
      <c r="B421" s="261" t="s">
        <v>3466</v>
      </c>
      <c r="C421" s="478"/>
      <c r="D421" s="478"/>
      <c r="E421" s="306">
        <v>0</v>
      </c>
      <c r="F421" s="475">
        <f t="shared" si="132"/>
        <v>0</v>
      </c>
      <c r="G421" s="307">
        <v>231</v>
      </c>
      <c r="H421" s="306">
        <v>8</v>
      </c>
      <c r="I421" s="3">
        <f t="shared" si="125"/>
        <v>8</v>
      </c>
      <c r="J421" s="3">
        <f t="shared" si="139"/>
        <v>1</v>
      </c>
      <c r="K421" s="306" t="s">
        <v>1836</v>
      </c>
      <c r="L421" s="308">
        <v>1.4137</v>
      </c>
      <c r="M421" s="309"/>
      <c r="N421" s="33">
        <f t="shared" si="142"/>
        <v>0</v>
      </c>
      <c r="O421" s="853"/>
      <c r="P421" s="668" t="s">
        <v>3680</v>
      </c>
      <c r="Q421" s="33"/>
      <c r="R421" s="890"/>
      <c r="S421" s="1027"/>
      <c r="T421" s="872"/>
      <c r="U421" s="1033"/>
    </row>
    <row r="422" spans="1:21">
      <c r="A422" s="261" t="s">
        <v>3168</v>
      </c>
      <c r="B422" s="261" t="s">
        <v>3682</v>
      </c>
      <c r="C422" s="478"/>
      <c r="D422" s="478"/>
      <c r="E422" s="306">
        <v>0</v>
      </c>
      <c r="F422" s="475">
        <f t="shared" si="132"/>
        <v>0</v>
      </c>
      <c r="G422" s="307">
        <v>270</v>
      </c>
      <c r="H422" s="306">
        <v>32</v>
      </c>
      <c r="I422" s="3">
        <f t="shared" si="125"/>
        <v>32</v>
      </c>
      <c r="J422" s="3">
        <f t="shared" si="139"/>
        <v>4</v>
      </c>
      <c r="K422" s="306" t="s">
        <v>1831</v>
      </c>
      <c r="L422" s="308">
        <v>1.1831</v>
      </c>
      <c r="M422" s="309"/>
      <c r="N422" s="33">
        <v>0</v>
      </c>
      <c r="O422" s="853"/>
      <c r="P422" s="668"/>
      <c r="Q422" s="33">
        <v>2015</v>
      </c>
      <c r="R422" s="890"/>
      <c r="S422" s="1027"/>
      <c r="T422" s="872"/>
      <c r="U422" s="1033"/>
    </row>
    <row r="423" spans="1:21">
      <c r="A423" s="261" t="s">
        <v>3683</v>
      </c>
      <c r="B423" s="261" t="s">
        <v>3684</v>
      </c>
      <c r="C423" s="478"/>
      <c r="D423" s="478"/>
      <c r="E423" s="306">
        <v>0</v>
      </c>
      <c r="F423" s="475">
        <f t="shared" si="132"/>
        <v>0</v>
      </c>
      <c r="G423" s="306">
        <v>360</v>
      </c>
      <c r="H423" s="306">
        <v>24</v>
      </c>
      <c r="I423" s="3">
        <f t="shared" si="125"/>
        <v>24</v>
      </c>
      <c r="J423" s="3">
        <f>ROUNDUP(I423/7.5,0)</f>
        <v>4</v>
      </c>
      <c r="K423" s="306" t="s">
        <v>1764</v>
      </c>
      <c r="L423" s="309">
        <v>3.0499999999999999E-2</v>
      </c>
      <c r="M423" s="309"/>
      <c r="N423" s="33">
        <f t="shared" si="142"/>
        <v>0</v>
      </c>
      <c r="O423" s="853"/>
      <c r="P423" s="668"/>
      <c r="Q423" s="33"/>
      <c r="R423" s="890"/>
      <c r="S423" s="1027"/>
      <c r="T423" s="1028"/>
      <c r="U423" s="1033"/>
    </row>
    <row r="424" spans="1:21">
      <c r="A424" s="261" t="s">
        <v>3652</v>
      </c>
      <c r="B424" s="127" t="s">
        <v>3246</v>
      </c>
      <c r="C424" s="1052" t="s">
        <v>736</v>
      </c>
      <c r="D424" s="1052"/>
      <c r="E424" s="110">
        <v>0</v>
      </c>
      <c r="F424" s="475">
        <f t="shared" si="132"/>
        <v>0</v>
      </c>
      <c r="G424" s="111">
        <v>432</v>
      </c>
      <c r="H424" s="110">
        <v>16</v>
      </c>
      <c r="I424" s="3">
        <f t="shared" si="125"/>
        <v>16</v>
      </c>
      <c r="J424" s="3">
        <f t="shared" ref="J424:J427" si="144">ROUND(I424/7.5,0)</f>
        <v>2</v>
      </c>
      <c r="K424" s="110" t="s">
        <v>54</v>
      </c>
      <c r="L424" s="113">
        <v>7.7799999999999994E-2</v>
      </c>
      <c r="M424" s="168">
        <v>4.4900000000000002E-2</v>
      </c>
      <c r="N424" s="33">
        <f t="shared" si="142"/>
        <v>0</v>
      </c>
      <c r="O424" s="964"/>
      <c r="P424" s="668"/>
      <c r="Q424" s="33"/>
      <c r="R424" s="890"/>
      <c r="S424" s="913"/>
      <c r="T424" s="947"/>
      <c r="U424" s="977"/>
    </row>
    <row r="425" spans="1:21">
      <c r="A425" s="261" t="s">
        <v>3652</v>
      </c>
      <c r="B425" s="127" t="s">
        <v>3247</v>
      </c>
      <c r="C425" s="1052" t="s">
        <v>736</v>
      </c>
      <c r="D425" s="1052"/>
      <c r="E425" s="110">
        <v>0</v>
      </c>
      <c r="F425" s="475">
        <f t="shared" si="132"/>
        <v>0</v>
      </c>
      <c r="G425" s="111">
        <v>432</v>
      </c>
      <c r="H425" s="110">
        <v>16</v>
      </c>
      <c r="I425" s="3">
        <f t="shared" si="125"/>
        <v>16</v>
      </c>
      <c r="J425" s="3">
        <f t="shared" si="144"/>
        <v>2</v>
      </c>
      <c r="K425" s="110" t="s">
        <v>54</v>
      </c>
      <c r="L425" s="113">
        <v>7.7799999999999994E-2</v>
      </c>
      <c r="M425" s="168">
        <v>4.4900000000000002E-2</v>
      </c>
      <c r="N425" s="33">
        <f t="shared" si="142"/>
        <v>0</v>
      </c>
      <c r="O425" s="964"/>
      <c r="P425" s="668"/>
      <c r="Q425" s="33"/>
      <c r="R425" s="890"/>
      <c r="S425" s="913"/>
      <c r="T425" s="947"/>
      <c r="U425" s="977"/>
    </row>
    <row r="426" spans="1:21">
      <c r="A426" s="261" t="s">
        <v>3537</v>
      </c>
      <c r="B426" s="127" t="s">
        <v>3685</v>
      </c>
      <c r="C426" s="1052"/>
      <c r="D426" s="1052"/>
      <c r="E426" s="110">
        <v>0</v>
      </c>
      <c r="F426" s="475">
        <f t="shared" si="132"/>
        <v>0</v>
      </c>
      <c r="G426" s="110">
        <v>432</v>
      </c>
      <c r="H426" s="110">
        <v>16</v>
      </c>
      <c r="I426" s="3">
        <f t="shared" si="125"/>
        <v>16</v>
      </c>
      <c r="J426" s="3">
        <f t="shared" si="144"/>
        <v>2</v>
      </c>
      <c r="K426" s="110" t="s">
        <v>54</v>
      </c>
      <c r="L426" s="168">
        <v>7.7799999999999994E-2</v>
      </c>
      <c r="M426" s="168"/>
      <c r="N426" s="33">
        <f t="shared" si="142"/>
        <v>0</v>
      </c>
      <c r="O426" s="964"/>
      <c r="P426" s="668"/>
      <c r="Q426" s="33"/>
      <c r="R426" s="890"/>
      <c r="S426" s="913"/>
      <c r="T426" s="947"/>
      <c r="U426" s="977"/>
    </row>
    <row r="427" spans="1:21">
      <c r="A427" s="261" t="s">
        <v>3537</v>
      </c>
      <c r="B427" s="127" t="s">
        <v>3686</v>
      </c>
      <c r="C427" s="1052"/>
      <c r="D427" s="1052"/>
      <c r="E427" s="110">
        <v>0</v>
      </c>
      <c r="F427" s="475">
        <f t="shared" si="132"/>
        <v>0</v>
      </c>
      <c r="G427" s="110">
        <v>432</v>
      </c>
      <c r="H427" s="110">
        <v>16</v>
      </c>
      <c r="I427" s="3">
        <f t="shared" si="125"/>
        <v>16</v>
      </c>
      <c r="J427" s="3">
        <f t="shared" si="144"/>
        <v>2</v>
      </c>
      <c r="K427" s="110" t="s">
        <v>54</v>
      </c>
      <c r="L427" s="168">
        <v>7.7799999999999994E-2</v>
      </c>
      <c r="M427" s="168"/>
      <c r="N427" s="33">
        <f t="shared" si="142"/>
        <v>0</v>
      </c>
      <c r="O427" s="964"/>
      <c r="P427" s="668"/>
      <c r="Q427" s="33"/>
      <c r="R427" s="890"/>
      <c r="S427" s="913"/>
      <c r="T427" s="947"/>
      <c r="U427" s="977"/>
    </row>
    <row r="428" spans="1:21">
      <c r="A428" s="261" t="s">
        <v>3652</v>
      </c>
      <c r="B428" s="261" t="s">
        <v>3687</v>
      </c>
      <c r="C428" s="478"/>
      <c r="D428" s="478"/>
      <c r="E428" s="306">
        <v>0</v>
      </c>
      <c r="F428" s="475">
        <f t="shared" si="132"/>
        <v>0</v>
      </c>
      <c r="G428" s="306">
        <v>432</v>
      </c>
      <c r="H428" s="306">
        <v>4</v>
      </c>
      <c r="I428" s="3">
        <f t="shared" si="125"/>
        <v>4</v>
      </c>
      <c r="J428" s="3">
        <f t="shared" ref="J428:J498" si="145">ROUNDUP(I428/7.5,0)</f>
        <v>1</v>
      </c>
      <c r="K428" s="306" t="s">
        <v>1772</v>
      </c>
      <c r="L428" s="309">
        <v>7.7499999999999999E-2</v>
      </c>
      <c r="M428" s="309"/>
      <c r="N428" s="33">
        <f t="shared" si="142"/>
        <v>0</v>
      </c>
      <c r="O428" s="853"/>
      <c r="P428" s="668"/>
      <c r="Q428" s="33">
        <v>750</v>
      </c>
      <c r="R428" s="890"/>
      <c r="S428" s="1027"/>
      <c r="T428" s="1028"/>
      <c r="U428" s="1033"/>
    </row>
    <row r="429" spans="1:21">
      <c r="A429" s="261" t="s">
        <v>3652</v>
      </c>
      <c r="B429" s="261" t="s">
        <v>3688</v>
      </c>
      <c r="C429" s="478"/>
      <c r="D429" s="478"/>
      <c r="E429" s="306">
        <v>0</v>
      </c>
      <c r="F429" s="475">
        <f t="shared" si="132"/>
        <v>0</v>
      </c>
      <c r="G429" s="306">
        <v>330</v>
      </c>
      <c r="H429" s="306">
        <v>4</v>
      </c>
      <c r="I429" s="3">
        <f t="shared" si="125"/>
        <v>4</v>
      </c>
      <c r="J429" s="3">
        <f t="shared" si="145"/>
        <v>1</v>
      </c>
      <c r="K429" s="306" t="s">
        <v>1774</v>
      </c>
      <c r="L429" s="309">
        <v>7.0800000000000002E-2</v>
      </c>
      <c r="M429" s="309">
        <v>2.7099999999999999E-2</v>
      </c>
      <c r="N429" s="33">
        <f t="shared" si="142"/>
        <v>0</v>
      </c>
      <c r="O429" s="853"/>
      <c r="P429" s="668"/>
      <c r="Q429" s="33">
        <v>750</v>
      </c>
      <c r="R429" s="890"/>
      <c r="S429" s="1027"/>
      <c r="T429" s="1028"/>
      <c r="U429" s="1033"/>
    </row>
    <row r="430" spans="1:21">
      <c r="A430" s="261" t="s">
        <v>3652</v>
      </c>
      <c r="B430" s="261" t="s">
        <v>3689</v>
      </c>
      <c r="C430" s="478"/>
      <c r="D430" s="478"/>
      <c r="E430" s="306">
        <v>0</v>
      </c>
      <c r="F430" s="475">
        <f t="shared" si="132"/>
        <v>0</v>
      </c>
      <c r="G430" s="306">
        <v>330</v>
      </c>
      <c r="H430" s="306">
        <v>4</v>
      </c>
      <c r="I430" s="3">
        <f t="shared" si="125"/>
        <v>4</v>
      </c>
      <c r="J430" s="3">
        <f t="shared" si="145"/>
        <v>1</v>
      </c>
      <c r="K430" s="306" t="s">
        <v>1774</v>
      </c>
      <c r="L430" s="309">
        <v>7.0800000000000002E-2</v>
      </c>
      <c r="M430" s="309">
        <v>2.7099999999999999E-2</v>
      </c>
      <c r="N430" s="33">
        <f t="shared" si="142"/>
        <v>0</v>
      </c>
      <c r="O430" s="853"/>
      <c r="P430" s="668"/>
      <c r="Q430" s="33">
        <v>750</v>
      </c>
      <c r="R430" s="890"/>
      <c r="S430" s="1027"/>
      <c r="T430" s="1028"/>
      <c r="U430" s="1033"/>
    </row>
    <row r="431" spans="1:21">
      <c r="A431" s="261" t="s">
        <v>3652</v>
      </c>
      <c r="B431" s="261" t="s">
        <v>3690</v>
      </c>
      <c r="C431" s="478"/>
      <c r="D431" s="478"/>
      <c r="E431" s="306">
        <v>0</v>
      </c>
      <c r="F431" s="475">
        <f t="shared" ref="F431:F503" si="146">((E431*M431)/35)</f>
        <v>0</v>
      </c>
      <c r="G431" s="306">
        <v>330</v>
      </c>
      <c r="H431" s="306">
        <v>4</v>
      </c>
      <c r="I431" s="3">
        <f>E431/G431+H431</f>
        <v>4</v>
      </c>
      <c r="J431" s="3">
        <f>ROUNDUP(I431/7.5,0)</f>
        <v>1</v>
      </c>
      <c r="K431" s="306" t="s">
        <v>1774</v>
      </c>
      <c r="L431" s="309">
        <v>7.0800000000000002E-2</v>
      </c>
      <c r="M431" s="309"/>
      <c r="N431" s="33">
        <f>E431*L431</f>
        <v>0</v>
      </c>
      <c r="O431" s="853"/>
      <c r="P431" s="668"/>
      <c r="Q431" s="33"/>
      <c r="R431" s="890"/>
      <c r="S431" s="1027"/>
      <c r="T431" s="1028"/>
      <c r="U431" s="1033"/>
    </row>
    <row r="432" spans="1:21">
      <c r="A432" s="261" t="s">
        <v>3652</v>
      </c>
      <c r="B432" s="261" t="s">
        <v>3691</v>
      </c>
      <c r="C432" s="478"/>
      <c r="D432" s="478"/>
      <c r="E432" s="306">
        <v>0</v>
      </c>
      <c r="F432" s="475">
        <f t="shared" si="146"/>
        <v>0</v>
      </c>
      <c r="G432" s="306">
        <v>432</v>
      </c>
      <c r="H432" s="306">
        <v>24</v>
      </c>
      <c r="I432" s="3">
        <f>E432/G432+H432</f>
        <v>24</v>
      </c>
      <c r="J432" s="3">
        <f>ROUNDUP(I432/7.5,0)</f>
        <v>4</v>
      </c>
      <c r="K432" s="306" t="s">
        <v>1778</v>
      </c>
      <c r="L432" s="309">
        <v>9.4200000000000006E-2</v>
      </c>
      <c r="M432" s="309"/>
      <c r="N432" s="33">
        <f>E432*L432</f>
        <v>0</v>
      </c>
      <c r="O432" s="853"/>
      <c r="P432" s="668"/>
      <c r="Q432" s="33"/>
      <c r="R432" s="890"/>
      <c r="S432" s="1027"/>
      <c r="T432" s="1028"/>
      <c r="U432" s="1033"/>
    </row>
    <row r="433" spans="1:21">
      <c r="A433" s="261" t="s">
        <v>3545</v>
      </c>
      <c r="B433" s="261" t="s">
        <v>3692</v>
      </c>
      <c r="C433" s="478"/>
      <c r="D433" s="478"/>
      <c r="E433" s="306">
        <v>0</v>
      </c>
      <c r="F433" s="475">
        <f t="shared" si="146"/>
        <v>0</v>
      </c>
      <c r="G433" s="306">
        <v>259</v>
      </c>
      <c r="H433" s="306">
        <v>24</v>
      </c>
      <c r="I433" s="3">
        <f t="shared" si="125"/>
        <v>24</v>
      </c>
      <c r="J433" s="3">
        <f t="shared" si="145"/>
        <v>4</v>
      </c>
      <c r="K433" s="306" t="s">
        <v>3693</v>
      </c>
      <c r="L433" s="309">
        <v>8.1699999999999995E-2</v>
      </c>
      <c r="M433" s="309"/>
      <c r="N433" s="33">
        <f t="shared" si="142"/>
        <v>0</v>
      </c>
      <c r="O433" s="853"/>
      <c r="P433" s="668"/>
      <c r="Q433" s="33"/>
      <c r="R433" s="890"/>
      <c r="S433" s="1027"/>
      <c r="T433" s="1028"/>
      <c r="U433" s="1033"/>
    </row>
    <row r="434" spans="1:21">
      <c r="A434" s="261" t="s">
        <v>3545</v>
      </c>
      <c r="B434" s="261" t="s">
        <v>3694</v>
      </c>
      <c r="C434" s="478"/>
      <c r="D434" s="478"/>
      <c r="E434" s="306">
        <v>0</v>
      </c>
      <c r="F434" s="475">
        <f t="shared" si="146"/>
        <v>0</v>
      </c>
      <c r="G434" s="306">
        <v>259</v>
      </c>
      <c r="H434" s="306">
        <v>24</v>
      </c>
      <c r="I434" s="3">
        <f>E434/G434+H434</f>
        <v>24</v>
      </c>
      <c r="J434" s="3">
        <f>ROUNDUP(I434/7.5,0)</f>
        <v>4</v>
      </c>
      <c r="K434" s="306" t="s">
        <v>3693</v>
      </c>
      <c r="L434" s="309">
        <v>8.1699999999999995E-2</v>
      </c>
      <c r="M434" s="309"/>
      <c r="N434" s="33">
        <f>E434*L434</f>
        <v>0</v>
      </c>
      <c r="O434" s="853"/>
      <c r="P434" s="668"/>
      <c r="Q434" s="33"/>
      <c r="R434" s="890"/>
      <c r="S434" s="1027"/>
      <c r="T434" s="1028"/>
      <c r="U434" s="1033"/>
    </row>
    <row r="435" spans="1:21">
      <c r="A435" s="261" t="s">
        <v>3545</v>
      </c>
      <c r="B435" s="261" t="s">
        <v>3695</v>
      </c>
      <c r="C435" s="478"/>
      <c r="D435" s="478"/>
      <c r="E435" s="306">
        <v>0</v>
      </c>
      <c r="F435" s="475">
        <f t="shared" si="146"/>
        <v>0</v>
      </c>
      <c r="G435" s="306">
        <v>405</v>
      </c>
      <c r="H435" s="306">
        <v>24</v>
      </c>
      <c r="I435" s="3">
        <f t="shared" si="125"/>
        <v>24</v>
      </c>
      <c r="J435" s="3">
        <f t="shared" si="145"/>
        <v>4</v>
      </c>
      <c r="K435" s="306" t="s">
        <v>1764</v>
      </c>
      <c r="L435" s="308">
        <v>3.1199999999999999E-2</v>
      </c>
      <c r="M435" s="309"/>
      <c r="N435" s="33">
        <f t="shared" si="142"/>
        <v>0</v>
      </c>
      <c r="O435" s="853"/>
      <c r="P435" s="668"/>
      <c r="Q435" s="33"/>
      <c r="R435" s="890"/>
      <c r="S435" s="1027"/>
      <c r="T435" s="1028"/>
      <c r="U435" s="1033"/>
    </row>
    <row r="436" spans="1:21">
      <c r="A436" s="261" t="s">
        <v>3545</v>
      </c>
      <c r="B436" s="261" t="s">
        <v>3696</v>
      </c>
      <c r="C436" s="478"/>
      <c r="D436" s="478"/>
      <c r="E436" s="306">
        <v>0</v>
      </c>
      <c r="F436" s="475">
        <f t="shared" si="146"/>
        <v>0</v>
      </c>
      <c r="G436" s="306">
        <v>405</v>
      </c>
      <c r="H436" s="306">
        <v>24</v>
      </c>
      <c r="I436" s="3">
        <f t="shared" si="125"/>
        <v>24</v>
      </c>
      <c r="J436" s="3">
        <f t="shared" si="145"/>
        <v>4</v>
      </c>
      <c r="K436" s="306" t="s">
        <v>1764</v>
      </c>
      <c r="L436" s="309">
        <v>3.1199999999999999E-2</v>
      </c>
      <c r="M436" s="309"/>
      <c r="N436" s="33">
        <f t="shared" si="142"/>
        <v>0</v>
      </c>
      <c r="O436" s="853"/>
      <c r="P436" s="668"/>
      <c r="Q436" s="33"/>
      <c r="R436" s="890"/>
      <c r="S436" s="1027"/>
      <c r="T436" s="1028"/>
      <c r="U436" s="1033"/>
    </row>
    <row r="437" spans="1:21">
      <c r="A437" s="261" t="s">
        <v>3545</v>
      </c>
      <c r="B437" s="261" t="s">
        <v>3697</v>
      </c>
      <c r="C437" s="478"/>
      <c r="D437" s="478"/>
      <c r="E437" s="306">
        <v>0</v>
      </c>
      <c r="F437" s="475">
        <f t="shared" si="146"/>
        <v>0</v>
      </c>
      <c r="G437" s="306">
        <v>360</v>
      </c>
      <c r="H437" s="491">
        <v>24</v>
      </c>
      <c r="I437" s="3">
        <f>E437/G437+H437</f>
        <v>24</v>
      </c>
      <c r="J437" s="3">
        <f>I437/7.5</f>
        <v>3.2</v>
      </c>
      <c r="K437" s="491" t="s">
        <v>1764</v>
      </c>
      <c r="L437" s="308">
        <v>3.1199999999999999E-2</v>
      </c>
      <c r="M437" s="309"/>
      <c r="N437" s="33">
        <f>E437*L437</f>
        <v>0</v>
      </c>
      <c r="O437" s="713"/>
      <c r="P437" s="668"/>
      <c r="Q437" s="33"/>
      <c r="R437" s="890"/>
      <c r="S437" s="1027"/>
      <c r="T437" s="1028"/>
      <c r="U437" s="1033"/>
    </row>
    <row r="438" spans="1:21">
      <c r="A438" s="261" t="s">
        <v>3535</v>
      </c>
      <c r="B438" s="261" t="s">
        <v>3698</v>
      </c>
      <c r="C438" s="478"/>
      <c r="D438" s="478"/>
      <c r="E438" s="306">
        <v>0</v>
      </c>
      <c r="F438" s="475">
        <f t="shared" si="146"/>
        <v>0</v>
      </c>
      <c r="G438" s="306">
        <v>405</v>
      </c>
      <c r="H438" s="491">
        <v>24</v>
      </c>
      <c r="I438" s="3">
        <f>E438/G438+H438</f>
        <v>24</v>
      </c>
      <c r="J438" s="3">
        <f>I438/7.5</f>
        <v>3.2</v>
      </c>
      <c r="K438" s="491" t="s">
        <v>1764</v>
      </c>
      <c r="L438" s="308">
        <v>3.1199999999999999E-2</v>
      </c>
      <c r="M438" s="309"/>
      <c r="N438" s="33">
        <f>E438*L438</f>
        <v>0</v>
      </c>
      <c r="O438" s="713"/>
      <c r="P438" s="668"/>
      <c r="Q438" s="33"/>
      <c r="R438" s="890"/>
      <c r="S438" s="1027"/>
      <c r="T438" s="1028"/>
      <c r="U438" s="1033"/>
    </row>
    <row r="439" spans="1:21">
      <c r="A439" s="261" t="s">
        <v>3545</v>
      </c>
      <c r="B439" s="261" t="s">
        <v>3699</v>
      </c>
      <c r="C439" s="478"/>
      <c r="D439" s="478"/>
      <c r="E439" s="306">
        <v>0</v>
      </c>
      <c r="F439" s="475">
        <f t="shared" si="146"/>
        <v>0</v>
      </c>
      <c r="G439" s="306">
        <v>720</v>
      </c>
      <c r="H439" s="306">
        <v>24</v>
      </c>
      <c r="I439" s="3">
        <f t="shared" si="125"/>
        <v>24</v>
      </c>
      <c r="J439" s="3">
        <f t="shared" si="145"/>
        <v>4</v>
      </c>
      <c r="K439" s="306" t="s">
        <v>3063</v>
      </c>
      <c r="L439" s="309">
        <v>1.67E-2</v>
      </c>
      <c r="M439" s="309"/>
      <c r="N439" s="33">
        <f t="shared" si="142"/>
        <v>0</v>
      </c>
      <c r="O439" s="853"/>
      <c r="P439" s="668"/>
      <c r="Q439" s="33"/>
      <c r="R439" s="890"/>
      <c r="S439" s="1027"/>
      <c r="T439" s="1028"/>
      <c r="U439" s="1033"/>
    </row>
    <row r="440" spans="1:21">
      <c r="A440" s="261" t="s">
        <v>3545</v>
      </c>
      <c r="B440" s="261" t="s">
        <v>3700</v>
      </c>
      <c r="C440" s="478"/>
      <c r="D440" s="478"/>
      <c r="E440" s="306">
        <v>0</v>
      </c>
      <c r="F440" s="475">
        <f t="shared" si="146"/>
        <v>0</v>
      </c>
      <c r="G440" s="306">
        <v>499</v>
      </c>
      <c r="H440" s="306">
        <v>8</v>
      </c>
      <c r="I440" s="3">
        <f t="shared" si="125"/>
        <v>8</v>
      </c>
      <c r="J440" s="3">
        <f t="shared" si="145"/>
        <v>2</v>
      </c>
      <c r="K440" s="306" t="s">
        <v>3701</v>
      </c>
      <c r="L440" s="309">
        <v>1.5599999999999999E-2</v>
      </c>
      <c r="M440" s="309"/>
      <c r="N440" s="33">
        <f t="shared" si="142"/>
        <v>0</v>
      </c>
      <c r="O440" s="853"/>
      <c r="P440" s="668"/>
      <c r="Q440" s="33"/>
      <c r="R440" s="890"/>
      <c r="S440" s="1027"/>
      <c r="T440" s="1028"/>
      <c r="U440" s="1033"/>
    </row>
    <row r="441" spans="1:21">
      <c r="A441" s="261" t="s">
        <v>3545</v>
      </c>
      <c r="B441" s="261" t="s">
        <v>3702</v>
      </c>
      <c r="C441" s="478"/>
      <c r="D441" s="478"/>
      <c r="E441" s="306">
        <v>0</v>
      </c>
      <c r="F441" s="475">
        <f t="shared" si="146"/>
        <v>0</v>
      </c>
      <c r="G441" s="306">
        <v>499</v>
      </c>
      <c r="H441" s="306">
        <v>8</v>
      </c>
      <c r="I441" s="3">
        <f t="shared" si="125"/>
        <v>8</v>
      </c>
      <c r="J441" s="3">
        <f t="shared" si="145"/>
        <v>2</v>
      </c>
      <c r="K441" s="306" t="s">
        <v>3701</v>
      </c>
      <c r="L441" s="309">
        <v>1.5599999999999999E-2</v>
      </c>
      <c r="M441" s="309"/>
      <c r="N441" s="33">
        <f t="shared" si="142"/>
        <v>0</v>
      </c>
      <c r="O441" s="853"/>
      <c r="P441" s="668"/>
      <c r="Q441" s="33"/>
      <c r="R441" s="890"/>
      <c r="S441" s="1027"/>
      <c r="T441" s="1028"/>
      <c r="U441" s="1033"/>
    </row>
    <row r="442" spans="1:21">
      <c r="A442" s="261" t="s">
        <v>3704</v>
      </c>
      <c r="B442" s="942" t="s">
        <v>3705</v>
      </c>
      <c r="C442" s="478"/>
      <c r="D442" s="478"/>
      <c r="E442" s="306">
        <v>0</v>
      </c>
      <c r="F442" s="475">
        <f t="shared" si="146"/>
        <v>0</v>
      </c>
      <c r="G442" s="307">
        <v>421</v>
      </c>
      <c r="H442" s="306">
        <v>6</v>
      </c>
      <c r="I442" s="3">
        <f>E442/G442+H442</f>
        <v>6</v>
      </c>
      <c r="J442" s="3">
        <f>ROUNDUP(I442/7.5,0)</f>
        <v>1</v>
      </c>
      <c r="K442" s="266" t="s">
        <v>1757</v>
      </c>
      <c r="L442" s="1094">
        <v>3.1E-2</v>
      </c>
      <c r="M442" s="943"/>
      <c r="N442" s="33">
        <v>0</v>
      </c>
      <c r="O442" s="853"/>
      <c r="P442" s="668"/>
      <c r="Q442" s="33"/>
      <c r="R442" s="890"/>
      <c r="S442" s="1027"/>
      <c r="T442" s="1028"/>
      <c r="U442" s="1033"/>
    </row>
    <row r="443" spans="1:21">
      <c r="A443" s="261" t="s">
        <v>3704</v>
      </c>
      <c r="B443" s="942" t="s">
        <v>3706</v>
      </c>
      <c r="C443" s="478"/>
      <c r="D443" s="478"/>
      <c r="E443" s="306">
        <v>0</v>
      </c>
      <c r="F443" s="475">
        <f t="shared" si="146"/>
        <v>0</v>
      </c>
      <c r="G443" s="307">
        <v>421</v>
      </c>
      <c r="H443" s="306">
        <v>24</v>
      </c>
      <c r="I443" s="3">
        <f>E443/G443+H443</f>
        <v>24</v>
      </c>
      <c r="J443" s="3">
        <f>ROUNDUP(I443/7.5,0)</f>
        <v>4</v>
      </c>
      <c r="K443" s="266" t="s">
        <v>1757</v>
      </c>
      <c r="L443" s="1094">
        <v>3.1E-2</v>
      </c>
      <c r="M443" s="943"/>
      <c r="N443" s="33">
        <v>0</v>
      </c>
      <c r="O443" s="853"/>
      <c r="P443" s="668"/>
      <c r="Q443" s="33"/>
      <c r="R443" s="890"/>
      <c r="S443" s="1027"/>
      <c r="T443" s="1028"/>
      <c r="U443" s="1033"/>
    </row>
    <row r="444" spans="1:21">
      <c r="A444" s="261" t="s">
        <v>3704</v>
      </c>
      <c r="B444" s="261" t="s">
        <v>3707</v>
      </c>
      <c r="C444" s="478"/>
      <c r="D444" s="478"/>
      <c r="E444" s="306">
        <v>0</v>
      </c>
      <c r="F444" s="475">
        <f t="shared" si="146"/>
        <v>0</v>
      </c>
      <c r="G444" s="307">
        <v>421</v>
      </c>
      <c r="H444" s="306">
        <v>4</v>
      </c>
      <c r="I444" s="3">
        <f t="shared" ref="I444:I531" si="147">E444/G444+H444</f>
        <v>4</v>
      </c>
      <c r="J444" s="3">
        <f t="shared" si="145"/>
        <v>1</v>
      </c>
      <c r="K444" s="306" t="s">
        <v>3708</v>
      </c>
      <c r="L444" s="308">
        <v>2.9000000000000001E-2</v>
      </c>
      <c r="M444" s="309"/>
      <c r="N444" s="33">
        <f t="shared" si="142"/>
        <v>0</v>
      </c>
      <c r="O444" s="853"/>
      <c r="P444" s="668"/>
      <c r="Q444" s="33"/>
      <c r="R444" s="890"/>
      <c r="S444" s="1027"/>
      <c r="T444" s="1028"/>
      <c r="U444" s="1033"/>
    </row>
    <row r="445" spans="1:21">
      <c r="A445" s="261" t="s">
        <v>3704</v>
      </c>
      <c r="B445" s="261" t="s">
        <v>3709</v>
      </c>
      <c r="C445" s="478"/>
      <c r="D445" s="478"/>
      <c r="E445" s="306">
        <v>0</v>
      </c>
      <c r="F445" s="475">
        <f t="shared" si="146"/>
        <v>0</v>
      </c>
      <c r="G445" s="306">
        <v>421</v>
      </c>
      <c r="H445" s="306">
        <v>4</v>
      </c>
      <c r="I445" s="3">
        <f t="shared" si="147"/>
        <v>4</v>
      </c>
      <c r="J445" s="3">
        <f t="shared" si="145"/>
        <v>1</v>
      </c>
      <c r="K445" s="306" t="s">
        <v>1757</v>
      </c>
      <c r="L445" s="309">
        <v>3.1E-2</v>
      </c>
      <c r="M445" s="309"/>
      <c r="N445" s="33">
        <f t="shared" si="142"/>
        <v>0</v>
      </c>
      <c r="O445" s="853"/>
      <c r="P445" s="668"/>
      <c r="Q445" s="33"/>
      <c r="R445" s="890"/>
      <c r="S445" s="1027"/>
      <c r="T445" s="1028"/>
      <c r="U445" s="1033"/>
    </row>
    <row r="446" spans="1:21">
      <c r="A446" s="261" t="s">
        <v>3704</v>
      </c>
      <c r="B446" s="261" t="s">
        <v>3710</v>
      </c>
      <c r="C446" s="478"/>
      <c r="D446" s="478"/>
      <c r="E446" s="306">
        <v>0</v>
      </c>
      <c r="F446" s="475">
        <f t="shared" si="146"/>
        <v>0</v>
      </c>
      <c r="G446" s="306">
        <v>421</v>
      </c>
      <c r="H446" s="306">
        <v>4</v>
      </c>
      <c r="I446" s="3">
        <f t="shared" si="147"/>
        <v>4</v>
      </c>
      <c r="J446" s="3">
        <f t="shared" si="145"/>
        <v>1</v>
      </c>
      <c r="K446" s="306" t="s">
        <v>1757</v>
      </c>
      <c r="L446" s="309">
        <v>3.1E-2</v>
      </c>
      <c r="M446" s="309"/>
      <c r="N446" s="33">
        <f t="shared" si="142"/>
        <v>0</v>
      </c>
      <c r="O446" s="853"/>
      <c r="P446" s="668"/>
      <c r="Q446" s="33"/>
      <c r="R446" s="890"/>
      <c r="S446" s="1027"/>
      <c r="T446" s="1028"/>
      <c r="U446" s="1033"/>
    </row>
    <row r="447" spans="1:21">
      <c r="A447" s="261" t="s">
        <v>3704</v>
      </c>
      <c r="B447" s="261" t="s">
        <v>3711</v>
      </c>
      <c r="C447" s="478"/>
      <c r="D447" s="478"/>
      <c r="E447" s="306">
        <v>0</v>
      </c>
      <c r="F447" s="475">
        <f t="shared" si="146"/>
        <v>0</v>
      </c>
      <c r="G447" s="307">
        <v>420</v>
      </c>
      <c r="H447" s="306">
        <v>4</v>
      </c>
      <c r="I447" s="3">
        <f t="shared" si="147"/>
        <v>4</v>
      </c>
      <c r="J447" s="3">
        <f t="shared" si="145"/>
        <v>1</v>
      </c>
      <c r="K447" s="306" t="s">
        <v>3708</v>
      </c>
      <c r="L447" s="308">
        <v>2.9000000000000001E-2</v>
      </c>
      <c r="M447" s="309"/>
      <c r="N447" s="33">
        <f t="shared" si="142"/>
        <v>0</v>
      </c>
      <c r="O447" s="853"/>
      <c r="P447" s="668"/>
      <c r="Q447" s="33"/>
      <c r="R447" s="890"/>
      <c r="S447" s="1027"/>
      <c r="T447" s="1028"/>
      <c r="U447" s="1033"/>
    </row>
    <row r="448" spans="1:21">
      <c r="A448" s="261" t="s">
        <v>3704</v>
      </c>
      <c r="B448" s="261" t="s">
        <v>3712</v>
      </c>
      <c r="C448" s="478"/>
      <c r="D448" s="478"/>
      <c r="E448" s="306">
        <v>0</v>
      </c>
      <c r="F448" s="475">
        <f t="shared" si="146"/>
        <v>0</v>
      </c>
      <c r="G448" s="307">
        <v>470</v>
      </c>
      <c r="H448" s="306">
        <v>24</v>
      </c>
      <c r="I448" s="3">
        <f>E448/G448+H448</f>
        <v>24</v>
      </c>
      <c r="J448" s="3">
        <f>ROUNDUP(I448/7.5,0)</f>
        <v>4</v>
      </c>
      <c r="K448" s="266" t="s">
        <v>1757</v>
      </c>
      <c r="L448" s="1094">
        <v>3.1E-2</v>
      </c>
      <c r="M448" s="943"/>
      <c r="N448" s="33">
        <f t="shared" si="142"/>
        <v>0</v>
      </c>
      <c r="O448" s="853"/>
      <c r="P448" s="668"/>
      <c r="Q448" s="33"/>
      <c r="R448" s="890"/>
      <c r="S448" s="1027"/>
      <c r="T448" s="1028"/>
      <c r="U448" s="1033"/>
    </row>
    <row r="449" spans="1:21">
      <c r="A449" s="261" t="s">
        <v>3704</v>
      </c>
      <c r="B449" s="261" t="s">
        <v>3713</v>
      </c>
      <c r="C449" s="478"/>
      <c r="D449" s="478"/>
      <c r="E449" s="306">
        <v>0</v>
      </c>
      <c r="F449" s="475">
        <f t="shared" si="146"/>
        <v>0</v>
      </c>
      <c r="G449" s="306">
        <v>470</v>
      </c>
      <c r="H449" s="306">
        <v>24</v>
      </c>
      <c r="I449" s="3">
        <f>E449/G449+H449</f>
        <v>24</v>
      </c>
      <c r="J449" s="3">
        <f>ROUNDUP(I449/7.5,0)</f>
        <v>4</v>
      </c>
      <c r="K449" s="266" t="s">
        <v>1757</v>
      </c>
      <c r="L449" s="943">
        <v>3.1E-2</v>
      </c>
      <c r="M449" s="943"/>
      <c r="N449" s="33">
        <f t="shared" si="142"/>
        <v>0</v>
      </c>
      <c r="O449" s="853"/>
      <c r="P449" s="668"/>
      <c r="Q449" s="33"/>
      <c r="R449" s="890"/>
      <c r="S449" s="1027"/>
      <c r="T449" s="1028"/>
      <c r="U449" s="1033"/>
    </row>
    <row r="450" spans="1:21">
      <c r="A450" s="261" t="s">
        <v>3704</v>
      </c>
      <c r="B450" s="261" t="s">
        <v>3714</v>
      </c>
      <c r="C450" s="478"/>
      <c r="D450" s="478"/>
      <c r="E450" s="306">
        <v>0</v>
      </c>
      <c r="F450" s="475">
        <f t="shared" si="146"/>
        <v>0</v>
      </c>
      <c r="G450" s="306">
        <v>470</v>
      </c>
      <c r="H450" s="306">
        <v>24</v>
      </c>
      <c r="I450" s="3">
        <f>E450/G450+H450</f>
        <v>24</v>
      </c>
      <c r="J450" s="3">
        <f>ROUNDUP(I450/7.5,0)</f>
        <v>4</v>
      </c>
      <c r="K450" s="266" t="s">
        <v>1757</v>
      </c>
      <c r="L450" s="943">
        <v>3.1E-2</v>
      </c>
      <c r="M450" s="943"/>
      <c r="N450" s="33">
        <f t="shared" si="142"/>
        <v>0</v>
      </c>
      <c r="O450" s="853"/>
      <c r="P450" s="668"/>
      <c r="Q450" s="33"/>
      <c r="R450" s="890"/>
      <c r="S450" s="1027"/>
      <c r="T450" s="1028"/>
      <c r="U450" s="1033"/>
    </row>
    <row r="451" spans="1:21">
      <c r="A451" s="261" t="s">
        <v>3704</v>
      </c>
      <c r="B451" s="261" t="s">
        <v>3715</v>
      </c>
      <c r="C451" s="478"/>
      <c r="D451" s="478"/>
      <c r="E451" s="306">
        <v>0</v>
      </c>
      <c r="F451" s="475">
        <f t="shared" si="146"/>
        <v>0</v>
      </c>
      <c r="G451" s="307">
        <v>470</v>
      </c>
      <c r="H451" s="306">
        <v>4</v>
      </c>
      <c r="I451" s="3">
        <f t="shared" si="147"/>
        <v>4</v>
      </c>
      <c r="J451" s="3">
        <f t="shared" si="145"/>
        <v>1</v>
      </c>
      <c r="K451" s="306" t="s">
        <v>3708</v>
      </c>
      <c r="L451" s="308">
        <v>2.9000000000000001E-2</v>
      </c>
      <c r="M451" s="309"/>
      <c r="N451" s="33">
        <f t="shared" si="142"/>
        <v>0</v>
      </c>
      <c r="O451" s="853"/>
      <c r="P451" s="668"/>
      <c r="Q451" s="33"/>
      <c r="R451" s="890"/>
      <c r="S451" s="1027"/>
      <c r="T451" s="1028"/>
      <c r="U451" s="1033"/>
    </row>
    <row r="452" spans="1:21">
      <c r="A452" s="261" t="s">
        <v>3704</v>
      </c>
      <c r="B452" s="942" t="s">
        <v>3716</v>
      </c>
      <c r="C452" s="478"/>
      <c r="D452" s="478"/>
      <c r="E452" s="306">
        <v>0</v>
      </c>
      <c r="F452" s="475">
        <f t="shared" si="146"/>
        <v>0</v>
      </c>
      <c r="G452" s="307">
        <v>470</v>
      </c>
      <c r="H452" s="306">
        <v>24</v>
      </c>
      <c r="I452" s="3">
        <f>E452/G452+H452</f>
        <v>24</v>
      </c>
      <c r="J452" s="3">
        <f>ROUNDUP(I452/7.5,0)</f>
        <v>4</v>
      </c>
      <c r="K452" s="266" t="s">
        <v>1757</v>
      </c>
      <c r="L452" s="1094">
        <v>3.1E-2</v>
      </c>
      <c r="M452" s="943"/>
      <c r="N452" s="33">
        <f t="shared" si="142"/>
        <v>0</v>
      </c>
      <c r="O452" s="853"/>
      <c r="P452" s="668"/>
      <c r="Q452" s="33"/>
      <c r="R452" s="890"/>
      <c r="S452" s="1027"/>
      <c r="T452" s="1028"/>
      <c r="U452" s="1033"/>
    </row>
    <row r="453" spans="1:21">
      <c r="A453" s="261" t="s">
        <v>3704</v>
      </c>
      <c r="B453" s="261" t="s">
        <v>3717</v>
      </c>
      <c r="C453" s="478"/>
      <c r="D453" s="478"/>
      <c r="E453" s="306">
        <v>0</v>
      </c>
      <c r="F453" s="475">
        <f t="shared" si="146"/>
        <v>0</v>
      </c>
      <c r="G453" s="307">
        <v>470</v>
      </c>
      <c r="H453" s="306">
        <v>4</v>
      </c>
      <c r="I453" s="3">
        <f t="shared" si="147"/>
        <v>4</v>
      </c>
      <c r="J453" s="3">
        <f t="shared" si="145"/>
        <v>1</v>
      </c>
      <c r="K453" s="306" t="s">
        <v>3708</v>
      </c>
      <c r="L453" s="308">
        <v>2.9000000000000001E-2</v>
      </c>
      <c r="M453" s="309"/>
      <c r="N453" s="33">
        <f t="shared" si="142"/>
        <v>0</v>
      </c>
      <c r="O453" s="853"/>
      <c r="P453" s="668"/>
      <c r="Q453" s="33"/>
      <c r="R453" s="890"/>
      <c r="S453" s="1027"/>
      <c r="T453" s="1028"/>
      <c r="U453" s="1033"/>
    </row>
    <row r="454" spans="1:21">
      <c r="A454" s="261" t="s">
        <v>3537</v>
      </c>
      <c r="B454" s="261" t="s">
        <v>3718</v>
      </c>
      <c r="C454" s="478"/>
      <c r="D454" s="478"/>
      <c r="E454" s="306">
        <v>0</v>
      </c>
      <c r="F454" s="475">
        <f t="shared" si="146"/>
        <v>0</v>
      </c>
      <c r="G454" s="306">
        <v>330</v>
      </c>
      <c r="H454" s="306">
        <v>4</v>
      </c>
      <c r="I454" s="3">
        <f t="shared" si="147"/>
        <v>4</v>
      </c>
      <c r="J454" s="3">
        <f t="shared" si="145"/>
        <v>1</v>
      </c>
      <c r="K454" s="306" t="s">
        <v>3708</v>
      </c>
      <c r="L454" s="308">
        <v>3.4299999999999997E-2</v>
      </c>
      <c r="M454" s="309"/>
      <c r="N454" s="33">
        <f t="shared" si="142"/>
        <v>0</v>
      </c>
      <c r="O454" s="853"/>
      <c r="P454" s="668"/>
      <c r="Q454" s="33"/>
      <c r="R454" s="890"/>
      <c r="S454" s="1027"/>
      <c r="T454" s="1028"/>
      <c r="U454" s="1033"/>
    </row>
    <row r="455" spans="1:21">
      <c r="A455" s="261" t="s">
        <v>3537</v>
      </c>
      <c r="B455" s="261" t="s">
        <v>3538</v>
      </c>
      <c r="C455" s="478"/>
      <c r="D455" s="478"/>
      <c r="E455" s="306">
        <v>0</v>
      </c>
      <c r="F455" s="475">
        <f t="shared" si="146"/>
        <v>0</v>
      </c>
      <c r="G455" s="307">
        <v>470</v>
      </c>
      <c r="H455" s="306">
        <v>4</v>
      </c>
      <c r="I455" s="3">
        <f t="shared" si="147"/>
        <v>4</v>
      </c>
      <c r="J455" s="3">
        <f t="shared" si="145"/>
        <v>1</v>
      </c>
      <c r="K455" s="306" t="s">
        <v>1757</v>
      </c>
      <c r="L455" s="308">
        <v>3.1E-2</v>
      </c>
      <c r="M455" s="309">
        <v>1.6420000000000001E-2</v>
      </c>
      <c r="N455" s="33">
        <f t="shared" si="142"/>
        <v>0</v>
      </c>
      <c r="O455" s="853"/>
      <c r="P455" s="668"/>
      <c r="Q455" s="33"/>
      <c r="R455" s="890"/>
      <c r="S455" s="1027"/>
      <c r="T455" s="1028"/>
      <c r="U455" s="1033"/>
    </row>
    <row r="456" spans="1:21">
      <c r="A456" s="261" t="s">
        <v>3537</v>
      </c>
      <c r="B456" s="261" t="s">
        <v>3719</v>
      </c>
      <c r="C456" s="478"/>
      <c r="D456" s="478"/>
      <c r="E456" s="306">
        <v>0</v>
      </c>
      <c r="F456" s="475">
        <f t="shared" si="146"/>
        <v>0</v>
      </c>
      <c r="G456" s="306">
        <v>330</v>
      </c>
      <c r="H456" s="306">
        <v>4</v>
      </c>
      <c r="I456" s="3">
        <f t="shared" si="147"/>
        <v>4</v>
      </c>
      <c r="J456" s="3">
        <f t="shared" si="145"/>
        <v>1</v>
      </c>
      <c r="K456" s="306" t="s">
        <v>3708</v>
      </c>
      <c r="L456" s="309">
        <v>3.4299999999999997E-2</v>
      </c>
      <c r="M456" s="309"/>
      <c r="N456" s="33">
        <f t="shared" si="142"/>
        <v>0</v>
      </c>
      <c r="O456" s="853"/>
      <c r="P456" s="668"/>
      <c r="Q456" s="33"/>
      <c r="R456" s="890"/>
      <c r="S456" s="1027"/>
      <c r="T456" s="1028"/>
      <c r="U456" s="1033"/>
    </row>
    <row r="457" spans="1:21">
      <c r="A457" s="261" t="s">
        <v>3537</v>
      </c>
      <c r="B457" s="261" t="s">
        <v>3720</v>
      </c>
      <c r="C457" s="478"/>
      <c r="D457" s="478"/>
      <c r="E457" s="306">
        <v>0</v>
      </c>
      <c r="F457" s="475">
        <f t="shared" si="146"/>
        <v>0</v>
      </c>
      <c r="G457" s="307">
        <v>421</v>
      </c>
      <c r="H457" s="306">
        <v>4</v>
      </c>
      <c r="I457" s="3">
        <f t="shared" si="147"/>
        <v>4</v>
      </c>
      <c r="J457" s="3">
        <f t="shared" si="145"/>
        <v>1</v>
      </c>
      <c r="K457" s="306" t="s">
        <v>3708</v>
      </c>
      <c r="L457" s="308">
        <v>2.9000000000000001E-2</v>
      </c>
      <c r="M457" s="309"/>
      <c r="N457" s="33">
        <f t="shared" si="142"/>
        <v>0</v>
      </c>
      <c r="O457" s="853"/>
      <c r="P457" s="668"/>
      <c r="Q457" s="33"/>
      <c r="R457" s="890"/>
      <c r="S457" s="1027"/>
      <c r="T457" s="1028"/>
      <c r="U457" s="1033"/>
    </row>
    <row r="458" spans="1:21">
      <c r="A458" s="261" t="s">
        <v>3537</v>
      </c>
      <c r="B458" s="261" t="s">
        <v>3721</v>
      </c>
      <c r="C458" s="478"/>
      <c r="D458" s="478"/>
      <c r="E458" s="306">
        <v>0</v>
      </c>
      <c r="F458" s="475">
        <f t="shared" si="146"/>
        <v>0</v>
      </c>
      <c r="G458" s="306">
        <v>420</v>
      </c>
      <c r="H458" s="306">
        <v>4</v>
      </c>
      <c r="I458" s="3">
        <f t="shared" si="147"/>
        <v>4</v>
      </c>
      <c r="J458" s="3">
        <f t="shared" si="145"/>
        <v>1</v>
      </c>
      <c r="K458" s="306" t="s">
        <v>1757</v>
      </c>
      <c r="L458" s="309">
        <v>3.1199999999999999E-2</v>
      </c>
      <c r="M458" s="309"/>
      <c r="N458" s="33">
        <f t="shared" si="142"/>
        <v>0</v>
      </c>
      <c r="O458" s="853"/>
      <c r="P458" s="668"/>
      <c r="Q458" s="33"/>
      <c r="R458" s="890"/>
      <c r="S458" s="1027"/>
      <c r="T458" s="1028"/>
      <c r="U458" s="1033"/>
    </row>
    <row r="459" spans="1:21">
      <c r="A459" s="261" t="s">
        <v>3537</v>
      </c>
      <c r="B459" s="261" t="s">
        <v>3722</v>
      </c>
      <c r="C459" s="478"/>
      <c r="D459" s="478"/>
      <c r="E459" s="306">
        <v>0</v>
      </c>
      <c r="F459" s="475">
        <f t="shared" si="146"/>
        <v>0</v>
      </c>
      <c r="G459" s="306">
        <v>330</v>
      </c>
      <c r="H459" s="306">
        <v>4</v>
      </c>
      <c r="I459" s="3">
        <f t="shared" si="147"/>
        <v>4</v>
      </c>
      <c r="J459" s="3">
        <f t="shared" si="145"/>
        <v>1</v>
      </c>
      <c r="K459" s="306" t="s">
        <v>3708</v>
      </c>
      <c r="L459" s="309">
        <v>3.4299999999999997E-2</v>
      </c>
      <c r="M459" s="309"/>
      <c r="N459" s="33">
        <f t="shared" si="142"/>
        <v>0</v>
      </c>
      <c r="O459" s="853"/>
      <c r="P459" s="668"/>
      <c r="Q459" s="33"/>
      <c r="R459" s="890"/>
      <c r="S459" s="1027"/>
      <c r="T459" s="1028"/>
      <c r="U459" s="1033"/>
    </row>
    <row r="460" spans="1:21">
      <c r="A460" s="261" t="s">
        <v>3537</v>
      </c>
      <c r="B460" s="261" t="s">
        <v>3723</v>
      </c>
      <c r="C460" s="478"/>
      <c r="D460" s="478"/>
      <c r="E460" s="306">
        <v>0</v>
      </c>
      <c r="F460" s="475">
        <f t="shared" si="146"/>
        <v>0</v>
      </c>
      <c r="G460" s="306">
        <v>330</v>
      </c>
      <c r="H460" s="306">
        <v>4</v>
      </c>
      <c r="I460" s="3">
        <f t="shared" si="147"/>
        <v>4</v>
      </c>
      <c r="J460" s="3">
        <f t="shared" si="145"/>
        <v>1</v>
      </c>
      <c r="K460" s="306" t="s">
        <v>3708</v>
      </c>
      <c r="L460" s="308">
        <v>2.9000000000000001E-2</v>
      </c>
      <c r="M460" s="309"/>
      <c r="N460" s="33">
        <f t="shared" si="142"/>
        <v>0</v>
      </c>
      <c r="O460" s="853"/>
      <c r="P460" s="668"/>
      <c r="Q460" s="33"/>
      <c r="R460" s="890"/>
      <c r="S460" s="1027"/>
      <c r="T460" s="1028"/>
      <c r="U460" s="1033"/>
    </row>
    <row r="461" spans="1:21">
      <c r="A461" s="261" t="s">
        <v>3537</v>
      </c>
      <c r="B461" s="261" t="s">
        <v>3724</v>
      </c>
      <c r="C461" s="478"/>
      <c r="D461" s="478"/>
      <c r="E461" s="306">
        <v>0</v>
      </c>
      <c r="F461" s="475">
        <f t="shared" si="146"/>
        <v>0</v>
      </c>
      <c r="G461" s="307">
        <v>470</v>
      </c>
      <c r="H461" s="306">
        <v>4</v>
      </c>
      <c r="I461" s="3">
        <f t="shared" si="147"/>
        <v>4</v>
      </c>
      <c r="J461" s="3">
        <f t="shared" si="145"/>
        <v>1</v>
      </c>
      <c r="K461" s="306" t="s">
        <v>1757</v>
      </c>
      <c r="L461" s="308">
        <v>3.1E-2</v>
      </c>
      <c r="M461" s="309"/>
      <c r="N461" s="33">
        <f t="shared" si="142"/>
        <v>0</v>
      </c>
      <c r="O461" s="853"/>
      <c r="P461" s="668"/>
      <c r="Q461" s="33"/>
      <c r="R461" s="890"/>
      <c r="S461" s="1027"/>
      <c r="T461" s="1028"/>
      <c r="U461" s="1033"/>
    </row>
    <row r="462" spans="1:21">
      <c r="A462" s="261" t="s">
        <v>3537</v>
      </c>
      <c r="B462" s="261" t="s">
        <v>3725</v>
      </c>
      <c r="C462" s="478"/>
      <c r="D462" s="478"/>
      <c r="E462" s="306">
        <v>0</v>
      </c>
      <c r="F462" s="475">
        <f t="shared" si="146"/>
        <v>0</v>
      </c>
      <c r="G462" s="307">
        <v>331</v>
      </c>
      <c r="H462" s="306">
        <v>4</v>
      </c>
      <c r="I462" s="3">
        <f t="shared" si="147"/>
        <v>4</v>
      </c>
      <c r="J462" s="3">
        <f t="shared" si="145"/>
        <v>1</v>
      </c>
      <c r="K462" s="306" t="s">
        <v>3708</v>
      </c>
      <c r="L462" s="308">
        <v>2.9000000000000001E-2</v>
      </c>
      <c r="M462" s="309"/>
      <c r="N462" s="33">
        <f t="shared" si="142"/>
        <v>0</v>
      </c>
      <c r="O462" s="853"/>
      <c r="P462" s="668"/>
      <c r="Q462" s="33"/>
      <c r="R462" s="890"/>
      <c r="S462" s="1027"/>
      <c r="T462" s="1028"/>
      <c r="U462" s="1033"/>
    </row>
    <row r="463" spans="1:21">
      <c r="A463" s="261" t="s">
        <v>3537</v>
      </c>
      <c r="B463" s="261" t="s">
        <v>3539</v>
      </c>
      <c r="C463" s="478"/>
      <c r="D463" s="478"/>
      <c r="E463" s="306">
        <v>0</v>
      </c>
      <c r="F463" s="475">
        <f t="shared" si="146"/>
        <v>0</v>
      </c>
      <c r="G463" s="307">
        <v>470</v>
      </c>
      <c r="H463" s="306">
        <v>4</v>
      </c>
      <c r="I463" s="3">
        <f t="shared" si="147"/>
        <v>4</v>
      </c>
      <c r="J463" s="3">
        <f t="shared" si="145"/>
        <v>1</v>
      </c>
      <c r="K463" s="306" t="s">
        <v>1757</v>
      </c>
      <c r="L463" s="308">
        <v>3.1E-2</v>
      </c>
      <c r="M463" s="309">
        <v>1.6420000000000001E-2</v>
      </c>
      <c r="N463" s="33">
        <f t="shared" si="142"/>
        <v>0</v>
      </c>
      <c r="O463" s="853"/>
      <c r="P463" s="668"/>
      <c r="Q463" s="33"/>
      <c r="R463" s="890"/>
      <c r="S463" s="1027"/>
      <c r="T463" s="1028"/>
      <c r="U463" s="1033"/>
    </row>
    <row r="464" spans="1:21">
      <c r="A464" s="261" t="s">
        <v>3537</v>
      </c>
      <c r="B464" s="261" t="s">
        <v>3726</v>
      </c>
      <c r="C464" s="478"/>
      <c r="D464" s="478"/>
      <c r="E464" s="306">
        <v>0</v>
      </c>
      <c r="F464" s="475">
        <f t="shared" si="146"/>
        <v>0</v>
      </c>
      <c r="G464" s="307">
        <v>330</v>
      </c>
      <c r="H464" s="306">
        <v>4</v>
      </c>
      <c r="I464" s="3">
        <f t="shared" si="147"/>
        <v>4</v>
      </c>
      <c r="J464" s="3">
        <f t="shared" si="145"/>
        <v>1</v>
      </c>
      <c r="K464" s="306" t="s">
        <v>3708</v>
      </c>
      <c r="L464" s="308">
        <v>2.9000000000000001E-2</v>
      </c>
      <c r="M464" s="309"/>
      <c r="N464" s="33">
        <f t="shared" si="142"/>
        <v>0</v>
      </c>
      <c r="O464" s="853"/>
      <c r="P464" s="668"/>
      <c r="Q464" s="33"/>
      <c r="R464" s="890"/>
      <c r="S464" s="1027"/>
      <c r="T464" s="1028"/>
      <c r="U464" s="1033"/>
    </row>
    <row r="465" spans="1:21">
      <c r="A465" s="261" t="s">
        <v>3537</v>
      </c>
      <c r="B465" s="261" t="s">
        <v>3727</v>
      </c>
      <c r="C465" s="478"/>
      <c r="D465" s="478"/>
      <c r="E465" s="306">
        <v>0</v>
      </c>
      <c r="F465" s="475">
        <f t="shared" si="146"/>
        <v>0</v>
      </c>
      <c r="G465" s="307">
        <v>470</v>
      </c>
      <c r="H465" s="306">
        <v>4</v>
      </c>
      <c r="I465" s="3">
        <f t="shared" si="147"/>
        <v>4</v>
      </c>
      <c r="J465" s="3">
        <f t="shared" si="145"/>
        <v>1</v>
      </c>
      <c r="K465" s="306" t="s">
        <v>1757</v>
      </c>
      <c r="L465" s="308">
        <v>3.1E-2</v>
      </c>
      <c r="M465" s="309"/>
      <c r="N465" s="33">
        <f t="shared" si="142"/>
        <v>0</v>
      </c>
      <c r="O465" s="853"/>
      <c r="P465" s="668"/>
      <c r="Q465" s="33"/>
      <c r="R465" s="890"/>
      <c r="S465" s="1027"/>
      <c r="T465" s="1028"/>
      <c r="U465" s="1033"/>
    </row>
    <row r="466" spans="1:21">
      <c r="A466" s="261" t="s">
        <v>3530</v>
      </c>
      <c r="B466" s="261" t="s">
        <v>3728</v>
      </c>
      <c r="C466" s="478" t="s">
        <v>735</v>
      </c>
      <c r="D466" s="478"/>
      <c r="E466" s="306">
        <v>0</v>
      </c>
      <c r="F466" s="475">
        <f t="shared" si="146"/>
        <v>0</v>
      </c>
      <c r="G466" s="307">
        <v>540</v>
      </c>
      <c r="H466" s="306">
        <v>32</v>
      </c>
      <c r="I466" s="3">
        <f>E466/G466+H466</f>
        <v>32</v>
      </c>
      <c r="J466" s="3">
        <f>ROUNDUP(I466/7.5,0)</f>
        <v>5</v>
      </c>
      <c r="K466" s="306" t="s">
        <v>1100</v>
      </c>
      <c r="L466" s="308">
        <v>0.2412</v>
      </c>
      <c r="M466" s="309"/>
      <c r="N466" s="33">
        <f t="shared" si="142"/>
        <v>0</v>
      </c>
      <c r="O466" s="853"/>
      <c r="P466" s="668"/>
      <c r="Q466" s="33"/>
      <c r="R466" s="890"/>
      <c r="S466" s="1027"/>
      <c r="T466" s="872"/>
      <c r="U466" s="1033"/>
    </row>
    <row r="467" spans="1:21">
      <c r="A467" s="261" t="s">
        <v>3172</v>
      </c>
      <c r="B467" s="261" t="s">
        <v>3728</v>
      </c>
      <c r="C467" s="478" t="s">
        <v>736</v>
      </c>
      <c r="D467" s="478"/>
      <c r="E467" s="306">
        <v>0</v>
      </c>
      <c r="F467" s="475">
        <f t="shared" si="146"/>
        <v>0</v>
      </c>
      <c r="G467" s="306">
        <v>540</v>
      </c>
      <c r="H467" s="306">
        <v>32</v>
      </c>
      <c r="I467" s="3">
        <f t="shared" si="147"/>
        <v>32</v>
      </c>
      <c r="J467" s="3">
        <f t="shared" si="145"/>
        <v>5</v>
      </c>
      <c r="K467" s="306" t="s">
        <v>1100</v>
      </c>
      <c r="L467" s="308">
        <v>0.24540000000000001</v>
      </c>
      <c r="M467" s="309"/>
      <c r="N467" s="33">
        <f t="shared" si="142"/>
        <v>0</v>
      </c>
      <c r="O467" s="853"/>
      <c r="P467" s="668"/>
      <c r="Q467" s="33"/>
      <c r="R467" s="890"/>
      <c r="S467" s="1027"/>
      <c r="T467" s="1028"/>
      <c r="U467" s="1033"/>
    </row>
    <row r="468" spans="1:21">
      <c r="A468" s="261" t="s">
        <v>3168</v>
      </c>
      <c r="B468" s="261" t="s">
        <v>3729</v>
      </c>
      <c r="C468" s="478"/>
      <c r="D468" s="478"/>
      <c r="E468" s="306">
        <v>0</v>
      </c>
      <c r="F468" s="475">
        <f t="shared" si="146"/>
        <v>0</v>
      </c>
      <c r="G468" s="307">
        <v>405</v>
      </c>
      <c r="H468" s="306">
        <v>32</v>
      </c>
      <c r="I468" s="3">
        <f t="shared" si="147"/>
        <v>32</v>
      </c>
      <c r="J468" s="3">
        <f t="shared" si="145"/>
        <v>5</v>
      </c>
      <c r="K468" s="306" t="s">
        <v>1796</v>
      </c>
      <c r="L468" s="308">
        <v>0.19700000000000001</v>
      </c>
      <c r="M468" s="309"/>
      <c r="N468" s="33">
        <f t="shared" si="142"/>
        <v>0</v>
      </c>
      <c r="O468" s="853"/>
      <c r="P468" s="668" t="s">
        <v>3453</v>
      </c>
      <c r="Q468" s="33"/>
      <c r="R468" s="890"/>
      <c r="S468" s="1027"/>
      <c r="T468" s="872"/>
      <c r="U468" s="1033"/>
    </row>
    <row r="469" spans="1:21">
      <c r="A469" s="261" t="s">
        <v>3171</v>
      </c>
      <c r="B469" s="261" t="s">
        <v>3703</v>
      </c>
      <c r="C469" s="478"/>
      <c r="D469" s="478"/>
      <c r="E469" s="261">
        <v>0</v>
      </c>
      <c r="F469" s="1513">
        <f>((E469*M469)/35)</f>
        <v>0</v>
      </c>
      <c r="G469" s="307">
        <v>348</v>
      </c>
      <c r="H469" s="306">
        <v>32</v>
      </c>
      <c r="I469" s="3">
        <f>E469/G469+H469</f>
        <v>32</v>
      </c>
      <c r="J469" s="3">
        <f>ROUNDUP(I469/7.5,0)</f>
        <v>5</v>
      </c>
      <c r="K469" s="306" t="s">
        <v>1792</v>
      </c>
      <c r="L469" s="308">
        <v>0.25990000000000002</v>
      </c>
      <c r="M469" s="309">
        <v>0.1376</v>
      </c>
      <c r="N469" s="33">
        <f>E469*L469</f>
        <v>0</v>
      </c>
      <c r="O469" s="853"/>
      <c r="P469" s="668"/>
      <c r="Q469" s="33"/>
      <c r="R469" s="890"/>
      <c r="S469" s="1027"/>
      <c r="T469" s="872"/>
      <c r="U469" s="1033"/>
    </row>
    <row r="470" spans="1:21">
      <c r="A470" s="261" t="s">
        <v>3171</v>
      </c>
      <c r="B470" s="261" t="s">
        <v>3730</v>
      </c>
      <c r="C470" s="478"/>
      <c r="D470" s="478"/>
      <c r="E470" s="1511">
        <v>0</v>
      </c>
      <c r="F470" s="1512">
        <f t="shared" si="146"/>
        <v>0</v>
      </c>
      <c r="G470" s="307">
        <v>324</v>
      </c>
      <c r="H470" s="306">
        <v>32</v>
      </c>
      <c r="I470" s="3">
        <f t="shared" si="147"/>
        <v>32</v>
      </c>
      <c r="J470" s="3">
        <f t="shared" si="145"/>
        <v>5</v>
      </c>
      <c r="K470" s="306" t="s">
        <v>3731</v>
      </c>
      <c r="L470" s="308">
        <v>8.48E-2</v>
      </c>
      <c r="M470" s="309">
        <v>4.4900000000000002E-2</v>
      </c>
      <c r="N470" s="33">
        <f t="shared" si="142"/>
        <v>0</v>
      </c>
      <c r="O470" s="853"/>
      <c r="P470" s="668"/>
      <c r="Q470" s="33">
        <v>100</v>
      </c>
      <c r="R470" s="1053" t="s">
        <v>3732</v>
      </c>
      <c r="S470" s="1040"/>
      <c r="T470" s="1041"/>
      <c r="U470" s="1033"/>
    </row>
    <row r="471" spans="1:21">
      <c r="A471" s="261" t="s">
        <v>3530</v>
      </c>
      <c r="B471" s="261" t="s">
        <v>3540</v>
      </c>
      <c r="C471" s="478"/>
      <c r="D471" s="478"/>
      <c r="E471" s="306">
        <v>0</v>
      </c>
      <c r="F471" s="475">
        <f t="shared" si="146"/>
        <v>0</v>
      </c>
      <c r="G471" s="307">
        <v>463</v>
      </c>
      <c r="H471" s="306">
        <v>4</v>
      </c>
      <c r="I471" s="3">
        <f t="shared" si="147"/>
        <v>4</v>
      </c>
      <c r="J471" s="3">
        <f t="shared" si="145"/>
        <v>1</v>
      </c>
      <c r="K471" s="306" t="s">
        <v>1757</v>
      </c>
      <c r="L471" s="308">
        <v>3.1E-2</v>
      </c>
      <c r="M471" s="309">
        <v>1.6420000000000001E-2</v>
      </c>
      <c r="N471" s="33">
        <f t="shared" si="142"/>
        <v>0</v>
      </c>
      <c r="O471" s="853"/>
      <c r="P471" s="668"/>
      <c r="Q471" s="33"/>
      <c r="R471" s="890"/>
      <c r="S471" s="1027"/>
      <c r="T471" s="1028"/>
      <c r="U471" s="1033"/>
    </row>
    <row r="472" spans="1:21">
      <c r="A472" s="261" t="s">
        <v>3733</v>
      </c>
      <c r="B472" s="261" t="s">
        <v>3734</v>
      </c>
      <c r="C472" s="478"/>
      <c r="D472" s="478"/>
      <c r="E472" s="306">
        <v>0</v>
      </c>
      <c r="F472" s="475">
        <f t="shared" si="146"/>
        <v>0</v>
      </c>
      <c r="G472" s="306">
        <v>381</v>
      </c>
      <c r="H472" s="306">
        <v>32</v>
      </c>
      <c r="I472" s="3">
        <f t="shared" si="147"/>
        <v>32</v>
      </c>
      <c r="J472" s="3">
        <f t="shared" si="145"/>
        <v>5</v>
      </c>
      <c r="K472" s="306" t="s">
        <v>1796</v>
      </c>
      <c r="L472" s="309">
        <v>0.20949999999999999</v>
      </c>
      <c r="M472" s="309"/>
      <c r="N472" s="33">
        <f t="shared" ref="N472:N541" si="148">E472*L472</f>
        <v>0</v>
      </c>
      <c r="O472" s="853"/>
      <c r="P472" s="668"/>
      <c r="Q472" s="33"/>
      <c r="R472" s="890"/>
      <c r="S472" s="1027"/>
      <c r="T472" s="1028"/>
      <c r="U472" s="1033"/>
    </row>
    <row r="473" spans="1:21">
      <c r="A473" s="261" t="s">
        <v>3733</v>
      </c>
      <c r="B473" s="261" t="s">
        <v>3735</v>
      </c>
      <c r="C473" s="966" t="s">
        <v>644</v>
      </c>
      <c r="D473" s="966"/>
      <c r="E473" s="306">
        <v>0</v>
      </c>
      <c r="F473" s="475">
        <f t="shared" si="146"/>
        <v>0</v>
      </c>
      <c r="G473" s="306">
        <v>381</v>
      </c>
      <c r="H473" s="306">
        <v>32</v>
      </c>
      <c r="I473" s="3">
        <f>E473/G473+H473</f>
        <v>32</v>
      </c>
      <c r="J473" s="3">
        <f>ROUNDUP(I473/7.5,0)</f>
        <v>5</v>
      </c>
      <c r="K473" s="306" t="s">
        <v>1796</v>
      </c>
      <c r="L473" s="309">
        <v>0.20949999999999999</v>
      </c>
      <c r="M473" s="309"/>
      <c r="N473" s="33">
        <f t="shared" si="148"/>
        <v>0</v>
      </c>
      <c r="O473" s="853"/>
      <c r="P473" s="668"/>
      <c r="Q473" s="1032">
        <v>2014</v>
      </c>
      <c r="R473" s="890"/>
      <c r="S473" s="1027"/>
      <c r="T473" s="1028"/>
      <c r="U473" s="1033"/>
    </row>
    <row r="474" spans="1:21">
      <c r="A474" s="261" t="s">
        <v>3530</v>
      </c>
      <c r="B474" s="261" t="s">
        <v>3479</v>
      </c>
      <c r="C474" s="966" t="s">
        <v>735</v>
      </c>
      <c r="D474" s="966"/>
      <c r="E474" s="306">
        <v>0</v>
      </c>
      <c r="F474" s="475">
        <f t="shared" si="146"/>
        <v>0</v>
      </c>
      <c r="G474" s="307">
        <v>540</v>
      </c>
      <c r="H474" s="306">
        <v>32</v>
      </c>
      <c r="I474" s="3">
        <f>E474/G474+H474</f>
        <v>32</v>
      </c>
      <c r="J474" s="3">
        <f>ROUNDUP(I474/7.5,0)</f>
        <v>5</v>
      </c>
      <c r="K474" s="306" t="s">
        <v>1100</v>
      </c>
      <c r="L474" s="308">
        <v>0.23899999999999999</v>
      </c>
      <c r="M474" s="309">
        <v>0.11194</v>
      </c>
      <c r="N474" s="33">
        <f t="shared" si="148"/>
        <v>0</v>
      </c>
      <c r="O474" s="853"/>
      <c r="P474" s="668"/>
      <c r="Q474" s="33"/>
      <c r="R474" s="890"/>
      <c r="S474" s="1027"/>
      <c r="T474" s="1028"/>
      <c r="U474" s="1033"/>
    </row>
    <row r="475" spans="1:21">
      <c r="A475" s="261" t="s">
        <v>3172</v>
      </c>
      <c r="B475" s="261" t="s">
        <v>3479</v>
      </c>
      <c r="C475" s="966" t="s">
        <v>736</v>
      </c>
      <c r="D475" s="966"/>
      <c r="E475" s="306">
        <v>0</v>
      </c>
      <c r="F475" s="475">
        <f t="shared" si="146"/>
        <v>0</v>
      </c>
      <c r="G475" s="307">
        <v>540</v>
      </c>
      <c r="H475" s="306">
        <v>32</v>
      </c>
      <c r="I475" s="3">
        <f>E475/G475+H475</f>
        <v>32</v>
      </c>
      <c r="J475" s="3">
        <f>ROUNDUP(I475/7.5,0)</f>
        <v>5</v>
      </c>
      <c r="K475" s="306" t="s">
        <v>1100</v>
      </c>
      <c r="L475" s="308">
        <v>0.2432</v>
      </c>
      <c r="M475" s="309">
        <v>0.11194</v>
      </c>
      <c r="N475" s="33">
        <f t="shared" si="148"/>
        <v>0</v>
      </c>
      <c r="O475" s="853"/>
      <c r="P475" s="668"/>
      <c r="Q475" s="1032">
        <v>2014</v>
      </c>
      <c r="R475" s="890"/>
      <c r="S475" s="1027"/>
      <c r="T475" s="1028"/>
      <c r="U475" s="1033"/>
    </row>
    <row r="476" spans="1:21">
      <c r="A476" s="261" t="s">
        <v>3736</v>
      </c>
      <c r="B476" s="261" t="s">
        <v>3480</v>
      </c>
      <c r="C476" s="966"/>
      <c r="D476" s="966"/>
      <c r="E476" s="306">
        <v>0</v>
      </c>
      <c r="F476" s="475">
        <f t="shared" si="146"/>
        <v>0</v>
      </c>
      <c r="G476" s="307">
        <v>405</v>
      </c>
      <c r="H476" s="306">
        <v>32</v>
      </c>
      <c r="I476" s="3">
        <f>E476/G476+H476</f>
        <v>32</v>
      </c>
      <c r="J476" s="3">
        <f>ROUNDUP(I476/7.5,0)</f>
        <v>5</v>
      </c>
      <c r="K476" s="306" t="s">
        <v>1796</v>
      </c>
      <c r="L476" s="308">
        <v>0.19700000000000001</v>
      </c>
      <c r="M476" s="309">
        <v>7.4020000000000002E-2</v>
      </c>
      <c r="N476" s="33">
        <f t="shared" si="148"/>
        <v>0</v>
      </c>
      <c r="O476" s="853"/>
      <c r="P476" s="668"/>
      <c r="Q476" s="1032">
        <v>2014</v>
      </c>
      <c r="R476" s="890"/>
      <c r="S476" s="1027"/>
      <c r="T476" s="1028"/>
      <c r="U476" s="1033"/>
    </row>
    <row r="477" spans="1:21">
      <c r="A477" s="261" t="s">
        <v>3530</v>
      </c>
      <c r="B477" s="261" t="s">
        <v>3737</v>
      </c>
      <c r="C477" s="966"/>
      <c r="D477" s="966"/>
      <c r="E477" s="306">
        <v>0</v>
      </c>
      <c r="F477" s="475">
        <f t="shared" si="146"/>
        <v>0</v>
      </c>
      <c r="G477" s="307">
        <v>341</v>
      </c>
      <c r="H477" s="306">
        <v>24</v>
      </c>
      <c r="I477" s="3">
        <f t="shared" si="147"/>
        <v>24</v>
      </c>
      <c r="J477" s="3">
        <f t="shared" si="145"/>
        <v>4</v>
      </c>
      <c r="K477" s="306" t="s">
        <v>1773</v>
      </c>
      <c r="L477" s="308">
        <v>0.1545</v>
      </c>
      <c r="M477" s="309"/>
      <c r="N477" s="33">
        <f t="shared" si="148"/>
        <v>0</v>
      </c>
      <c r="O477" s="853"/>
      <c r="P477" s="668"/>
      <c r="Q477" s="33"/>
      <c r="R477" s="890"/>
      <c r="S477" s="1027"/>
      <c r="T477" s="1028"/>
      <c r="U477" s="1033"/>
    </row>
    <row r="478" spans="1:21">
      <c r="A478" s="261" t="s">
        <v>3704</v>
      </c>
      <c r="B478" s="261" t="s">
        <v>3738</v>
      </c>
      <c r="C478" s="966"/>
      <c r="D478" s="966"/>
      <c r="E478" s="306">
        <v>0</v>
      </c>
      <c r="F478" s="475">
        <f t="shared" si="146"/>
        <v>0</v>
      </c>
      <c r="G478" s="307">
        <v>648</v>
      </c>
      <c r="H478" s="306">
        <v>4</v>
      </c>
      <c r="I478" s="3">
        <f t="shared" si="147"/>
        <v>4</v>
      </c>
      <c r="J478" s="3">
        <f t="shared" si="145"/>
        <v>1</v>
      </c>
      <c r="K478" s="306" t="s">
        <v>1746</v>
      </c>
      <c r="L478" s="308">
        <v>8.6999999999999994E-3</v>
      </c>
      <c r="M478" s="309"/>
      <c r="N478" s="33">
        <f t="shared" si="148"/>
        <v>0</v>
      </c>
      <c r="O478" s="1054" t="s">
        <v>3739</v>
      </c>
      <c r="P478" s="1051"/>
      <c r="Q478" s="1055"/>
      <c r="R478" s="890"/>
      <c r="S478" s="1040"/>
      <c r="T478" s="1056"/>
      <c r="U478" s="1033"/>
    </row>
    <row r="479" spans="1:21">
      <c r="A479" s="261" t="s">
        <v>3545</v>
      </c>
      <c r="B479" s="261" t="s">
        <v>3740</v>
      </c>
      <c r="C479" s="966">
        <v>2015</v>
      </c>
      <c r="D479" s="966"/>
      <c r="E479" s="306">
        <v>0</v>
      </c>
      <c r="F479" s="475">
        <f t="shared" si="146"/>
        <v>0</v>
      </c>
      <c r="G479" s="306">
        <v>259</v>
      </c>
      <c r="H479" s="306">
        <v>24</v>
      </c>
      <c r="I479" s="3">
        <f>E479/G479+H479</f>
        <v>24</v>
      </c>
      <c r="J479" s="3">
        <f>ROUNDUP(I479/7.5,0)</f>
        <v>4</v>
      </c>
      <c r="K479" s="306" t="s">
        <v>3693</v>
      </c>
      <c r="L479" s="309">
        <v>8.1699999999999995E-2</v>
      </c>
      <c r="M479" s="309"/>
      <c r="N479" s="33">
        <f t="shared" si="148"/>
        <v>0</v>
      </c>
      <c r="O479" s="1036"/>
      <c r="P479" s="668"/>
      <c r="Q479" s="33"/>
      <c r="R479" s="890"/>
      <c r="S479" s="1040"/>
      <c r="T479" s="1056"/>
      <c r="U479" s="1033"/>
    </row>
    <row r="480" spans="1:21">
      <c r="A480" s="261" t="s">
        <v>3537</v>
      </c>
      <c r="B480" s="261" t="s">
        <v>3255</v>
      </c>
      <c r="C480" s="966"/>
      <c r="D480" s="966"/>
      <c r="E480" s="306">
        <v>0</v>
      </c>
      <c r="F480" s="475">
        <f t="shared" si="146"/>
        <v>0</v>
      </c>
      <c r="G480" s="307">
        <v>505</v>
      </c>
      <c r="H480" s="306">
        <v>24</v>
      </c>
      <c r="I480" s="3">
        <f t="shared" si="147"/>
        <v>24</v>
      </c>
      <c r="J480" s="3">
        <f t="shared" si="145"/>
        <v>4</v>
      </c>
      <c r="K480" s="306" t="s">
        <v>54</v>
      </c>
      <c r="L480" s="1095">
        <v>7.7799999999999994E-2</v>
      </c>
      <c r="M480" s="309">
        <v>3.2000000000000001E-2</v>
      </c>
      <c r="N480" s="33">
        <f t="shared" si="148"/>
        <v>0</v>
      </c>
      <c r="O480" s="1036"/>
      <c r="P480" s="668"/>
      <c r="Q480" s="33"/>
      <c r="R480" s="890"/>
      <c r="S480" s="1040"/>
      <c r="T480" s="1041"/>
      <c r="U480" s="1033"/>
    </row>
    <row r="481" spans="1:21">
      <c r="A481" s="261" t="s">
        <v>3530</v>
      </c>
      <c r="B481" s="261" t="s">
        <v>3256</v>
      </c>
      <c r="C481" s="713"/>
      <c r="D481" s="713"/>
      <c r="E481" s="306">
        <v>0</v>
      </c>
      <c r="F481" s="475">
        <f t="shared" si="146"/>
        <v>0</v>
      </c>
      <c r="G481" s="307">
        <v>476</v>
      </c>
      <c r="H481" s="306">
        <v>16</v>
      </c>
      <c r="I481" s="3">
        <f t="shared" si="147"/>
        <v>16</v>
      </c>
      <c r="J481" s="3">
        <f t="shared" si="145"/>
        <v>3</v>
      </c>
      <c r="K481" s="306" t="s">
        <v>3257</v>
      </c>
      <c r="L481" s="1095">
        <v>2.5399999999999999E-2</v>
      </c>
      <c r="M481" s="309">
        <v>1.03E-2</v>
      </c>
      <c r="N481" s="33">
        <f t="shared" si="148"/>
        <v>0</v>
      </c>
      <c r="O481" s="1036"/>
      <c r="P481" s="668"/>
      <c r="Q481" s="33"/>
      <c r="R481" s="890"/>
      <c r="S481" s="1040"/>
      <c r="T481" s="1041"/>
      <c r="U481" s="1033"/>
    </row>
    <row r="482" spans="1:21">
      <c r="A482" s="261" t="s">
        <v>3481</v>
      </c>
      <c r="B482" s="261" t="s">
        <v>1421</v>
      </c>
      <c r="C482" s="478"/>
      <c r="D482" s="478"/>
      <c r="E482" s="306">
        <v>0</v>
      </c>
      <c r="F482" s="475">
        <f t="shared" si="146"/>
        <v>0</v>
      </c>
      <c r="G482" s="306">
        <v>300</v>
      </c>
      <c r="H482" s="306">
        <v>32</v>
      </c>
      <c r="I482" s="3">
        <f t="shared" si="147"/>
        <v>32</v>
      </c>
      <c r="J482" s="3">
        <f t="shared" si="145"/>
        <v>5</v>
      </c>
      <c r="K482" s="306" t="s">
        <v>232</v>
      </c>
      <c r="L482" s="491">
        <v>0.49230000000000002</v>
      </c>
      <c r="M482" s="309">
        <v>0.26829999999999998</v>
      </c>
      <c r="N482" s="33">
        <f t="shared" si="148"/>
        <v>0</v>
      </c>
      <c r="O482" s="1036"/>
      <c r="P482" s="668"/>
      <c r="Q482" s="33">
        <v>2018</v>
      </c>
      <c r="R482" s="890"/>
      <c r="S482" s="1040"/>
      <c r="T482" s="1041"/>
      <c r="U482" s="1033"/>
    </row>
    <row r="483" spans="1:21">
      <c r="A483" s="261" t="s">
        <v>3481</v>
      </c>
      <c r="B483" s="261" t="s">
        <v>3484</v>
      </c>
      <c r="C483" s="478"/>
      <c r="D483" s="478"/>
      <c r="E483" s="306">
        <v>0</v>
      </c>
      <c r="F483" s="475">
        <f t="shared" si="146"/>
        <v>0</v>
      </c>
      <c r="G483" s="306">
        <v>360</v>
      </c>
      <c r="H483" s="306">
        <v>32</v>
      </c>
      <c r="I483" s="3">
        <f t="shared" si="147"/>
        <v>32</v>
      </c>
      <c r="J483" s="3">
        <f t="shared" si="145"/>
        <v>5</v>
      </c>
      <c r="K483" s="306" t="s">
        <v>232</v>
      </c>
      <c r="L483" s="1095">
        <v>0.30099999999999999</v>
      </c>
      <c r="M483" s="309">
        <v>8.7999999999999995E-2</v>
      </c>
      <c r="N483" s="33">
        <f t="shared" si="148"/>
        <v>0</v>
      </c>
      <c r="O483" s="1036"/>
      <c r="P483" s="668"/>
      <c r="Q483" s="1032">
        <v>2017</v>
      </c>
      <c r="R483" s="890"/>
      <c r="S483" s="1040"/>
      <c r="T483" s="1041"/>
      <c r="U483" s="1033"/>
    </row>
    <row r="484" spans="1:21">
      <c r="A484" s="261" t="s">
        <v>3481</v>
      </c>
      <c r="B484" s="261" t="s">
        <v>3483</v>
      </c>
      <c r="C484" s="478"/>
      <c r="D484" s="478"/>
      <c r="E484" s="306">
        <v>0</v>
      </c>
      <c r="F484" s="475">
        <f t="shared" si="146"/>
        <v>0</v>
      </c>
      <c r="G484" s="306">
        <v>360</v>
      </c>
      <c r="H484" s="306">
        <v>32</v>
      </c>
      <c r="I484" s="3">
        <f t="shared" si="147"/>
        <v>32</v>
      </c>
      <c r="J484" s="3">
        <f t="shared" si="145"/>
        <v>5</v>
      </c>
      <c r="K484" s="306" t="s">
        <v>512</v>
      </c>
      <c r="L484" s="491">
        <v>0.2082</v>
      </c>
      <c r="M484" s="309">
        <v>2.87E-2</v>
      </c>
      <c r="N484" s="33">
        <f t="shared" si="148"/>
        <v>0</v>
      </c>
      <c r="O484" s="1036"/>
      <c r="P484" s="668"/>
      <c r="Q484" s="33">
        <v>2018</v>
      </c>
      <c r="R484" s="890"/>
      <c r="S484" s="1040"/>
      <c r="T484" s="1041"/>
      <c r="U484" s="1033"/>
    </row>
    <row r="485" spans="1:21">
      <c r="A485" s="261" t="s">
        <v>3481</v>
      </c>
      <c r="B485" s="261" t="s">
        <v>3797</v>
      </c>
      <c r="C485" s="478"/>
      <c r="D485" s="478"/>
      <c r="E485" s="306">
        <v>0</v>
      </c>
      <c r="F485" s="475">
        <f t="shared" ref="F485" si="149">((E485*M485)/35)</f>
        <v>0</v>
      </c>
      <c r="G485" s="306">
        <v>240</v>
      </c>
      <c r="H485" s="306">
        <v>32</v>
      </c>
      <c r="I485" s="3">
        <f t="shared" ref="I485" si="150">E485/G485+H485</f>
        <v>32</v>
      </c>
      <c r="J485" s="3">
        <f t="shared" ref="J485" si="151">ROUNDUP(I485/7.5,0)</f>
        <v>5</v>
      </c>
      <c r="K485" s="306" t="s">
        <v>232</v>
      </c>
      <c r="L485" s="491">
        <v>0.50339999999999996</v>
      </c>
      <c r="M485" s="309">
        <v>0.24</v>
      </c>
      <c r="N485" s="33">
        <f t="shared" ref="N485" si="152">E485*L485</f>
        <v>0</v>
      </c>
      <c r="O485" s="1036"/>
      <c r="P485" s="668"/>
      <c r="Q485" s="33">
        <v>2018</v>
      </c>
      <c r="R485" s="890"/>
      <c r="S485" s="1040"/>
      <c r="T485" s="1041"/>
      <c r="U485" s="1033"/>
    </row>
    <row r="486" spans="1:21">
      <c r="A486" s="261" t="s">
        <v>3481</v>
      </c>
      <c r="B486" s="261" t="s">
        <v>3485</v>
      </c>
      <c r="C486" s="478"/>
      <c r="D486" s="478"/>
      <c r="E486" s="306">
        <v>0</v>
      </c>
      <c r="F486" s="475">
        <f t="shared" si="146"/>
        <v>0</v>
      </c>
      <c r="G486" s="306">
        <v>300</v>
      </c>
      <c r="H486" s="306">
        <v>32</v>
      </c>
      <c r="I486" s="3">
        <f t="shared" si="147"/>
        <v>32</v>
      </c>
      <c r="J486" s="3">
        <f t="shared" si="145"/>
        <v>5</v>
      </c>
      <c r="K486" s="306" t="s">
        <v>3486</v>
      </c>
      <c r="L486" s="491">
        <v>0.48599999999999999</v>
      </c>
      <c r="M486" s="309">
        <v>0.156</v>
      </c>
      <c r="N486" s="33">
        <f t="shared" si="148"/>
        <v>0</v>
      </c>
      <c r="O486" s="1036"/>
      <c r="P486" s="668"/>
      <c r="Q486" s="33">
        <v>2018</v>
      </c>
      <c r="R486" s="890"/>
      <c r="S486" s="1040"/>
      <c r="T486" s="1041"/>
      <c r="U486" s="1033"/>
    </row>
    <row r="487" spans="1:21">
      <c r="A487" s="261" t="s">
        <v>3481</v>
      </c>
      <c r="B487" s="261" t="s">
        <v>3794</v>
      </c>
      <c r="C487" s="478"/>
      <c r="D487" s="478"/>
      <c r="E487" s="306">
        <v>0</v>
      </c>
      <c r="F487" s="475">
        <f t="shared" ref="F487" si="153">((E487*M487)/35)</f>
        <v>0</v>
      </c>
      <c r="G487" s="306">
        <v>240</v>
      </c>
      <c r="H487" s="306">
        <v>32</v>
      </c>
      <c r="I487" s="3">
        <f t="shared" ref="I487" si="154">E487/G487+H487</f>
        <v>32</v>
      </c>
      <c r="J487" s="3">
        <f t="shared" ref="J487" si="155">ROUNDUP(I487/7.5,0)</f>
        <v>5</v>
      </c>
      <c r="K487" s="306" t="s">
        <v>542</v>
      </c>
      <c r="L487" s="491">
        <v>0.1363</v>
      </c>
      <c r="M487" s="309">
        <v>2.8000000000000001E-2</v>
      </c>
      <c r="N487" s="33">
        <f t="shared" ref="N487" si="156">E487*L487</f>
        <v>0</v>
      </c>
      <c r="O487" s="1036"/>
      <c r="P487" s="668"/>
      <c r="Q487" s="33">
        <v>2018</v>
      </c>
      <c r="R487" s="890"/>
      <c r="S487" s="1040"/>
      <c r="T487" s="1041"/>
      <c r="U487" s="1033"/>
    </row>
    <row r="488" spans="1:21">
      <c r="A488" s="261" t="s">
        <v>3481</v>
      </c>
      <c r="B488" s="261" t="s">
        <v>3790</v>
      </c>
      <c r="C488" s="478"/>
      <c r="D488" s="478"/>
      <c r="E488" s="1511">
        <v>0</v>
      </c>
      <c r="F488" s="1512">
        <f t="shared" ref="F488" si="157">((E488*M488)/35)</f>
        <v>0</v>
      </c>
      <c r="G488" s="306">
        <v>240</v>
      </c>
      <c r="H488" s="306">
        <v>32</v>
      </c>
      <c r="I488" s="3">
        <f t="shared" ref="I488" si="158">E488/G488+H488</f>
        <v>32</v>
      </c>
      <c r="J488" s="3">
        <f t="shared" ref="J488" si="159">ROUNDUP(I488/7.5,0)</f>
        <v>5</v>
      </c>
      <c r="K488" s="306" t="s">
        <v>3791</v>
      </c>
      <c r="L488" s="491">
        <v>0.32779999999999998</v>
      </c>
      <c r="M488" s="309">
        <v>0.14000000000000001</v>
      </c>
      <c r="N488" s="33">
        <f t="shared" ref="N488" si="160">E488*L488</f>
        <v>0</v>
      </c>
      <c r="O488" s="1036"/>
      <c r="P488" s="668"/>
      <c r="Q488" s="33">
        <v>2018</v>
      </c>
      <c r="R488" s="890"/>
      <c r="S488" s="1040"/>
      <c r="T488" s="1041"/>
      <c r="U488" s="1033"/>
    </row>
    <row r="489" spans="1:21">
      <c r="A489" s="261" t="s">
        <v>3481</v>
      </c>
      <c r="B489" s="261" t="s">
        <v>3789</v>
      </c>
      <c r="C489" s="478"/>
      <c r="D489" s="478"/>
      <c r="E489" s="306">
        <v>0</v>
      </c>
      <c r="F489" s="475">
        <f t="shared" ref="F489" si="161">((E489*M489)/35)</f>
        <v>0</v>
      </c>
      <c r="G489" s="306">
        <v>300</v>
      </c>
      <c r="H489" s="306">
        <v>32</v>
      </c>
      <c r="I489" s="3">
        <f t="shared" ref="I489" si="162">E489/G489+H489</f>
        <v>32</v>
      </c>
      <c r="J489" s="3">
        <f t="shared" ref="J489" si="163">ROUNDUP(I489/7.5,0)</f>
        <v>5</v>
      </c>
      <c r="K489" s="306" t="s">
        <v>1422</v>
      </c>
      <c r="L489" s="491">
        <v>0.55420000000000003</v>
      </c>
      <c r="M489" s="309">
        <v>0.28399999999999997</v>
      </c>
      <c r="N489" s="33">
        <f t="shared" ref="N489:N502" si="164">E489*L489</f>
        <v>0</v>
      </c>
      <c r="O489" s="1036"/>
      <c r="P489" s="668"/>
      <c r="Q489" s="33">
        <v>2018</v>
      </c>
      <c r="R489" s="890"/>
      <c r="S489" s="1040"/>
      <c r="T489" s="1041"/>
      <c r="U489" s="1033"/>
    </row>
    <row r="490" spans="1:21">
      <c r="A490" s="261" t="s">
        <v>3481</v>
      </c>
      <c r="B490" s="261" t="s">
        <v>4074</v>
      </c>
      <c r="C490" s="478"/>
      <c r="D490" s="478"/>
      <c r="E490" s="1511">
        <v>0</v>
      </c>
      <c r="F490" s="1512">
        <f t="shared" ref="F490" si="165">((E490*M490)/35)</f>
        <v>0</v>
      </c>
      <c r="G490" s="306">
        <v>216</v>
      </c>
      <c r="H490" s="306">
        <v>32</v>
      </c>
      <c r="I490" s="3">
        <f t="shared" ref="I490" si="166">E490/G490+H490</f>
        <v>32</v>
      </c>
      <c r="J490" s="3">
        <f t="shared" ref="J490" si="167">ROUNDUP(I490/7.5,0)</f>
        <v>5</v>
      </c>
      <c r="K490" s="306" t="s">
        <v>605</v>
      </c>
      <c r="L490" s="491">
        <v>0.88819999999999999</v>
      </c>
      <c r="M490" s="309">
        <v>0.49</v>
      </c>
      <c r="N490" s="33">
        <f t="shared" ref="N490" si="168">E490*L490</f>
        <v>0</v>
      </c>
      <c r="O490" s="1036"/>
      <c r="P490" s="668"/>
      <c r="Q490" s="33">
        <v>2018</v>
      </c>
      <c r="R490" s="890"/>
      <c r="S490" s="1040"/>
      <c r="T490" s="1041"/>
      <c r="U490" s="1033"/>
    </row>
    <row r="491" spans="1:21">
      <c r="A491" s="261" t="s">
        <v>3481</v>
      </c>
      <c r="B491" s="261" t="s">
        <v>3879</v>
      </c>
      <c r="C491" s="478"/>
      <c r="D491" s="478"/>
      <c r="E491" s="306">
        <v>0</v>
      </c>
      <c r="F491" s="475">
        <f>((E491*M491)/35)</f>
        <v>0</v>
      </c>
      <c r="G491" s="306">
        <v>216</v>
      </c>
      <c r="H491" s="306">
        <v>32</v>
      </c>
      <c r="I491" s="3">
        <f>E491/G491+H491</f>
        <v>32</v>
      </c>
      <c r="J491" s="3">
        <f>ROUNDUP(I491/7.5,0)</f>
        <v>5</v>
      </c>
      <c r="K491" s="306" t="s">
        <v>1855</v>
      </c>
      <c r="L491" s="491">
        <v>1.0649999999999999</v>
      </c>
      <c r="M491" s="309">
        <v>0.36</v>
      </c>
      <c r="N491" s="33">
        <f t="shared" si="164"/>
        <v>0</v>
      </c>
      <c r="O491" s="1036"/>
      <c r="P491" s="668"/>
      <c r="Q491" s="33">
        <v>2018</v>
      </c>
      <c r="R491" s="890"/>
      <c r="S491" s="1040"/>
      <c r="T491" s="1041"/>
      <c r="U491" s="1033"/>
    </row>
    <row r="492" spans="1:21">
      <c r="A492" s="261" t="s">
        <v>3481</v>
      </c>
      <c r="B492" s="261" t="s">
        <v>3488</v>
      </c>
      <c r="C492" s="966"/>
      <c r="D492" s="966"/>
      <c r="E492" s="306">
        <v>0</v>
      </c>
      <c r="F492" s="475">
        <f t="shared" si="146"/>
        <v>0</v>
      </c>
      <c r="G492" s="307">
        <v>540</v>
      </c>
      <c r="H492" s="306">
        <v>32</v>
      </c>
      <c r="I492" s="3">
        <f t="shared" si="147"/>
        <v>32</v>
      </c>
      <c r="J492" s="3">
        <f t="shared" si="145"/>
        <v>5</v>
      </c>
      <c r="K492" s="306" t="s">
        <v>1902</v>
      </c>
      <c r="L492" s="1095">
        <v>0.1802</v>
      </c>
      <c r="M492" s="309">
        <v>0.10299999999999999</v>
      </c>
      <c r="N492" s="33">
        <f t="shared" si="164"/>
        <v>0</v>
      </c>
      <c r="O492" s="1036"/>
      <c r="P492" s="668"/>
      <c r="Q492" s="1032">
        <v>2014</v>
      </c>
      <c r="R492" s="890"/>
      <c r="S492" s="1040"/>
      <c r="T492" s="1041"/>
      <c r="U492" s="1033"/>
    </row>
    <row r="493" spans="1:21">
      <c r="A493" s="261" t="s">
        <v>3481</v>
      </c>
      <c r="B493" s="261" t="s">
        <v>3741</v>
      </c>
      <c r="C493" s="966"/>
      <c r="D493" s="966"/>
      <c r="E493" s="306">
        <v>0</v>
      </c>
      <c r="F493" s="475">
        <f t="shared" si="146"/>
        <v>0</v>
      </c>
      <c r="G493" s="307">
        <v>540</v>
      </c>
      <c r="H493" s="306">
        <v>32</v>
      </c>
      <c r="I493" s="3">
        <f t="shared" si="147"/>
        <v>32</v>
      </c>
      <c r="J493" s="3">
        <f t="shared" si="145"/>
        <v>5</v>
      </c>
      <c r="K493" s="306" t="s">
        <v>1902</v>
      </c>
      <c r="L493" s="1095">
        <v>0.10440000000000001</v>
      </c>
      <c r="M493" s="309"/>
      <c r="N493" s="33">
        <f t="shared" si="164"/>
        <v>0</v>
      </c>
      <c r="O493" s="1036"/>
      <c r="P493" s="668"/>
      <c r="Q493" s="1032">
        <v>2014</v>
      </c>
      <c r="R493" s="890"/>
      <c r="S493" s="1040"/>
      <c r="T493" s="1041"/>
      <c r="U493" s="1033"/>
    </row>
    <row r="494" spans="1:21">
      <c r="A494" s="261" t="s">
        <v>3481</v>
      </c>
      <c r="B494" s="261" t="s">
        <v>3742</v>
      </c>
      <c r="C494" s="933"/>
      <c r="D494" s="933"/>
      <c r="E494" s="306">
        <v>0</v>
      </c>
      <c r="F494" s="475">
        <f t="shared" si="146"/>
        <v>0</v>
      </c>
      <c r="G494" s="307">
        <v>270</v>
      </c>
      <c r="H494" s="306">
        <v>32</v>
      </c>
      <c r="I494" s="3">
        <f t="shared" si="147"/>
        <v>32</v>
      </c>
      <c r="J494" s="3">
        <f t="shared" si="145"/>
        <v>5</v>
      </c>
      <c r="K494" s="306" t="s">
        <v>1902</v>
      </c>
      <c r="L494" s="308">
        <v>0.2535</v>
      </c>
      <c r="M494" s="309"/>
      <c r="N494" s="33">
        <f t="shared" si="164"/>
        <v>0</v>
      </c>
      <c r="O494" s="1036"/>
      <c r="P494" s="668" t="s">
        <v>3743</v>
      </c>
      <c r="Q494" s="1032">
        <v>2014</v>
      </c>
      <c r="R494" s="890"/>
      <c r="S494" s="1040"/>
      <c r="T494" s="1041"/>
      <c r="U494" s="1033"/>
    </row>
    <row r="495" spans="1:21">
      <c r="A495" s="261" t="s">
        <v>3481</v>
      </c>
      <c r="B495" s="261" t="s">
        <v>3489</v>
      </c>
      <c r="C495" s="966"/>
      <c r="D495" s="966"/>
      <c r="E495" s="306">
        <v>0</v>
      </c>
      <c r="F495" s="475">
        <f t="shared" si="146"/>
        <v>0</v>
      </c>
      <c r="G495" s="307">
        <v>270</v>
      </c>
      <c r="H495" s="306">
        <v>32</v>
      </c>
      <c r="I495" s="3">
        <f t="shared" si="147"/>
        <v>32</v>
      </c>
      <c r="J495" s="3">
        <f t="shared" si="145"/>
        <v>5</v>
      </c>
      <c r="K495" s="306" t="s">
        <v>1831</v>
      </c>
      <c r="L495" s="308">
        <v>0.69789999999999996</v>
      </c>
      <c r="M495" s="309">
        <v>0.18909999999999999</v>
      </c>
      <c r="N495" s="33">
        <f t="shared" si="164"/>
        <v>0</v>
      </c>
      <c r="O495" s="1036"/>
      <c r="P495" s="668" t="s">
        <v>3743</v>
      </c>
      <c r="Q495" s="1032">
        <v>2014</v>
      </c>
      <c r="R495" s="890"/>
      <c r="S495" s="1040"/>
      <c r="T495" s="1041"/>
      <c r="U495" s="1033"/>
    </row>
    <row r="496" spans="1:21">
      <c r="A496" s="261" t="s">
        <v>3481</v>
      </c>
      <c r="B496" s="261" t="s">
        <v>3744</v>
      </c>
      <c r="C496" s="966"/>
      <c r="D496" s="966"/>
      <c r="E496" s="306">
        <v>0</v>
      </c>
      <c r="F496" s="475">
        <v>0</v>
      </c>
      <c r="G496" s="307">
        <v>324</v>
      </c>
      <c r="H496" s="306">
        <v>16</v>
      </c>
      <c r="I496" s="3">
        <f t="shared" si="147"/>
        <v>16</v>
      </c>
      <c r="J496" s="3">
        <f t="shared" si="145"/>
        <v>3</v>
      </c>
      <c r="K496" s="306" t="s">
        <v>1900</v>
      </c>
      <c r="L496" s="308">
        <v>9.7299999999999998E-2</v>
      </c>
      <c r="M496" s="309"/>
      <c r="N496" s="33">
        <f>E496*L496</f>
        <v>0</v>
      </c>
      <c r="O496" s="1036"/>
      <c r="P496" s="668"/>
      <c r="Q496" s="1032">
        <v>2014</v>
      </c>
      <c r="R496" s="890"/>
      <c r="S496" s="1040"/>
      <c r="T496" s="1041"/>
      <c r="U496" s="1033"/>
    </row>
    <row r="497" spans="1:21">
      <c r="A497" s="261" t="s">
        <v>3530</v>
      </c>
      <c r="B497" s="261" t="s">
        <v>3745</v>
      </c>
      <c r="C497" s="966"/>
      <c r="D497" s="966"/>
      <c r="E497" s="306">
        <v>0</v>
      </c>
      <c r="F497" s="475">
        <f t="shared" si="146"/>
        <v>0</v>
      </c>
      <c r="G497" s="307">
        <v>810</v>
      </c>
      <c r="H497" s="306">
        <v>24</v>
      </c>
      <c r="I497" s="3">
        <f t="shared" si="147"/>
        <v>24</v>
      </c>
      <c r="J497" s="3">
        <f t="shared" si="145"/>
        <v>4</v>
      </c>
      <c r="K497" s="306" t="s">
        <v>1787</v>
      </c>
      <c r="L497" s="308">
        <v>3.2800000000000003E-2</v>
      </c>
      <c r="M497" s="309"/>
      <c r="N497" s="33">
        <f t="shared" si="164"/>
        <v>0</v>
      </c>
      <c r="O497" s="1036"/>
      <c r="P497" s="668"/>
      <c r="Q497" s="1032">
        <v>2014</v>
      </c>
      <c r="R497" s="890"/>
      <c r="S497" s="1040"/>
      <c r="T497" s="1041"/>
      <c r="U497" s="1033"/>
    </row>
    <row r="498" spans="1:21">
      <c r="A498" s="261" t="s">
        <v>3746</v>
      </c>
      <c r="B498" s="261" t="s">
        <v>3747</v>
      </c>
      <c r="C498" s="966"/>
      <c r="D498" s="966"/>
      <c r="E498" s="306">
        <v>0</v>
      </c>
      <c r="F498" s="475">
        <f t="shared" si="146"/>
        <v>0</v>
      </c>
      <c r="G498" s="307">
        <v>341</v>
      </c>
      <c r="H498" s="306">
        <v>24</v>
      </c>
      <c r="I498" s="3">
        <f t="shared" si="147"/>
        <v>24</v>
      </c>
      <c r="J498" s="3">
        <f t="shared" si="145"/>
        <v>4</v>
      </c>
      <c r="K498" s="306" t="s">
        <v>1772</v>
      </c>
      <c r="L498" s="308">
        <v>0.1077</v>
      </c>
      <c r="M498" s="309"/>
      <c r="N498" s="33">
        <f t="shared" si="164"/>
        <v>0</v>
      </c>
      <c r="O498" s="1036"/>
      <c r="P498" s="668"/>
      <c r="Q498" s="1032"/>
      <c r="R498" s="890"/>
      <c r="S498" s="1040"/>
      <c r="T498" s="1041"/>
      <c r="U498" s="1033"/>
    </row>
    <row r="499" spans="1:21">
      <c r="A499" s="261" t="s">
        <v>3171</v>
      </c>
      <c r="B499" s="1192" t="s">
        <v>3748</v>
      </c>
      <c r="C499" s="966" t="s">
        <v>3918</v>
      </c>
      <c r="D499" s="966"/>
      <c r="E499" s="306">
        <v>0</v>
      </c>
      <c r="F499" s="475">
        <f t="shared" si="146"/>
        <v>0</v>
      </c>
      <c r="G499" s="307">
        <v>261</v>
      </c>
      <c r="H499" s="306">
        <v>32</v>
      </c>
      <c r="I499" s="3">
        <f t="shared" si="147"/>
        <v>32</v>
      </c>
      <c r="J499" s="3">
        <f t="shared" ref="J499:J546" si="169">ROUND(I499/7.5,0)</f>
        <v>4</v>
      </c>
      <c r="K499" s="306" t="s">
        <v>1798</v>
      </c>
      <c r="L499" s="308">
        <v>0.21360000000000001</v>
      </c>
      <c r="M499" s="309"/>
      <c r="N499" s="33">
        <f t="shared" si="164"/>
        <v>0</v>
      </c>
      <c r="O499" s="853"/>
      <c r="P499" s="668"/>
      <c r="Q499" s="33"/>
      <c r="R499" s="890"/>
      <c r="S499" s="1027"/>
      <c r="T499" s="1028"/>
      <c r="U499" s="1033"/>
    </row>
    <row r="500" spans="1:21">
      <c r="A500" s="261" t="s">
        <v>3519</v>
      </c>
      <c r="B500" s="261" t="s">
        <v>3523</v>
      </c>
      <c r="C500" s="966"/>
      <c r="D500" s="966"/>
      <c r="E500" s="306">
        <v>0</v>
      </c>
      <c r="F500" s="475">
        <f t="shared" si="146"/>
        <v>0</v>
      </c>
      <c r="G500" s="307">
        <v>498</v>
      </c>
      <c r="H500" s="306">
        <v>24</v>
      </c>
      <c r="I500" s="3">
        <f t="shared" si="147"/>
        <v>24</v>
      </c>
      <c r="J500" s="3">
        <f t="shared" si="169"/>
        <v>3</v>
      </c>
      <c r="K500" s="306" t="s">
        <v>1791</v>
      </c>
      <c r="L500" s="308">
        <v>0.23499999999999999</v>
      </c>
      <c r="M500" s="309"/>
      <c r="N500" s="33">
        <f t="shared" si="164"/>
        <v>0</v>
      </c>
      <c r="O500" s="853"/>
      <c r="P500" s="668"/>
      <c r="Q500" s="33"/>
      <c r="R500" s="890"/>
      <c r="S500" s="1027"/>
      <c r="T500" s="1028"/>
      <c r="U500" s="1033"/>
    </row>
    <row r="501" spans="1:21">
      <c r="A501" s="261" t="s">
        <v>3519</v>
      </c>
      <c r="B501" s="261" t="s">
        <v>3749</v>
      </c>
      <c r="C501" s="966"/>
      <c r="D501" s="966"/>
      <c r="E501" s="306">
        <v>0</v>
      </c>
      <c r="F501" s="475">
        <f t="shared" si="146"/>
        <v>0</v>
      </c>
      <c r="G501" s="307">
        <v>498</v>
      </c>
      <c r="H501" s="306">
        <v>24</v>
      </c>
      <c r="I501" s="3">
        <f t="shared" si="147"/>
        <v>24</v>
      </c>
      <c r="J501" s="3">
        <f t="shared" si="169"/>
        <v>3</v>
      </c>
      <c r="K501" s="306" t="s">
        <v>1791</v>
      </c>
      <c r="L501" s="308">
        <v>0.23499999999999999</v>
      </c>
      <c r="M501" s="309"/>
      <c r="N501" s="33">
        <f t="shared" si="164"/>
        <v>0</v>
      </c>
      <c r="O501" s="853"/>
      <c r="P501" s="668"/>
      <c r="Q501" s="33"/>
      <c r="R501" s="890"/>
      <c r="S501" s="1027"/>
      <c r="T501" s="1028"/>
      <c r="U501" s="1033"/>
    </row>
    <row r="502" spans="1:21">
      <c r="A502" s="261" t="s">
        <v>3527</v>
      </c>
      <c r="B502" s="261" t="s">
        <v>3536</v>
      </c>
      <c r="C502" s="966"/>
      <c r="D502" s="966"/>
      <c r="E502" s="306">
        <v>0</v>
      </c>
      <c r="F502" s="475">
        <f t="shared" si="146"/>
        <v>0</v>
      </c>
      <c r="G502" s="307">
        <v>432</v>
      </c>
      <c r="H502" s="306">
        <v>24</v>
      </c>
      <c r="I502" s="3">
        <f t="shared" si="147"/>
        <v>24</v>
      </c>
      <c r="J502" s="3">
        <f t="shared" si="169"/>
        <v>3</v>
      </c>
      <c r="K502" s="306" t="s">
        <v>1778</v>
      </c>
      <c r="L502" s="308">
        <v>0.13300000000000001</v>
      </c>
      <c r="M502" s="309"/>
      <c r="N502" s="33">
        <f t="shared" si="164"/>
        <v>0</v>
      </c>
      <c r="O502" s="853"/>
      <c r="P502" s="668"/>
      <c r="Q502" s="33"/>
      <c r="R502" s="890"/>
      <c r="S502" s="1027"/>
      <c r="T502" s="1028"/>
      <c r="U502" s="1033"/>
    </row>
    <row r="503" spans="1:21">
      <c r="A503" s="261" t="s">
        <v>3527</v>
      </c>
      <c r="B503" s="261" t="s">
        <v>3750</v>
      </c>
      <c r="C503" s="966"/>
      <c r="D503" s="966"/>
      <c r="E503" s="306">
        <v>0</v>
      </c>
      <c r="F503" s="475">
        <f t="shared" si="146"/>
        <v>0</v>
      </c>
      <c r="G503" s="307">
        <v>498</v>
      </c>
      <c r="H503" s="306">
        <v>0</v>
      </c>
      <c r="I503" s="3">
        <f>E503/G503+H503</f>
        <v>0</v>
      </c>
      <c r="J503" s="3">
        <f>ROUND(I503/7.5,0)</f>
        <v>0</v>
      </c>
      <c r="K503" s="306" t="s">
        <v>1791</v>
      </c>
      <c r="L503" s="308">
        <v>0.23499999999999999</v>
      </c>
      <c r="M503" s="309"/>
      <c r="N503" s="33">
        <f t="shared" si="148"/>
        <v>0</v>
      </c>
      <c r="O503" s="853"/>
      <c r="P503" s="668"/>
      <c r="Q503" s="33"/>
      <c r="R503" s="890"/>
      <c r="S503" s="1027"/>
      <c r="T503" s="1028"/>
      <c r="U503" s="1033"/>
    </row>
    <row r="504" spans="1:21">
      <c r="A504" s="261" t="s">
        <v>3171</v>
      </c>
      <c r="B504" s="127" t="s">
        <v>3751</v>
      </c>
      <c r="C504" s="353"/>
      <c r="D504" s="353"/>
      <c r="E504" s="110">
        <v>0</v>
      </c>
      <c r="F504" s="475">
        <f t="shared" ref="F504:F546" si="170">((E504*M504)/35)</f>
        <v>0</v>
      </c>
      <c r="G504" s="110">
        <v>231</v>
      </c>
      <c r="H504" s="110">
        <v>32</v>
      </c>
      <c r="I504" s="3">
        <f t="shared" ref="I504:I505" si="171">E504/G504+H504</f>
        <v>32</v>
      </c>
      <c r="J504" s="3">
        <f t="shared" ref="J504:J505" si="172">ROUND(I504/7.5,0)</f>
        <v>4</v>
      </c>
      <c r="K504" s="110" t="s">
        <v>148</v>
      </c>
      <c r="L504" s="168">
        <v>0.49990000000000001</v>
      </c>
      <c r="M504" s="168">
        <v>0.16070000000000001</v>
      </c>
      <c r="N504" s="33">
        <f t="shared" si="148"/>
        <v>0</v>
      </c>
      <c r="O504" s="853"/>
      <c r="P504" s="668" t="s">
        <v>3606</v>
      </c>
      <c r="Q504" s="1032">
        <v>2017</v>
      </c>
      <c r="R504" s="890"/>
      <c r="S504" s="1027"/>
      <c r="T504" s="1028"/>
      <c r="U504" s="1033"/>
    </row>
    <row r="505" spans="1:21" ht="15.6">
      <c r="A505" s="261" t="s">
        <v>3171</v>
      </c>
      <c r="B505" s="127" t="s">
        <v>317</v>
      </c>
      <c r="C505" s="353"/>
      <c r="D505" s="353"/>
      <c r="E505" s="110">
        <v>0</v>
      </c>
      <c r="F505" s="475">
        <f t="shared" si="170"/>
        <v>0</v>
      </c>
      <c r="G505" s="111">
        <v>231</v>
      </c>
      <c r="H505" s="110">
        <v>32</v>
      </c>
      <c r="I505" s="3">
        <f t="shared" si="171"/>
        <v>32</v>
      </c>
      <c r="J505" s="3">
        <f t="shared" si="172"/>
        <v>4</v>
      </c>
      <c r="K505" s="110" t="s">
        <v>148</v>
      </c>
      <c r="L505" s="113">
        <v>0.49990000000000001</v>
      </c>
      <c r="M505" s="168">
        <v>0.18909999999999999</v>
      </c>
      <c r="N505" s="33">
        <f t="shared" si="148"/>
        <v>0</v>
      </c>
      <c r="O505" s="964"/>
      <c r="P505" s="668" t="s">
        <v>3606</v>
      </c>
      <c r="Q505" s="1032">
        <v>2015</v>
      </c>
      <c r="R505" s="890"/>
      <c r="S505" s="938"/>
      <c r="T505" s="306"/>
      <c r="U505" s="1057"/>
    </row>
    <row r="506" spans="1:21" ht="15.6">
      <c r="A506" s="261" t="s">
        <v>3171</v>
      </c>
      <c r="B506" s="127" t="s">
        <v>318</v>
      </c>
      <c r="C506" s="353"/>
      <c r="D506" s="353"/>
      <c r="E506" s="110">
        <v>0</v>
      </c>
      <c r="F506" s="475">
        <f t="shared" si="170"/>
        <v>0</v>
      </c>
      <c r="G506" s="111">
        <v>231</v>
      </c>
      <c r="H506" s="110">
        <v>4</v>
      </c>
      <c r="I506" s="3">
        <f>E506/G506+H506</f>
        <v>4</v>
      </c>
      <c r="J506" s="3">
        <f>ROUND(I506/7.5,0)</f>
        <v>1</v>
      </c>
      <c r="K506" s="110" t="s">
        <v>148</v>
      </c>
      <c r="L506" s="113">
        <v>0.49990000000000001</v>
      </c>
      <c r="M506" s="168">
        <v>0.188</v>
      </c>
      <c r="N506" s="33">
        <f t="shared" si="148"/>
        <v>0</v>
      </c>
      <c r="O506" s="964"/>
      <c r="P506" s="668" t="s">
        <v>3606</v>
      </c>
      <c r="Q506" s="1032">
        <v>2015</v>
      </c>
      <c r="R506" s="890"/>
      <c r="S506" s="938"/>
      <c r="T506" s="306"/>
      <c r="U506" s="1057"/>
    </row>
    <row r="507" spans="1:21" ht="15.6">
      <c r="A507" s="261" t="s">
        <v>3171</v>
      </c>
      <c r="B507" s="127" t="s">
        <v>3495</v>
      </c>
      <c r="C507" s="353" t="s">
        <v>3496</v>
      </c>
      <c r="D507" s="353"/>
      <c r="E507" s="110">
        <v>0</v>
      </c>
      <c r="F507" s="475">
        <f t="shared" si="170"/>
        <v>0</v>
      </c>
      <c r="G507" s="111">
        <v>231</v>
      </c>
      <c r="H507" s="110">
        <v>4</v>
      </c>
      <c r="I507" s="3">
        <f>E507/G507+H507</f>
        <v>4</v>
      </c>
      <c r="J507" s="3">
        <f>ROUND(I507/7.5,0)</f>
        <v>1</v>
      </c>
      <c r="K507" s="110" t="s">
        <v>148</v>
      </c>
      <c r="L507" s="113">
        <v>0.49990000000000001</v>
      </c>
      <c r="M507" s="168">
        <v>0.188</v>
      </c>
      <c r="N507" s="33">
        <f t="shared" si="148"/>
        <v>0</v>
      </c>
      <c r="O507" s="964"/>
      <c r="P507" s="668" t="s">
        <v>3606</v>
      </c>
      <c r="Q507" s="1032">
        <v>2018</v>
      </c>
      <c r="R507" s="890"/>
      <c r="S507" s="938"/>
      <c r="T507" s="306"/>
      <c r="U507" s="1057"/>
    </row>
    <row r="508" spans="1:21" ht="15.6">
      <c r="A508" s="261" t="s">
        <v>3171</v>
      </c>
      <c r="B508" s="127" t="s">
        <v>431</v>
      </c>
      <c r="C508" s="353" t="s">
        <v>644</v>
      </c>
      <c r="D508" s="353"/>
      <c r="E508" s="110">
        <v>0</v>
      </c>
      <c r="F508" s="475">
        <f t="shared" si="170"/>
        <v>0</v>
      </c>
      <c r="G508" s="110">
        <v>231</v>
      </c>
      <c r="H508" s="110">
        <v>8</v>
      </c>
      <c r="I508" s="3">
        <f t="shared" ref="I508" si="173">E508/G508+H508</f>
        <v>8</v>
      </c>
      <c r="J508" s="3">
        <f t="shared" ref="J508" si="174">ROUND(I508/7.5,0)</f>
        <v>1</v>
      </c>
      <c r="K508" s="110" t="s">
        <v>148</v>
      </c>
      <c r="L508" s="113">
        <v>0.53190000000000004</v>
      </c>
      <c r="M508" s="168">
        <v>0.188</v>
      </c>
      <c r="N508" s="33">
        <f t="shared" si="148"/>
        <v>0</v>
      </c>
      <c r="O508" s="964"/>
      <c r="P508" s="668" t="s">
        <v>3606</v>
      </c>
      <c r="Q508" s="1032">
        <v>2016</v>
      </c>
      <c r="R508" s="890"/>
      <c r="S508" s="938"/>
      <c r="T508" s="306"/>
      <c r="U508" s="1057"/>
    </row>
    <row r="509" spans="1:21">
      <c r="A509" s="261" t="s">
        <v>3519</v>
      </c>
      <c r="B509" s="261" t="s">
        <v>3521</v>
      </c>
      <c r="C509" s="966"/>
      <c r="D509" s="966"/>
      <c r="E509" s="306">
        <v>0</v>
      </c>
      <c r="F509" s="475">
        <f t="shared" si="170"/>
        <v>0</v>
      </c>
      <c r="G509" s="989">
        <v>810</v>
      </c>
      <c r="H509" s="266">
        <v>8</v>
      </c>
      <c r="I509" s="1058">
        <f>E509/G509+H509</f>
        <v>8</v>
      </c>
      <c r="J509" s="1058">
        <f>ROUND(I509/7.5,0)</f>
        <v>1</v>
      </c>
      <c r="K509" s="266" t="s">
        <v>1777</v>
      </c>
      <c r="L509" s="1094">
        <v>0.11020000000000001</v>
      </c>
      <c r="M509" s="943"/>
      <c r="N509" s="33">
        <f t="shared" si="148"/>
        <v>0</v>
      </c>
      <c r="O509" s="853"/>
      <c r="P509" s="668"/>
      <c r="Q509" s="33"/>
      <c r="R509" s="890"/>
      <c r="S509" s="1027"/>
      <c r="T509" s="1028"/>
      <c r="U509" s="1033"/>
    </row>
    <row r="510" spans="1:21">
      <c r="A510" s="261" t="s">
        <v>3519</v>
      </c>
      <c r="B510" s="261" t="s">
        <v>1466</v>
      </c>
      <c r="C510" s="966"/>
      <c r="D510" s="966"/>
      <c r="E510" s="306">
        <v>0</v>
      </c>
      <c r="F510" s="475">
        <f t="shared" si="170"/>
        <v>0</v>
      </c>
      <c r="G510" s="307">
        <v>810</v>
      </c>
      <c r="H510" s="306">
        <v>24</v>
      </c>
      <c r="I510" s="3">
        <f>E510/G510+H510</f>
        <v>24</v>
      </c>
      <c r="J510" s="3">
        <f>ROUND(I510/7.5,0)</f>
        <v>3</v>
      </c>
      <c r="K510" s="306" t="s">
        <v>1777</v>
      </c>
      <c r="L510" s="308">
        <v>0.1197</v>
      </c>
      <c r="M510" s="309"/>
      <c r="N510" s="33">
        <f t="shared" si="148"/>
        <v>0</v>
      </c>
      <c r="O510" s="853"/>
      <c r="P510" s="668"/>
      <c r="Q510" s="33"/>
      <c r="R510" s="890"/>
      <c r="S510" s="1027"/>
      <c r="T510" s="1028"/>
      <c r="U510" s="1033"/>
    </row>
    <row r="511" spans="1:21">
      <c r="A511" s="261" t="s">
        <v>3752</v>
      </c>
      <c r="B511" s="261" t="s">
        <v>3753</v>
      </c>
      <c r="C511" s="966"/>
      <c r="D511" s="966"/>
      <c r="E511" s="306">
        <v>0</v>
      </c>
      <c r="F511" s="475">
        <f t="shared" si="170"/>
        <v>0</v>
      </c>
      <c r="G511" s="307">
        <v>810</v>
      </c>
      <c r="H511" s="306">
        <v>24</v>
      </c>
      <c r="I511" s="3">
        <f t="shared" si="147"/>
        <v>24</v>
      </c>
      <c r="J511" s="3">
        <f t="shared" si="169"/>
        <v>3</v>
      </c>
      <c r="K511" s="306" t="s">
        <v>1777</v>
      </c>
      <c r="L511" s="308">
        <v>0.1197</v>
      </c>
      <c r="M511" s="309"/>
      <c r="N511" s="33">
        <f t="shared" si="148"/>
        <v>0</v>
      </c>
      <c r="O511" s="853"/>
      <c r="P511" s="668"/>
      <c r="Q511" s="33"/>
      <c r="R511" s="890"/>
      <c r="S511" s="1027"/>
      <c r="T511" s="1028"/>
      <c r="U511" s="1033"/>
    </row>
    <row r="512" spans="1:21">
      <c r="A512" s="261" t="s">
        <v>3752</v>
      </c>
      <c r="B512" s="261" t="s">
        <v>3520</v>
      </c>
      <c r="C512" s="966"/>
      <c r="D512" s="966"/>
      <c r="E512" s="306">
        <v>0</v>
      </c>
      <c r="F512" s="475">
        <f t="shared" si="170"/>
        <v>0</v>
      </c>
      <c r="G512" s="307">
        <v>810</v>
      </c>
      <c r="H512" s="306">
        <v>16</v>
      </c>
      <c r="I512" s="3">
        <f t="shared" si="147"/>
        <v>16</v>
      </c>
      <c r="J512" s="3">
        <f t="shared" si="169"/>
        <v>2</v>
      </c>
      <c r="K512" s="306" t="s">
        <v>1777</v>
      </c>
      <c r="L512" s="308">
        <v>0.1197</v>
      </c>
      <c r="M512" s="309"/>
      <c r="N512" s="33">
        <f t="shared" si="148"/>
        <v>0</v>
      </c>
      <c r="O512" s="853"/>
      <c r="P512" s="668"/>
      <c r="Q512" s="33"/>
      <c r="R512" s="890"/>
      <c r="S512" s="1027"/>
      <c r="T512" s="1028"/>
      <c r="U512" s="1033"/>
    </row>
    <row r="513" spans="1:21">
      <c r="A513" s="261" t="s">
        <v>3519</v>
      </c>
      <c r="B513" s="261" t="s">
        <v>1465</v>
      </c>
      <c r="C513" s="966" t="s">
        <v>644</v>
      </c>
      <c r="D513" s="966"/>
      <c r="E513" s="306">
        <v>0</v>
      </c>
      <c r="F513" s="475">
        <f t="shared" si="170"/>
        <v>0</v>
      </c>
      <c r="G513" s="307">
        <v>810</v>
      </c>
      <c r="H513" s="306">
        <v>4</v>
      </c>
      <c r="I513" s="3">
        <f>E513/G513+H513</f>
        <v>4</v>
      </c>
      <c r="J513" s="3">
        <f>ROUND(I513/7.5,0)</f>
        <v>1</v>
      </c>
      <c r="K513" s="306" t="s">
        <v>1777</v>
      </c>
      <c r="L513" s="308">
        <v>0.1197</v>
      </c>
      <c r="M513" s="309"/>
      <c r="N513" s="33">
        <f t="shared" si="148"/>
        <v>0</v>
      </c>
      <c r="O513" s="853"/>
      <c r="P513" s="668"/>
      <c r="Q513" s="33"/>
      <c r="R513" s="1059" t="s">
        <v>3754</v>
      </c>
      <c r="S513" s="1027"/>
      <c r="T513" s="1028"/>
      <c r="U513" s="1033"/>
    </row>
    <row r="514" spans="1:21">
      <c r="A514" s="261" t="s">
        <v>3527</v>
      </c>
      <c r="B514" s="261" t="s">
        <v>3528</v>
      </c>
      <c r="C514" s="966"/>
      <c r="D514" s="966"/>
      <c r="E514" s="1511">
        <v>0</v>
      </c>
      <c r="F514" s="1512">
        <f t="shared" si="170"/>
        <v>0</v>
      </c>
      <c r="G514" s="307">
        <v>810</v>
      </c>
      <c r="H514" s="306">
        <v>24</v>
      </c>
      <c r="I514" s="3">
        <f t="shared" si="147"/>
        <v>24</v>
      </c>
      <c r="J514" s="3">
        <f t="shared" si="169"/>
        <v>3</v>
      </c>
      <c r="K514" s="306" t="s">
        <v>1089</v>
      </c>
      <c r="L514" s="308">
        <v>5.3199999999999997E-2</v>
      </c>
      <c r="M514" s="309"/>
      <c r="N514" s="33">
        <f t="shared" si="148"/>
        <v>0</v>
      </c>
      <c r="O514" s="853"/>
      <c r="P514" s="668"/>
      <c r="Q514" s="33"/>
      <c r="R514" s="890"/>
      <c r="S514" s="1027"/>
      <c r="T514" s="1028"/>
      <c r="U514" s="1033"/>
    </row>
    <row r="515" spans="1:21">
      <c r="A515" s="261" t="s">
        <v>3752</v>
      </c>
      <c r="B515" s="261" t="s">
        <v>3522</v>
      </c>
      <c r="C515" s="966"/>
      <c r="D515" s="966"/>
      <c r="E515" s="306">
        <v>0</v>
      </c>
      <c r="F515" s="475">
        <f t="shared" si="170"/>
        <v>0</v>
      </c>
      <c r="G515" s="307">
        <v>810</v>
      </c>
      <c r="H515" s="306">
        <v>8</v>
      </c>
      <c r="I515" s="3">
        <f t="shared" si="147"/>
        <v>8</v>
      </c>
      <c r="J515" s="3">
        <f t="shared" si="169"/>
        <v>1</v>
      </c>
      <c r="K515" s="306" t="s">
        <v>1777</v>
      </c>
      <c r="L515" s="308">
        <v>0.1197</v>
      </c>
      <c r="M515" s="309"/>
      <c r="N515" s="33">
        <f t="shared" si="148"/>
        <v>0</v>
      </c>
      <c r="O515" s="853"/>
      <c r="P515" s="668"/>
      <c r="Q515" s="33"/>
      <c r="R515" s="890"/>
      <c r="S515" s="1027"/>
      <c r="T515" s="1028"/>
      <c r="U515" s="1033"/>
    </row>
    <row r="516" spans="1:21">
      <c r="A516" s="261" t="s">
        <v>3530</v>
      </c>
      <c r="B516" s="261" t="s">
        <v>3755</v>
      </c>
      <c r="C516" s="966" t="s">
        <v>3756</v>
      </c>
      <c r="D516" s="966"/>
      <c r="E516" s="306">
        <v>0</v>
      </c>
      <c r="F516" s="475">
        <f t="shared" si="170"/>
        <v>0</v>
      </c>
      <c r="G516" s="307">
        <v>432</v>
      </c>
      <c r="H516" s="306">
        <v>4</v>
      </c>
      <c r="I516" s="3">
        <f t="shared" si="147"/>
        <v>4</v>
      </c>
      <c r="J516" s="3">
        <f t="shared" si="169"/>
        <v>1</v>
      </c>
      <c r="K516" s="306" t="s">
        <v>1100</v>
      </c>
      <c r="L516" s="308">
        <v>0.30520000000000003</v>
      </c>
      <c r="M516" s="309">
        <v>0.1193</v>
      </c>
      <c r="N516" s="33">
        <f t="shared" si="148"/>
        <v>0</v>
      </c>
      <c r="O516" s="853"/>
      <c r="P516" s="668"/>
      <c r="Q516" s="33"/>
      <c r="R516" s="1059" t="s">
        <v>3757</v>
      </c>
      <c r="S516" s="1027"/>
      <c r="T516" s="1028"/>
      <c r="U516" s="1033"/>
    </row>
    <row r="517" spans="1:21">
      <c r="A517" s="261" t="s">
        <v>3530</v>
      </c>
      <c r="B517" s="261" t="s">
        <v>692</v>
      </c>
      <c r="C517" s="966" t="s">
        <v>736</v>
      </c>
      <c r="D517" s="966"/>
      <c r="E517" s="306">
        <v>0</v>
      </c>
      <c r="F517" s="475">
        <f t="shared" si="170"/>
        <v>0</v>
      </c>
      <c r="G517" s="307">
        <v>432</v>
      </c>
      <c r="H517" s="306">
        <v>32</v>
      </c>
      <c r="I517" s="3">
        <f t="shared" si="147"/>
        <v>32</v>
      </c>
      <c r="J517" s="3">
        <f t="shared" si="169"/>
        <v>4</v>
      </c>
      <c r="K517" s="306" t="s">
        <v>1100</v>
      </c>
      <c r="L517" s="308">
        <v>0.30009999999999998</v>
      </c>
      <c r="M517" s="309">
        <v>0.1283</v>
      </c>
      <c r="N517" s="33">
        <f t="shared" si="148"/>
        <v>0</v>
      </c>
      <c r="O517" s="853"/>
      <c r="P517" s="668" t="s">
        <v>3189</v>
      </c>
      <c r="Q517" s="33"/>
      <c r="R517" s="890" t="s">
        <v>3189</v>
      </c>
      <c r="S517" s="1027"/>
      <c r="T517" s="1028"/>
      <c r="U517" s="1033"/>
    </row>
    <row r="518" spans="1:21">
      <c r="A518" s="261" t="s">
        <v>3530</v>
      </c>
      <c r="B518" s="261" t="s">
        <v>3758</v>
      </c>
      <c r="C518" s="966" t="s">
        <v>736</v>
      </c>
      <c r="D518" s="966"/>
      <c r="E518" s="306">
        <v>0</v>
      </c>
      <c r="F518" s="475">
        <f t="shared" si="170"/>
        <v>0</v>
      </c>
      <c r="G518" s="306">
        <v>390</v>
      </c>
      <c r="H518" s="306">
        <v>32</v>
      </c>
      <c r="I518" s="3">
        <f t="shared" si="147"/>
        <v>32</v>
      </c>
      <c r="J518" s="3">
        <f t="shared" si="169"/>
        <v>4</v>
      </c>
      <c r="K518" s="306" t="s">
        <v>1100</v>
      </c>
      <c r="L518" s="309">
        <v>0.32350000000000001</v>
      </c>
      <c r="M518" s="309">
        <v>0.12859999999999999</v>
      </c>
      <c r="N518" s="33">
        <f t="shared" si="148"/>
        <v>0</v>
      </c>
      <c r="O518" s="853"/>
      <c r="P518" s="668" t="s">
        <v>3189</v>
      </c>
      <c r="Q518" s="33"/>
      <c r="R518" s="890" t="s">
        <v>3189</v>
      </c>
      <c r="S518" s="1027"/>
      <c r="T518" s="1028"/>
      <c r="U518" s="1033"/>
    </row>
    <row r="519" spans="1:21">
      <c r="A519" s="261" t="s">
        <v>3530</v>
      </c>
      <c r="B519" s="261" t="s">
        <v>3759</v>
      </c>
      <c r="C519" s="966" t="s">
        <v>736</v>
      </c>
      <c r="D519" s="966"/>
      <c r="E519" s="306">
        <v>0</v>
      </c>
      <c r="F519" s="475">
        <f t="shared" si="170"/>
        <v>0</v>
      </c>
      <c r="G519" s="307">
        <v>405</v>
      </c>
      <c r="H519" s="306">
        <v>8</v>
      </c>
      <c r="I519" s="3">
        <f t="shared" si="147"/>
        <v>8</v>
      </c>
      <c r="J519" s="3">
        <f t="shared" si="169"/>
        <v>1</v>
      </c>
      <c r="K519" s="306" t="s">
        <v>1100</v>
      </c>
      <c r="L519" s="308">
        <v>0.27079999999999999</v>
      </c>
      <c r="M519" s="309">
        <v>9.8000000000000004E-2</v>
      </c>
      <c r="N519" s="33">
        <f t="shared" si="148"/>
        <v>0</v>
      </c>
      <c r="O519" s="853"/>
      <c r="P519" s="668" t="s">
        <v>3189</v>
      </c>
      <c r="Q519" s="33"/>
      <c r="R519" s="890" t="s">
        <v>3189</v>
      </c>
      <c r="S519" s="1027"/>
      <c r="T519" s="1041"/>
      <c r="U519" s="1033"/>
    </row>
    <row r="520" spans="1:21">
      <c r="A520" s="261" t="s">
        <v>3530</v>
      </c>
      <c r="B520" s="261" t="s">
        <v>3760</v>
      </c>
      <c r="C520" s="966" t="s">
        <v>736</v>
      </c>
      <c r="D520" s="966"/>
      <c r="E520" s="306">
        <v>0</v>
      </c>
      <c r="F520" s="475">
        <f t="shared" si="170"/>
        <v>0</v>
      </c>
      <c r="G520" s="307">
        <v>432</v>
      </c>
      <c r="H520" s="306">
        <v>8</v>
      </c>
      <c r="I520" s="3">
        <f t="shared" si="147"/>
        <v>8</v>
      </c>
      <c r="J520" s="3">
        <f t="shared" si="169"/>
        <v>1</v>
      </c>
      <c r="K520" s="306" t="s">
        <v>1100</v>
      </c>
      <c r="L520" s="308">
        <v>0.30520000000000003</v>
      </c>
      <c r="M520" s="309">
        <v>0.12364</v>
      </c>
      <c r="N520" s="33">
        <f t="shared" si="148"/>
        <v>0</v>
      </c>
      <c r="O520" s="853"/>
      <c r="P520" s="668" t="s">
        <v>3189</v>
      </c>
      <c r="Q520" s="33"/>
      <c r="R520" s="890" t="s">
        <v>3189</v>
      </c>
      <c r="S520" s="1027"/>
      <c r="T520" s="1028"/>
      <c r="U520" s="1033"/>
    </row>
    <row r="521" spans="1:21">
      <c r="A521" s="261" t="s">
        <v>3172</v>
      </c>
      <c r="B521" s="261" t="s">
        <v>3755</v>
      </c>
      <c r="C521" s="966" t="s">
        <v>735</v>
      </c>
      <c r="D521" s="966"/>
      <c r="E521" s="306">
        <v>0</v>
      </c>
      <c r="F521" s="475">
        <f t="shared" si="170"/>
        <v>0</v>
      </c>
      <c r="G521" s="307">
        <v>432</v>
      </c>
      <c r="H521" s="306">
        <v>4</v>
      </c>
      <c r="I521" s="3">
        <f t="shared" si="147"/>
        <v>4</v>
      </c>
      <c r="J521" s="3">
        <f t="shared" si="169"/>
        <v>1</v>
      </c>
      <c r="K521" s="306" t="s">
        <v>1100</v>
      </c>
      <c r="L521" s="308">
        <v>0.3095</v>
      </c>
      <c r="M521" s="309">
        <v>0.1193</v>
      </c>
      <c r="N521" s="33">
        <f t="shared" si="148"/>
        <v>0</v>
      </c>
      <c r="O521" s="853"/>
      <c r="P521" s="668"/>
      <c r="Q521" s="33"/>
      <c r="R521" s="1060" t="s">
        <v>3757</v>
      </c>
      <c r="S521" s="1027"/>
      <c r="T521" s="1028"/>
      <c r="U521" s="1033"/>
    </row>
    <row r="522" spans="1:21">
      <c r="A522" s="261" t="s">
        <v>3172</v>
      </c>
      <c r="B522" s="261" t="s">
        <v>692</v>
      </c>
      <c r="C522" s="966" t="s">
        <v>735</v>
      </c>
      <c r="D522" s="966"/>
      <c r="E522" s="306">
        <v>0</v>
      </c>
      <c r="F522" s="475">
        <f t="shared" si="170"/>
        <v>0</v>
      </c>
      <c r="G522" s="307">
        <v>432</v>
      </c>
      <c r="H522" s="306">
        <v>32</v>
      </c>
      <c r="I522" s="3">
        <f t="shared" si="147"/>
        <v>32</v>
      </c>
      <c r="J522" s="3">
        <f t="shared" si="169"/>
        <v>4</v>
      </c>
      <c r="K522" s="306" t="s">
        <v>1100</v>
      </c>
      <c r="L522" s="308">
        <v>0.30430000000000001</v>
      </c>
      <c r="M522" s="309">
        <v>0.1283</v>
      </c>
      <c r="N522" s="33">
        <f t="shared" si="148"/>
        <v>0</v>
      </c>
      <c r="O522" s="853"/>
      <c r="P522" s="668"/>
      <c r="Q522" s="33"/>
      <c r="R522" s="890"/>
      <c r="S522" s="1027"/>
      <c r="T522" s="1028"/>
      <c r="U522" s="1033"/>
    </row>
    <row r="523" spans="1:21">
      <c r="A523" s="261" t="s">
        <v>3172</v>
      </c>
      <c r="B523" s="261" t="s">
        <v>3758</v>
      </c>
      <c r="C523" s="966" t="s">
        <v>735</v>
      </c>
      <c r="D523" s="966"/>
      <c r="E523" s="306">
        <v>0</v>
      </c>
      <c r="F523" s="475">
        <f t="shared" si="170"/>
        <v>0</v>
      </c>
      <c r="G523" s="306">
        <v>390</v>
      </c>
      <c r="H523" s="306">
        <v>32</v>
      </c>
      <c r="I523" s="3">
        <f t="shared" si="147"/>
        <v>32</v>
      </c>
      <c r="J523" s="3">
        <f t="shared" si="169"/>
        <v>4</v>
      </c>
      <c r="K523" s="306" t="s">
        <v>1100</v>
      </c>
      <c r="L523" s="309">
        <v>0.32350000000000001</v>
      </c>
      <c r="M523" s="309">
        <v>0.12859999999999999</v>
      </c>
      <c r="N523" s="33">
        <f t="shared" si="148"/>
        <v>0</v>
      </c>
      <c r="O523" s="853"/>
      <c r="P523" s="668" t="s">
        <v>3189</v>
      </c>
      <c r="Q523" s="33"/>
      <c r="R523" s="890" t="s">
        <v>3189</v>
      </c>
      <c r="S523" s="1027"/>
      <c r="T523" s="1028"/>
      <c r="U523" s="1033"/>
    </row>
    <row r="524" spans="1:21">
      <c r="A524" s="261" t="s">
        <v>3172</v>
      </c>
      <c r="B524" s="261" t="s">
        <v>3759</v>
      </c>
      <c r="C524" s="966" t="s">
        <v>735</v>
      </c>
      <c r="D524" s="966"/>
      <c r="E524" s="306">
        <v>0</v>
      </c>
      <c r="F524" s="475">
        <f t="shared" si="170"/>
        <v>0</v>
      </c>
      <c r="G524" s="307">
        <v>432</v>
      </c>
      <c r="H524" s="306">
        <v>8</v>
      </c>
      <c r="I524" s="3">
        <f t="shared" si="147"/>
        <v>8</v>
      </c>
      <c r="J524" s="3">
        <f t="shared" si="169"/>
        <v>1</v>
      </c>
      <c r="K524" s="306" t="s">
        <v>1100</v>
      </c>
      <c r="L524" s="308">
        <v>0.27500000000000002</v>
      </c>
      <c r="M524" s="309">
        <v>9.8000000000000004E-2</v>
      </c>
      <c r="N524" s="33">
        <f t="shared" si="148"/>
        <v>0</v>
      </c>
      <c r="O524" s="853"/>
      <c r="P524" s="668" t="s">
        <v>3189</v>
      </c>
      <c r="Q524" s="33"/>
      <c r="R524" s="890" t="s">
        <v>3189</v>
      </c>
      <c r="S524" s="1027"/>
      <c r="T524" s="872"/>
      <c r="U524" s="1033"/>
    </row>
    <row r="525" spans="1:21">
      <c r="A525" s="261" t="s">
        <v>3172</v>
      </c>
      <c r="B525" s="261" t="s">
        <v>3761</v>
      </c>
      <c r="C525" s="966"/>
      <c r="D525" s="966"/>
      <c r="E525" s="306">
        <v>0</v>
      </c>
      <c r="F525" s="475">
        <f t="shared" si="170"/>
        <v>0</v>
      </c>
      <c r="G525" s="307">
        <v>381</v>
      </c>
      <c r="H525" s="306">
        <v>16</v>
      </c>
      <c r="I525" s="3">
        <f t="shared" si="147"/>
        <v>16</v>
      </c>
      <c r="J525" s="3">
        <f t="shared" si="169"/>
        <v>2</v>
      </c>
      <c r="K525" s="306" t="s">
        <v>1821</v>
      </c>
      <c r="L525" s="308">
        <v>0.37680000000000002</v>
      </c>
      <c r="M525" s="309">
        <v>0.12364</v>
      </c>
      <c r="N525" s="33">
        <f t="shared" si="148"/>
        <v>0</v>
      </c>
      <c r="O525" s="853"/>
      <c r="P525" s="668" t="s">
        <v>3189</v>
      </c>
      <c r="Q525" s="33"/>
      <c r="R525" s="890" t="s">
        <v>3189</v>
      </c>
      <c r="S525" s="1027"/>
      <c r="T525" s="1028"/>
      <c r="U525" s="1033"/>
    </row>
    <row r="526" spans="1:21">
      <c r="A526" s="261" t="s">
        <v>3172</v>
      </c>
      <c r="B526" s="261" t="s">
        <v>3762</v>
      </c>
      <c r="C526" s="966"/>
      <c r="D526" s="966"/>
      <c r="E526" s="306">
        <v>0</v>
      </c>
      <c r="F526" s="475">
        <f t="shared" si="170"/>
        <v>0</v>
      </c>
      <c r="G526" s="307">
        <v>432</v>
      </c>
      <c r="H526" s="306">
        <v>16</v>
      </c>
      <c r="I526" s="3">
        <f t="shared" si="147"/>
        <v>16</v>
      </c>
      <c r="J526" s="3">
        <f t="shared" si="169"/>
        <v>2</v>
      </c>
      <c r="K526" s="306" t="s">
        <v>1818</v>
      </c>
      <c r="L526" s="308">
        <v>0.32840000000000003</v>
      </c>
      <c r="M526" s="309">
        <v>0.14779999999999999</v>
      </c>
      <c r="N526" s="33">
        <f t="shared" si="148"/>
        <v>0</v>
      </c>
      <c r="O526" s="853"/>
      <c r="P526" s="668" t="s">
        <v>3189</v>
      </c>
      <c r="Q526" s="33"/>
      <c r="R526" s="890" t="s">
        <v>3189</v>
      </c>
      <c r="S526" s="1027"/>
      <c r="T526" s="1028"/>
      <c r="U526" s="1033"/>
    </row>
    <row r="527" spans="1:21">
      <c r="A527" s="261" t="s">
        <v>3172</v>
      </c>
      <c r="B527" s="261" t="s">
        <v>3760</v>
      </c>
      <c r="C527" s="966" t="s">
        <v>735</v>
      </c>
      <c r="D527" s="966"/>
      <c r="E527" s="306">
        <v>0</v>
      </c>
      <c r="F527" s="475">
        <f t="shared" si="170"/>
        <v>0</v>
      </c>
      <c r="G527" s="307">
        <v>432</v>
      </c>
      <c r="H527" s="306">
        <v>8</v>
      </c>
      <c r="I527" s="3">
        <f>E527/G527+H527</f>
        <v>8</v>
      </c>
      <c r="J527" s="3">
        <f>ROUND(I527/7.5,0)</f>
        <v>1</v>
      </c>
      <c r="K527" s="306" t="s">
        <v>1100</v>
      </c>
      <c r="L527" s="308">
        <v>0.3095</v>
      </c>
      <c r="M527" s="309">
        <v>0.1236</v>
      </c>
      <c r="N527" s="33">
        <f t="shared" si="148"/>
        <v>0</v>
      </c>
      <c r="O527" s="853"/>
      <c r="P527" s="668" t="s">
        <v>3189</v>
      </c>
      <c r="Q527" s="33"/>
      <c r="R527" s="890" t="s">
        <v>3189</v>
      </c>
      <c r="S527" s="1027"/>
      <c r="T527" s="1028"/>
      <c r="U527" s="1033"/>
    </row>
    <row r="528" spans="1:21">
      <c r="A528" s="261" t="s">
        <v>3172</v>
      </c>
      <c r="B528" s="261" t="s">
        <v>690</v>
      </c>
      <c r="C528" s="966" t="s">
        <v>644</v>
      </c>
      <c r="D528" s="966"/>
      <c r="E528" s="306">
        <v>0</v>
      </c>
      <c r="F528" s="475">
        <f t="shared" si="170"/>
        <v>0</v>
      </c>
      <c r="G528" s="306">
        <v>432</v>
      </c>
      <c r="H528" s="306">
        <v>4</v>
      </c>
      <c r="I528" s="3">
        <f>E528/G528+H528</f>
        <v>4</v>
      </c>
      <c r="J528" s="3">
        <f>ROUND(I528/7.5,0)</f>
        <v>1</v>
      </c>
      <c r="K528" s="306" t="s">
        <v>1100</v>
      </c>
      <c r="L528" s="308">
        <v>0.3095</v>
      </c>
      <c r="M528" s="309">
        <v>0.12720000000000001</v>
      </c>
      <c r="N528" s="33">
        <f t="shared" si="148"/>
        <v>0</v>
      </c>
      <c r="O528" s="853"/>
      <c r="P528" s="668" t="s">
        <v>3189</v>
      </c>
      <c r="Q528" s="33"/>
      <c r="R528" s="1061" t="s">
        <v>3763</v>
      </c>
      <c r="S528" s="1027"/>
      <c r="T528" s="1028"/>
      <c r="U528" s="1033"/>
    </row>
    <row r="529" spans="1:21">
      <c r="A529" s="261" t="s">
        <v>3545</v>
      </c>
      <c r="B529" s="261" t="s">
        <v>313</v>
      </c>
      <c r="C529" s="966"/>
      <c r="D529" s="966"/>
      <c r="E529" s="306">
        <v>0</v>
      </c>
      <c r="F529" s="475">
        <f t="shared" si="170"/>
        <v>0</v>
      </c>
      <c r="G529" s="306">
        <v>450</v>
      </c>
      <c r="H529" s="306">
        <v>24</v>
      </c>
      <c r="I529" s="3">
        <f t="shared" ref="I529" si="175">E529/G529+H529</f>
        <v>24</v>
      </c>
      <c r="J529" s="3">
        <f t="shared" ref="J529" si="176">ROUND(I529/7.5,0)</f>
        <v>3</v>
      </c>
      <c r="K529" s="306" t="s">
        <v>322</v>
      </c>
      <c r="L529" s="308">
        <v>0.21990000000000001</v>
      </c>
      <c r="M529" s="309">
        <v>8.8859999999999995E-2</v>
      </c>
      <c r="N529" s="33">
        <f t="shared" si="148"/>
        <v>0</v>
      </c>
      <c r="O529" s="853"/>
      <c r="P529" s="668"/>
      <c r="Q529" s="33"/>
      <c r="R529" s="1063"/>
      <c r="S529" s="1027"/>
      <c r="T529" s="1028"/>
      <c r="U529" s="1033"/>
    </row>
    <row r="530" spans="1:21">
      <c r="A530" s="261" t="s">
        <v>3171</v>
      </c>
      <c r="B530" s="261" t="s">
        <v>3764</v>
      </c>
      <c r="C530" s="966"/>
      <c r="D530" s="966"/>
      <c r="E530" s="306">
        <v>0</v>
      </c>
      <c r="F530" s="475">
        <f t="shared" si="170"/>
        <v>0</v>
      </c>
      <c r="G530" s="306">
        <v>432</v>
      </c>
      <c r="H530" s="306">
        <v>32</v>
      </c>
      <c r="I530" s="3">
        <f t="shared" si="147"/>
        <v>32</v>
      </c>
      <c r="J530" s="3">
        <f t="shared" si="169"/>
        <v>4</v>
      </c>
      <c r="K530" s="306" t="s">
        <v>3765</v>
      </c>
      <c r="L530" s="309">
        <v>0.2555</v>
      </c>
      <c r="M530" s="309"/>
      <c r="N530" s="33">
        <f t="shared" si="148"/>
        <v>0</v>
      </c>
      <c r="O530" s="853"/>
      <c r="P530" s="668"/>
      <c r="Q530" s="33"/>
      <c r="R530" s="890"/>
      <c r="S530" s="1027"/>
      <c r="T530" s="1028"/>
      <c r="U530" s="1033"/>
    </row>
    <row r="531" spans="1:21">
      <c r="A531" s="261" t="s">
        <v>3530</v>
      </c>
      <c r="B531" s="261" t="s">
        <v>3766</v>
      </c>
      <c r="C531" s="966"/>
      <c r="D531" s="966"/>
      <c r="E531" s="306">
        <v>0</v>
      </c>
      <c r="F531" s="475">
        <f t="shared" si="170"/>
        <v>0</v>
      </c>
      <c r="G531" s="306">
        <v>463</v>
      </c>
      <c r="H531" s="306">
        <v>24</v>
      </c>
      <c r="I531" s="3">
        <f t="shared" si="147"/>
        <v>24</v>
      </c>
      <c r="J531" s="3">
        <f t="shared" si="169"/>
        <v>3</v>
      </c>
      <c r="K531" s="306" t="s">
        <v>1792</v>
      </c>
      <c r="L531" s="309">
        <v>0.17960000000000001</v>
      </c>
      <c r="M531" s="309"/>
      <c r="N531" s="33">
        <f t="shared" si="148"/>
        <v>0</v>
      </c>
      <c r="O531" s="853"/>
      <c r="P531" s="668"/>
      <c r="Q531" s="33"/>
      <c r="R531" s="890"/>
      <c r="S531" s="1027"/>
      <c r="T531" s="1028"/>
      <c r="U531" s="1033"/>
    </row>
    <row r="532" spans="1:21">
      <c r="A532" s="261" t="s">
        <v>3519</v>
      </c>
      <c r="B532" s="261" t="s">
        <v>3767</v>
      </c>
      <c r="C532" s="966"/>
      <c r="D532" s="966"/>
      <c r="E532" s="306">
        <v>0</v>
      </c>
      <c r="F532" s="475">
        <f t="shared" si="170"/>
        <v>0</v>
      </c>
      <c r="G532" s="307">
        <v>498</v>
      </c>
      <c r="H532" s="306">
        <v>8</v>
      </c>
      <c r="I532" s="3">
        <f t="shared" ref="I532:I537" si="177">E532/G532+H532</f>
        <v>8</v>
      </c>
      <c r="J532" s="3">
        <f t="shared" si="169"/>
        <v>1</v>
      </c>
      <c r="K532" s="306" t="s">
        <v>1791</v>
      </c>
      <c r="L532" s="308">
        <v>0.21429999999999999</v>
      </c>
      <c r="M532" s="309"/>
      <c r="N532" s="33">
        <f t="shared" si="148"/>
        <v>0</v>
      </c>
      <c r="O532" s="853"/>
      <c r="P532" s="668"/>
      <c r="Q532" s="33"/>
      <c r="R532" s="890"/>
      <c r="S532" s="1027"/>
      <c r="T532" s="1028"/>
      <c r="U532" s="1033"/>
    </row>
    <row r="533" spans="1:21">
      <c r="A533" s="261" t="s">
        <v>3519</v>
      </c>
      <c r="B533" s="261" t="s">
        <v>3525</v>
      </c>
      <c r="C533" s="966"/>
      <c r="D533" s="966"/>
      <c r="E533" s="306">
        <v>0</v>
      </c>
      <c r="F533" s="475">
        <f t="shared" si="170"/>
        <v>0</v>
      </c>
      <c r="G533" s="307">
        <v>540</v>
      </c>
      <c r="H533" s="306">
        <v>8</v>
      </c>
      <c r="I533" s="3">
        <f t="shared" si="177"/>
        <v>8</v>
      </c>
      <c r="J533" s="3">
        <f t="shared" si="169"/>
        <v>1</v>
      </c>
      <c r="K533" s="306" t="s">
        <v>1791</v>
      </c>
      <c r="L533" s="308">
        <v>0.21429999999999999</v>
      </c>
      <c r="M533" s="309"/>
      <c r="N533" s="33">
        <f t="shared" si="148"/>
        <v>0</v>
      </c>
      <c r="O533" s="853"/>
      <c r="P533" s="668"/>
      <c r="Q533" s="33"/>
      <c r="R533" s="890"/>
      <c r="S533" s="1027"/>
      <c r="T533" s="1028"/>
      <c r="U533" s="1033"/>
    </row>
    <row r="534" spans="1:21">
      <c r="A534" s="261" t="s">
        <v>3519</v>
      </c>
      <c r="B534" s="261" t="s">
        <v>3524</v>
      </c>
      <c r="C534" s="966"/>
      <c r="D534" s="966"/>
      <c r="E534" s="306">
        <v>0</v>
      </c>
      <c r="F534" s="475">
        <f t="shared" si="170"/>
        <v>0</v>
      </c>
      <c r="G534" s="307">
        <v>498</v>
      </c>
      <c r="H534" s="306">
        <v>24</v>
      </c>
      <c r="I534" s="3">
        <f t="shared" si="177"/>
        <v>24</v>
      </c>
      <c r="J534" s="3">
        <f t="shared" si="169"/>
        <v>3</v>
      </c>
      <c r="K534" s="306" t="s">
        <v>1791</v>
      </c>
      <c r="L534" s="308">
        <v>0.21429999999999999</v>
      </c>
      <c r="M534" s="309"/>
      <c r="N534" s="33">
        <f t="shared" si="148"/>
        <v>0</v>
      </c>
      <c r="O534" s="853"/>
      <c r="P534" s="668"/>
      <c r="Q534" s="33"/>
      <c r="R534" s="890"/>
      <c r="S534" s="1027"/>
      <c r="T534" s="1028"/>
      <c r="U534" s="1033"/>
    </row>
    <row r="535" spans="1:21">
      <c r="A535" s="261" t="s">
        <v>3519</v>
      </c>
      <c r="B535" s="261" t="s">
        <v>3526</v>
      </c>
      <c r="C535" s="966"/>
      <c r="D535" s="966"/>
      <c r="E535" s="306">
        <v>0</v>
      </c>
      <c r="F535" s="475">
        <f t="shared" si="170"/>
        <v>0</v>
      </c>
      <c r="G535" s="307">
        <v>498</v>
      </c>
      <c r="H535" s="306">
        <v>8</v>
      </c>
      <c r="I535" s="3">
        <f t="shared" si="177"/>
        <v>8</v>
      </c>
      <c r="J535" s="3">
        <f t="shared" si="169"/>
        <v>1</v>
      </c>
      <c r="K535" s="306" t="s">
        <v>1791</v>
      </c>
      <c r="L535" s="308">
        <v>0.21429999999999999</v>
      </c>
      <c r="M535" s="309"/>
      <c r="N535" s="33">
        <f t="shared" si="148"/>
        <v>0</v>
      </c>
      <c r="O535" s="853"/>
      <c r="P535" s="668"/>
      <c r="Q535" s="33"/>
      <c r="R535" s="890"/>
      <c r="S535" s="1027"/>
      <c r="T535" s="1028"/>
      <c r="U535" s="1033"/>
    </row>
    <row r="536" spans="1:21">
      <c r="A536" s="261" t="s">
        <v>3527</v>
      </c>
      <c r="B536" s="261" t="s">
        <v>3324</v>
      </c>
      <c r="C536" s="966"/>
      <c r="D536" s="966"/>
      <c r="E536" s="306">
        <v>0</v>
      </c>
      <c r="F536" s="475">
        <f t="shared" si="170"/>
        <v>0</v>
      </c>
      <c r="G536" s="307">
        <v>498</v>
      </c>
      <c r="H536" s="1030">
        <v>24</v>
      </c>
      <c r="I536" s="3">
        <f t="shared" si="177"/>
        <v>24</v>
      </c>
      <c r="J536" s="3">
        <f t="shared" si="169"/>
        <v>3</v>
      </c>
      <c r="K536" s="306" t="s">
        <v>1778</v>
      </c>
      <c r="L536" s="308">
        <v>0.13469999999999999</v>
      </c>
      <c r="M536" s="309"/>
      <c r="N536" s="33">
        <f t="shared" si="148"/>
        <v>0</v>
      </c>
      <c r="O536" s="853"/>
      <c r="P536" s="668"/>
      <c r="Q536" s="33"/>
      <c r="R536" s="890"/>
      <c r="S536" s="1027"/>
      <c r="T536" s="872"/>
      <c r="U536" s="1033"/>
    </row>
    <row r="537" spans="1:21">
      <c r="A537" s="261" t="s">
        <v>3519</v>
      </c>
      <c r="B537" s="261" t="s">
        <v>3768</v>
      </c>
      <c r="C537" s="966"/>
      <c r="D537" s="966"/>
      <c r="E537" s="306">
        <v>0</v>
      </c>
      <c r="F537" s="475">
        <f t="shared" si="170"/>
        <v>0</v>
      </c>
      <c r="G537" s="307">
        <v>498</v>
      </c>
      <c r="H537" s="306">
        <v>8</v>
      </c>
      <c r="I537" s="3">
        <f t="shared" si="177"/>
        <v>8</v>
      </c>
      <c r="J537" s="3">
        <f t="shared" si="169"/>
        <v>1</v>
      </c>
      <c r="K537" s="306" t="s">
        <v>1791</v>
      </c>
      <c r="L537" s="308">
        <v>0.21429999999999999</v>
      </c>
      <c r="M537" s="309"/>
      <c r="N537" s="33">
        <f t="shared" si="148"/>
        <v>0</v>
      </c>
      <c r="O537" s="853"/>
      <c r="P537" s="668"/>
      <c r="Q537" s="33"/>
      <c r="R537" s="890"/>
      <c r="S537" s="1027"/>
      <c r="T537" s="1028"/>
      <c r="U537" s="1033"/>
    </row>
    <row r="538" spans="1:21">
      <c r="A538" s="261" t="s">
        <v>3519</v>
      </c>
      <c r="B538" s="261" t="s">
        <v>3769</v>
      </c>
      <c r="C538" s="966"/>
      <c r="D538" s="966"/>
      <c r="E538" s="306">
        <v>0</v>
      </c>
      <c r="F538" s="475">
        <f t="shared" si="170"/>
        <v>0</v>
      </c>
      <c r="G538" s="307">
        <v>405</v>
      </c>
      <c r="H538" s="306">
        <v>8</v>
      </c>
      <c r="I538" s="3">
        <f>E538/G538+H538</f>
        <v>8</v>
      </c>
      <c r="J538" s="3">
        <f t="shared" si="169"/>
        <v>1</v>
      </c>
      <c r="K538" s="306" t="s">
        <v>1791</v>
      </c>
      <c r="L538" s="308">
        <v>0.21429999999999999</v>
      </c>
      <c r="M538" s="309"/>
      <c r="N538" s="33">
        <f t="shared" si="148"/>
        <v>0</v>
      </c>
      <c r="O538" s="853"/>
      <c r="P538" s="668"/>
      <c r="Q538" s="33"/>
      <c r="R538" s="890"/>
      <c r="S538" s="1027"/>
      <c r="T538" s="1028"/>
      <c r="U538" s="1033"/>
    </row>
    <row r="539" spans="1:21">
      <c r="A539" s="261" t="s">
        <v>3530</v>
      </c>
      <c r="B539" s="261" t="s">
        <v>211</v>
      </c>
      <c r="C539" s="966"/>
      <c r="D539" s="966"/>
      <c r="E539" s="306">
        <v>0</v>
      </c>
      <c r="F539" s="475">
        <f t="shared" si="170"/>
        <v>0</v>
      </c>
      <c r="G539" s="306">
        <v>405</v>
      </c>
      <c r="H539" s="306">
        <v>24</v>
      </c>
      <c r="I539" s="3">
        <f>E539/G539+H539</f>
        <v>24</v>
      </c>
      <c r="J539" s="3">
        <f t="shared" si="169"/>
        <v>3</v>
      </c>
      <c r="K539" s="306" t="s">
        <v>1785</v>
      </c>
      <c r="L539" s="309">
        <v>0.17</v>
      </c>
      <c r="M539" s="309"/>
      <c r="N539" s="33">
        <f t="shared" si="148"/>
        <v>0</v>
      </c>
      <c r="O539" s="853"/>
      <c r="P539" s="668" t="s">
        <v>3770</v>
      </c>
      <c r="Q539" s="33"/>
      <c r="R539" s="890"/>
      <c r="S539" s="1027"/>
      <c r="T539" s="1028"/>
      <c r="U539" s="1033"/>
    </row>
    <row r="540" spans="1:21">
      <c r="A540" s="261" t="s">
        <v>3530</v>
      </c>
      <c r="B540" s="261" t="s">
        <v>208</v>
      </c>
      <c r="C540" s="966"/>
      <c r="D540" s="966"/>
      <c r="E540" s="306">
        <v>0</v>
      </c>
      <c r="F540" s="475">
        <f t="shared" si="170"/>
        <v>0</v>
      </c>
      <c r="G540" s="306">
        <v>405</v>
      </c>
      <c r="H540" s="306">
        <v>24</v>
      </c>
      <c r="I540" s="3">
        <f>E540/G540+H540</f>
        <v>24</v>
      </c>
      <c r="J540" s="3">
        <f t="shared" si="169"/>
        <v>3</v>
      </c>
      <c r="K540" s="306" t="s">
        <v>1785</v>
      </c>
      <c r="L540" s="309">
        <v>0.1928</v>
      </c>
      <c r="M540" s="309"/>
      <c r="N540" s="33">
        <f t="shared" si="148"/>
        <v>0</v>
      </c>
      <c r="O540" s="853"/>
      <c r="P540" s="668" t="s">
        <v>3770</v>
      </c>
      <c r="Q540" s="33"/>
      <c r="R540" s="890"/>
      <c r="S540" s="1027"/>
      <c r="T540" s="1028"/>
      <c r="U540" s="1033"/>
    </row>
    <row r="541" spans="1:21">
      <c r="A541" s="261" t="s">
        <v>3530</v>
      </c>
      <c r="B541" s="261" t="s">
        <v>210</v>
      </c>
      <c r="C541" s="966"/>
      <c r="D541" s="966"/>
      <c r="E541" s="306">
        <v>0</v>
      </c>
      <c r="F541" s="475">
        <f t="shared" si="170"/>
        <v>0</v>
      </c>
      <c r="G541" s="306"/>
      <c r="H541" s="306"/>
      <c r="I541" s="3">
        <v>24</v>
      </c>
      <c r="J541" s="3"/>
      <c r="K541" s="306" t="s">
        <v>1785</v>
      </c>
      <c r="L541" s="309">
        <v>0.16420000000000001</v>
      </c>
      <c r="M541" s="309"/>
      <c r="N541" s="33">
        <f t="shared" si="148"/>
        <v>0</v>
      </c>
      <c r="O541" s="853"/>
      <c r="P541" s="668" t="s">
        <v>3770</v>
      </c>
      <c r="Q541" s="33"/>
      <c r="R541" s="890"/>
      <c r="S541" s="1027"/>
      <c r="T541" s="1028"/>
      <c r="U541" s="1033"/>
    </row>
    <row r="542" spans="1:21">
      <c r="A542" s="261" t="s">
        <v>3171</v>
      </c>
      <c r="B542" s="127" t="s">
        <v>3497</v>
      </c>
      <c r="C542" s="353"/>
      <c r="D542" s="353"/>
      <c r="E542" s="1318">
        <v>0</v>
      </c>
      <c r="F542" s="1512">
        <f t="shared" si="170"/>
        <v>0</v>
      </c>
      <c r="G542" s="1080">
        <v>240</v>
      </c>
      <c r="H542" s="110">
        <v>32</v>
      </c>
      <c r="I542" s="3">
        <f t="shared" ref="I542" si="178">E542/G542+H542</f>
        <v>32</v>
      </c>
      <c r="J542" s="3">
        <f t="shared" ref="J542" si="179">ROUND(I542/7.5,0)</f>
        <v>4</v>
      </c>
      <c r="K542" s="110" t="s">
        <v>1821</v>
      </c>
      <c r="L542" s="1096">
        <v>0.76149999999999995</v>
      </c>
      <c r="M542" s="309">
        <v>0.442</v>
      </c>
      <c r="N542" s="33">
        <f t="shared" ref="N542:N546" si="180">E542*L542</f>
        <v>0</v>
      </c>
      <c r="O542" s="853"/>
      <c r="P542" s="668"/>
      <c r="Q542" s="1032">
        <v>2017</v>
      </c>
      <c r="R542" s="890"/>
      <c r="S542" s="1027"/>
      <c r="T542" s="1028"/>
      <c r="U542" s="1033"/>
    </row>
    <row r="543" spans="1:21">
      <c r="A543" s="261" t="s">
        <v>3172</v>
      </c>
      <c r="B543" s="261" t="s">
        <v>3771</v>
      </c>
      <c r="C543" s="966"/>
      <c r="D543" s="966"/>
      <c r="E543" s="306">
        <v>0</v>
      </c>
      <c r="F543" s="475">
        <f t="shared" si="170"/>
        <v>0</v>
      </c>
      <c r="G543" s="306">
        <v>463</v>
      </c>
      <c r="H543" s="306">
        <v>32</v>
      </c>
      <c r="I543" s="3">
        <f>E543/G543+H543</f>
        <v>32</v>
      </c>
      <c r="J543" s="3">
        <f t="shared" si="169"/>
        <v>4</v>
      </c>
      <c r="K543" s="306" t="s">
        <v>1805</v>
      </c>
      <c r="L543" s="309">
        <v>0.4415</v>
      </c>
      <c r="M543" s="309"/>
      <c r="N543" s="33">
        <f t="shared" si="180"/>
        <v>0</v>
      </c>
      <c r="O543" s="853"/>
      <c r="P543" s="668" t="s">
        <v>3772</v>
      </c>
      <c r="Q543" s="33"/>
      <c r="R543" s="890" t="s">
        <v>3772</v>
      </c>
      <c r="S543" s="1027"/>
      <c r="T543" s="1028"/>
      <c r="U543" s="1033"/>
    </row>
    <row r="544" spans="1:21">
      <c r="A544" s="261" t="s">
        <v>3172</v>
      </c>
      <c r="B544" s="261" t="s">
        <v>3773</v>
      </c>
      <c r="C544" s="966"/>
      <c r="D544" s="966"/>
      <c r="E544" s="306">
        <v>0</v>
      </c>
      <c r="F544" s="475">
        <f t="shared" si="170"/>
        <v>0</v>
      </c>
      <c r="G544" s="306">
        <v>384</v>
      </c>
      <c r="H544" s="306">
        <v>32</v>
      </c>
      <c r="I544" s="3">
        <f>E544/G544+H544</f>
        <v>32</v>
      </c>
      <c r="J544" s="3">
        <f t="shared" si="169"/>
        <v>4</v>
      </c>
      <c r="K544" s="306" t="s">
        <v>1805</v>
      </c>
      <c r="L544" s="309">
        <v>0.43959999999999999</v>
      </c>
      <c r="M544" s="309"/>
      <c r="N544" s="33">
        <f t="shared" si="180"/>
        <v>0</v>
      </c>
      <c r="O544" s="853"/>
      <c r="P544" s="668" t="s">
        <v>3772</v>
      </c>
      <c r="Q544" s="33"/>
      <c r="R544" s="890" t="s">
        <v>3772</v>
      </c>
      <c r="S544" s="1027"/>
      <c r="T544" s="1028"/>
      <c r="U544" s="1033"/>
    </row>
    <row r="545" spans="1:21">
      <c r="A545" s="261" t="s">
        <v>3545</v>
      </c>
      <c r="B545" s="127" t="s">
        <v>3356</v>
      </c>
      <c r="C545" s="353"/>
      <c r="D545" s="353"/>
      <c r="E545" s="110">
        <v>0</v>
      </c>
      <c r="F545" s="475">
        <f t="shared" si="170"/>
        <v>0</v>
      </c>
      <c r="G545" s="1080">
        <v>450</v>
      </c>
      <c r="H545" s="110">
        <v>24</v>
      </c>
      <c r="I545" s="3">
        <f>E545/G545+H545</f>
        <v>24</v>
      </c>
      <c r="J545" s="3">
        <f>ROUND(I545/7.5,0)</f>
        <v>3</v>
      </c>
      <c r="K545" s="110" t="s">
        <v>1787</v>
      </c>
      <c r="L545" s="371">
        <v>5.7500000000000002E-2</v>
      </c>
      <c r="M545" s="168"/>
      <c r="N545" s="33">
        <f>E545*L545</f>
        <v>0</v>
      </c>
      <c r="O545" s="853"/>
      <c r="P545" s="668"/>
      <c r="Q545" s="33"/>
      <c r="R545" s="890"/>
      <c r="S545" s="1027"/>
      <c r="T545" s="1028"/>
      <c r="U545" s="1033"/>
    </row>
    <row r="546" spans="1:21">
      <c r="A546" s="976" t="s">
        <v>3774</v>
      </c>
      <c r="B546" s="814" t="s">
        <v>309</v>
      </c>
      <c r="C546" s="353"/>
      <c r="D546" s="353"/>
      <c r="E546" s="110">
        <v>0</v>
      </c>
      <c r="F546" s="475">
        <f t="shared" si="170"/>
        <v>0</v>
      </c>
      <c r="G546" s="111">
        <v>154</v>
      </c>
      <c r="H546" s="110">
        <v>16</v>
      </c>
      <c r="I546" s="3">
        <f t="shared" ref="I546" si="181">E546/G546+H546</f>
        <v>16</v>
      </c>
      <c r="J546" s="3">
        <f t="shared" si="169"/>
        <v>2</v>
      </c>
      <c r="K546" s="130" t="s">
        <v>1834</v>
      </c>
      <c r="L546" s="951">
        <v>1.6531</v>
      </c>
      <c r="M546" s="815">
        <v>0.66059999999999997</v>
      </c>
      <c r="N546" s="33">
        <f t="shared" si="180"/>
        <v>0</v>
      </c>
      <c r="O546" s="1017"/>
      <c r="P546" s="668"/>
      <c r="Q546" s="1032">
        <v>2016</v>
      </c>
      <c r="R546" s="890"/>
      <c r="S546" s="891"/>
      <c r="T546" s="668"/>
      <c r="U546" s="977"/>
    </row>
    <row r="547" spans="1:21" ht="15.6">
      <c r="A547" s="976"/>
      <c r="B547" s="976"/>
      <c r="C547" s="1101"/>
      <c r="D547" s="1101"/>
      <c r="E547" s="306"/>
      <c r="F547" s="33"/>
      <c r="G547" s="977"/>
      <c r="H547" s="306"/>
      <c r="I547" s="1015"/>
      <c r="J547" s="1015"/>
      <c r="K547" s="977"/>
      <c r="L547" s="887"/>
      <c r="M547" s="887"/>
      <c r="N547" s="1016"/>
      <c r="O547" s="1017"/>
      <c r="P547" s="668"/>
      <c r="Q547" s="33"/>
      <c r="R547" s="890"/>
      <c r="S547" s="891"/>
      <c r="T547" s="668"/>
      <c r="U547" s="977"/>
    </row>
    <row r="548" spans="1:21" ht="15.6">
      <c r="A548" s="976"/>
      <c r="B548" s="976"/>
      <c r="C548" s="1101"/>
      <c r="D548" s="1101"/>
      <c r="E548" s="306"/>
      <c r="F548" s="33"/>
      <c r="G548" s="977"/>
      <c r="H548" s="306"/>
      <c r="I548" s="1015"/>
      <c r="J548" s="1015"/>
      <c r="K548" s="977"/>
      <c r="L548" s="887"/>
      <c r="M548" s="887"/>
      <c r="N548" s="1016"/>
      <c r="O548" s="1017"/>
      <c r="P548" s="668"/>
      <c r="Q548" s="646"/>
      <c r="R548" s="890"/>
      <c r="S548" s="891"/>
      <c r="T548" s="668"/>
      <c r="U548" s="977"/>
    </row>
    <row r="549" spans="1:21" ht="15.6">
      <c r="A549" s="976"/>
      <c r="B549" s="976"/>
      <c r="C549" s="1102"/>
      <c r="D549" s="1102"/>
      <c r="E549" s="970"/>
      <c r="F549" s="33"/>
      <c r="G549" s="977"/>
      <c r="H549" s="306"/>
      <c r="I549" s="1015"/>
      <c r="J549" s="1015"/>
      <c r="K549" s="977"/>
      <c r="L549" s="887"/>
      <c r="M549" s="887"/>
      <c r="N549" s="1016"/>
      <c r="O549" s="1017"/>
      <c r="P549" s="668"/>
      <c r="Q549" s="646"/>
      <c r="R549" s="890"/>
      <c r="S549" s="891"/>
      <c r="T549" s="668"/>
      <c r="U549" s="977"/>
    </row>
    <row r="550" spans="1:21" ht="15.6">
      <c r="A550" s="976"/>
      <c r="B550" s="976"/>
      <c r="C550" s="1101"/>
      <c r="D550" s="1101"/>
      <c r="E550" s="306"/>
      <c r="F550" s="33"/>
      <c r="G550" s="977"/>
      <c r="H550" s="306"/>
      <c r="I550" s="1015"/>
      <c r="J550" s="1015"/>
      <c r="K550" s="977"/>
      <c r="L550" s="887"/>
      <c r="M550" s="887"/>
      <c r="N550" s="1016"/>
      <c r="O550" s="1017"/>
      <c r="P550" s="668"/>
      <c r="Q550" s="646"/>
      <c r="R550" s="890"/>
      <c r="S550" s="891"/>
      <c r="T550" s="668"/>
      <c r="U550" s="977"/>
    </row>
  </sheetData>
  <customSheetViews>
    <customSheetView guid="{32ED181A-5BF3-4503-8968-3D3C48451530}" topLeftCell="A16">
      <selection activeCell="A7" sqref="A7"/>
      <pageMargins left="0.7" right="0.7" top="0.75" bottom="0.75" header="0.3" footer="0.3"/>
      <pageSetup scale="55" orientation="portrait" r:id="rId1"/>
    </customSheetView>
    <customSheetView guid="{2F4326E6-E369-4203-B834-FAC25DD59B8D}" showPageBreaks="1">
      <selection activeCell="B41" sqref="B41"/>
      <pageMargins left="0.7" right="0.7" top="0.75" bottom="0.75" header="0.3" footer="0.3"/>
      <pageSetup orientation="portrait" r:id="rId2"/>
    </customSheetView>
    <customSheetView guid="{E6654CE4-1F1D-457C-B2D2-EE81C7747935}" scale="106" showPageBreaks="1" topLeftCell="A171">
      <selection activeCell="B49" sqref="B49"/>
      <pageMargins left="0.7" right="0.7" top="0.75" bottom="0.75" header="0.3" footer="0.3"/>
      <pageSetup orientation="portrait" r:id="rId3"/>
    </customSheetView>
    <customSheetView guid="{6176DD65-A91A-47ED-8935-10DB400C28D4}" topLeftCell="A82">
      <selection activeCell="C84" sqref="C84"/>
      <pageMargins left="0.7" right="0.7" top="0.75" bottom="0.75" header="0.3" footer="0.3"/>
      <pageSetup orientation="portrait" r:id="rId4"/>
    </customSheetView>
    <customSheetView guid="{3AC45D00-C9A3-41F8-8A1E-3222B7079AC1}" scale="80">
      <selection activeCell="B41" sqref="B41"/>
      <pageMargins left="0.7" right="0.7" top="0.75" bottom="0.75" header="0.3" footer="0.3"/>
    </customSheetView>
    <customSheetView guid="{0EA88183-2A08-4556-AE33-CC21166A982E}" topLeftCell="A74">
      <selection activeCell="A47" sqref="A47"/>
      <pageMargins left="0.7" right="0.7" top="0.75" bottom="0.75" header="0.3" footer="0.3"/>
      <pageSetup orientation="portrait" r:id="rId5"/>
    </customSheetView>
    <customSheetView guid="{C59D5767-AB9B-41D6-8BD3-128152E93DDD}">
      <selection activeCell="E38" sqref="E38"/>
      <pageMargins left="0.7" right="0.7" top="0.75" bottom="0.75" header="0.3" footer="0.3"/>
      <pageSetup orientation="portrait" r:id="rId6"/>
    </customSheetView>
    <customSheetView guid="{F2C58F39-04DF-4704-A4F1-993B8AC8A794}">
      <selection activeCell="E24" sqref="E24"/>
      <pageMargins left="0.7" right="0.7" top="0.75" bottom="0.75" header="0.3" footer="0.3"/>
    </customSheetView>
    <customSheetView guid="{896333DB-BA51-42B5-BED8-19E745707173}" state="hidden">
      <selection activeCell="N30" sqref="N30"/>
      <pageMargins left="0.7" right="0.7" top="0.75" bottom="0.75" header="0.3" footer="0.3"/>
    </customSheetView>
    <customSheetView guid="{20CA8F3D-706D-4964-B299-4E44B1E55D13}" topLeftCell="A10">
      <selection activeCell="A44" sqref="A44:A45"/>
      <pageMargins left="0.7" right="0.7" top="0.75" bottom="0.75" header="0.3" footer="0.3"/>
      <pageSetup orientation="portrait" r:id="rId7"/>
    </customSheetView>
    <customSheetView guid="{F5E7A834-7820-4F3B-BCCB-B426D825973A}">
      <selection activeCell="E14" sqref="E14"/>
      <pageMargins left="0.7" right="0.7" top="0.75" bottom="0.75" header="0.3" footer="0.3"/>
    </customSheetView>
    <customSheetView guid="{ABBDB18C-8EF4-4B8C-8883-B82E1F162C19}">
      <selection activeCell="E38" sqref="E38"/>
      <pageMargins left="0.7" right="0.7" top="0.75" bottom="0.75" header="0.3" footer="0.3"/>
    </customSheetView>
    <customSheetView guid="{BD8AB833-5E57-4039-BE5F-21D73D1656E6}">
      <selection activeCell="B27" sqref="B27"/>
      <pageMargins left="0.7" right="0.7" top="0.75" bottom="0.75" header="0.3" footer="0.3"/>
      <pageSetup orientation="portrait" r:id="rId8"/>
    </customSheetView>
    <customSheetView guid="{2C7C5AF9-E8EF-40BF-B403-E42D3B6A189C}" showPageBreaks="1">
      <selection activeCell="B27" sqref="B27"/>
      <pageMargins left="0.7" right="0.7" top="0.75" bottom="0.75" header="0.3" footer="0.3"/>
      <pageSetup orientation="portrait" r:id="rId9"/>
    </customSheetView>
    <customSheetView guid="{4ECA6F3B-CC4A-4942-A37E-4A2162106617}" topLeftCell="E1">
      <selection activeCell="X7" sqref="X7"/>
      <pageMargins left="0.7" right="0.7" top="0.75" bottom="0.75" header="0.3" footer="0.3"/>
      <pageSetup orientation="portrait" r:id="rId10"/>
    </customSheetView>
    <customSheetView guid="{223B9248-DAF8-443C-BA44-C094037AD4F0}" showPageBreaks="1" topLeftCell="A58">
      <selection activeCell="B72" sqref="B72"/>
      <pageMargins left="0.7" right="0.7" top="0.75" bottom="0.75" header="0.3" footer="0.3"/>
      <pageSetup orientation="portrait" r:id="rId11"/>
    </customSheetView>
    <customSheetView guid="{B9572DC0-EC1D-4151-825A-76B958E817DE}" showPageBreaks="1">
      <pageMargins left="0.7" right="0.7" top="0.75" bottom="0.75" header="0.3" footer="0.3"/>
      <pageSetup orientation="portrait" r:id="rId12"/>
    </customSheetView>
    <customSheetView guid="{D5B1D456-DC04-410B-A850-AE3CD88A762E}" scale="80" showPageBreaks="1" printArea="1" topLeftCell="A52">
      <selection activeCell="G71" sqref="G71"/>
      <rowBreaks count="2" manualBreakCount="2">
        <brk id="94" max="17" man="1"/>
        <brk id="163" max="17" man="1"/>
      </rowBreaks>
      <pageMargins left="0.7" right="0.7" top="0.75" bottom="0.75" header="0.3" footer="0.3"/>
      <pageSetup scale="47" fitToHeight="4" orientation="portrait" r:id="rId13"/>
    </customSheetView>
    <customSheetView guid="{FD9D0B4F-B699-45FE-9C3B-19AA7B492835}" scale="88" showPageBreaks="1" topLeftCell="A85">
      <selection activeCell="B155" sqref="B155"/>
      <pageMargins left="0.7" right="0.7" top="0.75" bottom="0.75" header="0.3" footer="0.3"/>
      <pageSetup orientation="portrait" r:id="rId14"/>
    </customSheetView>
    <customSheetView guid="{47AF26DA-715E-4511-A79A-3BA1600AD00B}" showPageBreaks="1">
      <selection activeCell="E182" sqref="E182"/>
      <pageMargins left="0.7" right="0.7" top="0.75" bottom="0.75" header="0.3" footer="0.3"/>
      <pageSetup scale="55" orientation="portrait" r:id="rId15"/>
    </customSheetView>
  </customSheetViews>
  <pageMargins left="0.7" right="0.7" top="0.75" bottom="0.75" header="0.3" footer="0.3"/>
  <pageSetup scale="55" orientation="portrait" r:id="rId16"/>
  <legacy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7"/>
  <sheetViews>
    <sheetView topLeftCell="A296" workbookViewId="0">
      <selection activeCell="D249" sqref="A249:XFD249"/>
    </sheetView>
  </sheetViews>
  <sheetFormatPr defaultColWidth="9.109375" defaultRowHeight="14.4"/>
  <cols>
    <col min="1" max="1" width="13.109375" style="5" bestFit="1" customWidth="1"/>
    <col min="2" max="2" width="24.6640625" style="5" bestFit="1" customWidth="1"/>
    <col min="3" max="3" width="12.33203125" style="5" customWidth="1"/>
    <col min="4" max="4" width="16.88671875" style="4" customWidth="1"/>
    <col min="5" max="5" width="27.6640625" style="4" customWidth="1"/>
    <col min="6" max="16384" width="9.109375" style="4"/>
  </cols>
  <sheetData>
    <row r="1" spans="1:5" ht="15" customHeight="1">
      <c r="A1" s="22">
        <v>427926</v>
      </c>
      <c r="B1" s="23" t="s">
        <v>1897</v>
      </c>
      <c r="C1" s="23">
        <v>41.71</v>
      </c>
      <c r="D1" s="4" t="s">
        <v>1736</v>
      </c>
    </row>
    <row r="2" spans="1:5">
      <c r="A2" s="28" t="s">
        <v>1715</v>
      </c>
      <c r="B2" s="24" t="s">
        <v>1768</v>
      </c>
      <c r="C2" s="20">
        <v>8.02</v>
      </c>
    </row>
    <row r="3" spans="1:5">
      <c r="A3" s="28" t="s">
        <v>1824</v>
      </c>
      <c r="B3" s="24" t="s">
        <v>1825</v>
      </c>
      <c r="C3" s="20">
        <v>36.200000000000003</v>
      </c>
      <c r="D3" s="4" t="s">
        <v>1740</v>
      </c>
    </row>
    <row r="4" spans="1:5">
      <c r="A4" s="20" t="s">
        <v>1912</v>
      </c>
      <c r="B4" s="27" t="s">
        <v>1913</v>
      </c>
      <c r="C4" s="20">
        <v>66.260000000000005</v>
      </c>
    </row>
    <row r="5" spans="1:5">
      <c r="A5" s="28" t="s">
        <v>1848</v>
      </c>
      <c r="B5" s="24" t="s">
        <v>1849</v>
      </c>
      <c r="C5" s="20">
        <v>72.14</v>
      </c>
    </row>
    <row r="6" spans="1:5">
      <c r="A6" s="28" t="s">
        <v>1782</v>
      </c>
      <c r="B6" s="24" t="s">
        <v>1783</v>
      </c>
      <c r="C6" s="20">
        <v>13.81</v>
      </c>
    </row>
    <row r="7" spans="1:5">
      <c r="A7" s="28" t="s">
        <v>239</v>
      </c>
      <c r="B7" s="24" t="s">
        <v>1794</v>
      </c>
      <c r="C7" s="20">
        <v>19.89</v>
      </c>
    </row>
    <row r="8" spans="1:5">
      <c r="A8" s="20" t="s">
        <v>1812</v>
      </c>
      <c r="B8" s="27">
        <v>0.875</v>
      </c>
      <c r="C8" s="20">
        <v>27.07</v>
      </c>
    </row>
    <row r="9" spans="1:5">
      <c r="A9" s="20" t="s">
        <v>1823</v>
      </c>
      <c r="B9" s="24" t="s">
        <v>1820</v>
      </c>
      <c r="C9" s="20">
        <v>35.35</v>
      </c>
    </row>
    <row r="10" spans="1:5">
      <c r="A10" s="28" t="s">
        <v>1832</v>
      </c>
      <c r="B10" s="24" t="s">
        <v>1833</v>
      </c>
      <c r="C10" s="20">
        <v>49.86</v>
      </c>
      <c r="D10" s="25"/>
      <c r="E10" s="26"/>
    </row>
    <row r="11" spans="1:5">
      <c r="A11" s="28" t="s">
        <v>1837</v>
      </c>
      <c r="B11" s="24" t="s">
        <v>1838</v>
      </c>
      <c r="C11" s="20">
        <v>55.24</v>
      </c>
    </row>
    <row r="12" spans="1:5">
      <c r="A12" s="28" t="s">
        <v>1841</v>
      </c>
      <c r="B12" s="24" t="s">
        <v>1842</v>
      </c>
      <c r="C12" s="20">
        <v>60.9</v>
      </c>
      <c r="D12" s="5"/>
    </row>
    <row r="13" spans="1:5">
      <c r="A13" s="28" t="s">
        <v>1769</v>
      </c>
      <c r="B13" s="24" t="s">
        <v>1768</v>
      </c>
      <c r="C13" s="20">
        <v>8.02</v>
      </c>
      <c r="D13" s="5"/>
    </row>
    <row r="14" spans="1:5">
      <c r="A14" s="20" t="s">
        <v>1769</v>
      </c>
      <c r="B14" s="27">
        <v>0.5</v>
      </c>
      <c r="C14" s="20">
        <v>8.84</v>
      </c>
      <c r="D14" s="5"/>
    </row>
    <row r="15" spans="1:5">
      <c r="A15" s="28" t="s">
        <v>1784</v>
      </c>
      <c r="B15" s="24" t="s">
        <v>1783</v>
      </c>
      <c r="C15" s="20">
        <v>13.81</v>
      </c>
      <c r="D15" s="5"/>
    </row>
    <row r="16" spans="1:5">
      <c r="A16" s="28" t="s">
        <v>1795</v>
      </c>
      <c r="B16" s="24" t="s">
        <v>1794</v>
      </c>
      <c r="C16" s="20">
        <v>19.89</v>
      </c>
      <c r="D16" s="5"/>
    </row>
    <row r="17" spans="1:4">
      <c r="A17" s="28" t="s">
        <v>1770</v>
      </c>
      <c r="B17" s="24" t="s">
        <v>1768</v>
      </c>
      <c r="C17" s="20">
        <v>8.84</v>
      </c>
      <c r="D17" s="5"/>
    </row>
    <row r="18" spans="1:4">
      <c r="A18" s="28" t="s">
        <v>1808</v>
      </c>
      <c r="B18" s="24" t="s">
        <v>1809</v>
      </c>
      <c r="C18" s="20">
        <v>27.07</v>
      </c>
      <c r="D18" s="5"/>
    </row>
    <row r="19" spans="1:4">
      <c r="A19" s="28" t="s">
        <v>1834</v>
      </c>
      <c r="B19" s="24" t="s">
        <v>1833</v>
      </c>
      <c r="C19" s="20">
        <v>49.86</v>
      </c>
      <c r="D19" s="5"/>
    </row>
    <row r="20" spans="1:4">
      <c r="A20" s="28" t="s">
        <v>1802</v>
      </c>
      <c r="B20" s="24" t="s">
        <v>1803</v>
      </c>
      <c r="C20" s="20">
        <v>21.17</v>
      </c>
      <c r="D20" s="5"/>
    </row>
    <row r="21" spans="1:4">
      <c r="A21" s="28" t="s">
        <v>1814</v>
      </c>
      <c r="B21" s="24" t="s">
        <v>1815</v>
      </c>
      <c r="C21" s="20">
        <v>28.18</v>
      </c>
      <c r="D21" s="5"/>
    </row>
    <row r="22" spans="1:4">
      <c r="A22" s="28" t="s">
        <v>1826</v>
      </c>
      <c r="B22" s="24" t="s">
        <v>1825</v>
      </c>
      <c r="C22" s="20">
        <v>36.200000000000003</v>
      </c>
      <c r="D22" s="5"/>
    </row>
    <row r="23" spans="1:4">
      <c r="A23" s="28" t="s">
        <v>1843</v>
      </c>
      <c r="B23" s="24" t="s">
        <v>1842</v>
      </c>
      <c r="C23" s="20">
        <v>55.23</v>
      </c>
      <c r="D23" s="5"/>
    </row>
    <row r="24" spans="1:4">
      <c r="A24" s="28" t="s">
        <v>1804</v>
      </c>
      <c r="B24" s="24" t="s">
        <v>1803</v>
      </c>
      <c r="C24" s="20">
        <v>23.34</v>
      </c>
      <c r="D24" s="5"/>
    </row>
    <row r="25" spans="1:4">
      <c r="A25" s="28" t="s">
        <v>1816</v>
      </c>
      <c r="B25" s="24" t="s">
        <v>1815</v>
      </c>
      <c r="C25" s="20">
        <v>31.07</v>
      </c>
      <c r="D25" s="5"/>
    </row>
    <row r="26" spans="1:4">
      <c r="A26" s="28" t="s">
        <v>1827</v>
      </c>
      <c r="B26" s="24" t="s">
        <v>1825</v>
      </c>
      <c r="C26" s="20">
        <v>39.909999999999997</v>
      </c>
      <c r="D26" s="5"/>
    </row>
    <row r="27" spans="1:4">
      <c r="A27" s="28" t="s">
        <v>496</v>
      </c>
      <c r="B27" s="24" t="s">
        <v>1838</v>
      </c>
      <c r="C27" s="20">
        <v>55.24</v>
      </c>
      <c r="D27" s="5"/>
    </row>
    <row r="28" spans="1:4">
      <c r="A28" s="28" t="s">
        <v>1844</v>
      </c>
      <c r="B28" s="24" t="s">
        <v>1845</v>
      </c>
      <c r="C28" s="20">
        <v>66.84</v>
      </c>
      <c r="D28" s="5"/>
    </row>
    <row r="29" spans="1:4">
      <c r="A29" s="28" t="s">
        <v>277</v>
      </c>
      <c r="B29" s="24" t="s">
        <v>1847</v>
      </c>
      <c r="C29" s="20">
        <v>73.010000000000005</v>
      </c>
      <c r="D29" s="5"/>
    </row>
    <row r="30" spans="1:4">
      <c r="A30" s="28" t="s">
        <v>1850</v>
      </c>
      <c r="B30" s="24" t="s">
        <v>1851</v>
      </c>
      <c r="C30" s="20">
        <v>93.36</v>
      </c>
      <c r="D30" s="5"/>
    </row>
    <row r="31" spans="1:4">
      <c r="A31" s="28" t="s">
        <v>1853</v>
      </c>
      <c r="B31" s="24" t="s">
        <v>1854</v>
      </c>
      <c r="C31" s="20">
        <v>108.27</v>
      </c>
      <c r="D31" s="5"/>
    </row>
    <row r="32" spans="1:4">
      <c r="A32" s="28" t="s">
        <v>1859</v>
      </c>
      <c r="B32" s="24" t="s">
        <v>1860</v>
      </c>
      <c r="C32" s="20">
        <v>124.29</v>
      </c>
      <c r="D32" s="5"/>
    </row>
    <row r="33" spans="1:4">
      <c r="A33" s="28" t="s">
        <v>1861</v>
      </c>
      <c r="B33" s="24" t="s">
        <v>1862</v>
      </c>
      <c r="C33" s="28">
        <v>141.41999999999999</v>
      </c>
      <c r="D33" s="5"/>
    </row>
    <row r="34" spans="1:4">
      <c r="A34" s="28" t="s">
        <v>1819</v>
      </c>
      <c r="B34" s="24" t="s">
        <v>1820</v>
      </c>
      <c r="C34" s="20">
        <v>35.35</v>
      </c>
      <c r="D34" s="5"/>
    </row>
    <row r="35" spans="1:4">
      <c r="A35" s="28" t="s">
        <v>1828</v>
      </c>
      <c r="B35" s="24" t="s">
        <v>1825</v>
      </c>
      <c r="C35" s="20">
        <v>39.909999999999997</v>
      </c>
      <c r="D35" s="5"/>
    </row>
    <row r="36" spans="1:4">
      <c r="A36" s="28" t="s">
        <v>1839</v>
      </c>
      <c r="B36" s="24" t="s">
        <v>1838</v>
      </c>
      <c r="C36" s="20">
        <v>55.24</v>
      </c>
    </row>
    <row r="37" spans="1:4">
      <c r="A37" s="28" t="s">
        <v>1852</v>
      </c>
      <c r="B37" s="24" t="s">
        <v>1851</v>
      </c>
      <c r="C37" s="20">
        <v>93.36</v>
      </c>
    </row>
    <row r="38" spans="1:4">
      <c r="A38" s="28" t="s">
        <v>1864</v>
      </c>
      <c r="B38" s="24" t="s">
        <v>1862</v>
      </c>
      <c r="C38" s="28">
        <v>141.41999999999999</v>
      </c>
    </row>
    <row r="39" spans="1:4">
      <c r="A39" s="20" t="s">
        <v>951</v>
      </c>
      <c r="B39" s="20" t="s">
        <v>1874</v>
      </c>
      <c r="C39" s="20">
        <v>243</v>
      </c>
    </row>
    <row r="40" spans="1:4">
      <c r="A40" s="20" t="s">
        <v>704</v>
      </c>
      <c r="B40" s="24" t="s">
        <v>1878</v>
      </c>
      <c r="C40" s="20">
        <v>392.52</v>
      </c>
    </row>
    <row r="41" spans="1:4">
      <c r="A41" s="20" t="s">
        <v>700</v>
      </c>
      <c r="B41" s="27">
        <v>5</v>
      </c>
      <c r="C41" s="20">
        <v>801.84</v>
      </c>
    </row>
    <row r="42" spans="1:4">
      <c r="A42" s="20" t="s">
        <v>1898</v>
      </c>
      <c r="B42" s="24" t="s">
        <v>1742</v>
      </c>
      <c r="C42" s="29">
        <v>4</v>
      </c>
    </row>
    <row r="43" spans="1:4">
      <c r="A43" s="20" t="s">
        <v>1143</v>
      </c>
      <c r="B43" s="32"/>
      <c r="C43" s="29">
        <v>1.2</v>
      </c>
      <c r="D43" s="31" t="s">
        <v>1948</v>
      </c>
    </row>
    <row r="44" spans="1:4">
      <c r="A44" s="20" t="s">
        <v>1144</v>
      </c>
      <c r="B44" s="32"/>
      <c r="C44" s="29">
        <v>1.6</v>
      </c>
      <c r="D44" s="31" t="s">
        <v>1948</v>
      </c>
    </row>
    <row r="45" spans="1:4">
      <c r="A45" s="20" t="s">
        <v>222</v>
      </c>
      <c r="B45" s="32"/>
      <c r="C45" s="29">
        <v>2.0939999999999999</v>
      </c>
      <c r="D45" s="31" t="s">
        <v>1948</v>
      </c>
    </row>
    <row r="46" spans="1:4">
      <c r="A46" s="20" t="s">
        <v>249</v>
      </c>
      <c r="B46" s="32"/>
      <c r="C46" s="29">
        <v>2.72</v>
      </c>
      <c r="D46" s="31" t="s">
        <v>1948</v>
      </c>
    </row>
    <row r="47" spans="1:4">
      <c r="A47" s="20" t="s">
        <v>1428</v>
      </c>
      <c r="B47" s="24" t="s">
        <v>1794</v>
      </c>
      <c r="C47" s="29">
        <v>3.3519999999999999</v>
      </c>
    </row>
    <row r="48" spans="1:4">
      <c r="A48" s="20" t="s">
        <v>247</v>
      </c>
      <c r="B48" s="27" t="s">
        <v>1906</v>
      </c>
      <c r="C48" s="20">
        <v>13.8</v>
      </c>
    </row>
    <row r="49" spans="1:4">
      <c r="A49" s="20" t="s">
        <v>1741</v>
      </c>
      <c r="B49" s="24" t="s">
        <v>1742</v>
      </c>
      <c r="C49" s="20">
        <v>1.22</v>
      </c>
    </row>
    <row r="50" spans="1:4">
      <c r="A50" s="20" t="s">
        <v>364</v>
      </c>
      <c r="B50" s="24" t="s">
        <v>1745</v>
      </c>
      <c r="C50" s="20">
        <v>2.17</v>
      </c>
    </row>
    <row r="51" spans="1:4">
      <c r="A51" s="20" t="s">
        <v>192</v>
      </c>
      <c r="B51" s="24" t="s">
        <v>1748</v>
      </c>
      <c r="C51" s="20">
        <v>3.39</v>
      </c>
      <c r="D51" s="5"/>
    </row>
    <row r="52" spans="1:4">
      <c r="A52" s="20" t="s">
        <v>107</v>
      </c>
      <c r="B52" s="24" t="s">
        <v>1754</v>
      </c>
      <c r="C52" s="20">
        <v>4.88</v>
      </c>
      <c r="D52" s="5"/>
    </row>
    <row r="53" spans="1:4">
      <c r="A53" s="20" t="s">
        <v>1089</v>
      </c>
      <c r="B53" s="24" t="s">
        <v>1762</v>
      </c>
      <c r="C53" s="20">
        <v>5.73</v>
      </c>
      <c r="D53" s="5"/>
    </row>
    <row r="54" spans="1:4">
      <c r="A54" s="20" t="s">
        <v>108</v>
      </c>
      <c r="B54" s="24" t="s">
        <v>1763</v>
      </c>
      <c r="C54" s="20">
        <v>6.65</v>
      </c>
      <c r="D54" s="5"/>
    </row>
    <row r="55" spans="1:4">
      <c r="A55" s="20" t="s">
        <v>54</v>
      </c>
      <c r="B55" s="24" t="s">
        <v>1768</v>
      </c>
      <c r="C55" s="20">
        <v>8.68</v>
      </c>
      <c r="D55" s="5"/>
    </row>
    <row r="56" spans="1:4">
      <c r="A56" s="20" t="s">
        <v>813</v>
      </c>
      <c r="B56" s="24" t="s">
        <v>1768</v>
      </c>
      <c r="C56" s="20">
        <v>8.68</v>
      </c>
      <c r="D56" s="5"/>
    </row>
    <row r="57" spans="1:4">
      <c r="A57" s="20" t="s">
        <v>63</v>
      </c>
      <c r="B57" s="24" t="s">
        <v>1930</v>
      </c>
      <c r="C57" s="20">
        <v>0.84840000000000004</v>
      </c>
      <c r="D57" s="5"/>
    </row>
    <row r="58" spans="1:4">
      <c r="A58" s="20" t="s">
        <v>1114</v>
      </c>
      <c r="B58" s="24" t="s">
        <v>1776</v>
      </c>
      <c r="C58" s="20">
        <v>10.99</v>
      </c>
      <c r="D58" s="5"/>
    </row>
    <row r="59" spans="1:4">
      <c r="A59" s="20" t="s">
        <v>1915</v>
      </c>
      <c r="B59" s="24" t="s">
        <v>1776</v>
      </c>
      <c r="C59" s="20">
        <v>10.99</v>
      </c>
      <c r="D59" s="5"/>
    </row>
    <row r="60" spans="1:4">
      <c r="A60" s="20" t="s">
        <v>59</v>
      </c>
      <c r="B60" s="24" t="s">
        <v>1783</v>
      </c>
      <c r="C60" s="20">
        <v>13.56</v>
      </c>
    </row>
    <row r="61" spans="1:4">
      <c r="A61" s="20" t="s">
        <v>807</v>
      </c>
      <c r="B61" s="24" t="s">
        <v>1783</v>
      </c>
      <c r="C61" s="20">
        <v>13.56</v>
      </c>
    </row>
    <row r="62" spans="1:4">
      <c r="A62" s="20" t="s">
        <v>999</v>
      </c>
      <c r="B62" s="24" t="s">
        <v>1790</v>
      </c>
      <c r="C62" s="20">
        <v>16.41</v>
      </c>
    </row>
    <row r="63" spans="1:4">
      <c r="A63" s="20" t="s">
        <v>808</v>
      </c>
      <c r="B63" s="24" t="s">
        <v>1790</v>
      </c>
      <c r="C63" s="20">
        <v>16.41</v>
      </c>
    </row>
    <row r="64" spans="1:4">
      <c r="A64" s="20" t="s">
        <v>161</v>
      </c>
      <c r="B64" s="24" t="s">
        <v>1794</v>
      </c>
      <c r="C64" s="20">
        <v>19.53</v>
      </c>
    </row>
    <row r="65" spans="1:3">
      <c r="A65" s="20" t="s">
        <v>809</v>
      </c>
      <c r="B65" s="24" t="s">
        <v>1794</v>
      </c>
      <c r="C65" s="20">
        <v>19.53</v>
      </c>
    </row>
    <row r="66" spans="1:3">
      <c r="A66" s="20" t="s">
        <v>512</v>
      </c>
      <c r="B66" s="24" t="s">
        <v>1803</v>
      </c>
      <c r="C66" s="20">
        <v>22.95</v>
      </c>
    </row>
    <row r="67" spans="1:3">
      <c r="A67" s="20" t="s">
        <v>810</v>
      </c>
      <c r="B67" s="24" t="s">
        <v>1803</v>
      </c>
      <c r="C67" s="20">
        <v>22.95</v>
      </c>
    </row>
    <row r="68" spans="1:3">
      <c r="A68" s="20" t="s">
        <v>57</v>
      </c>
      <c r="B68" s="24" t="s">
        <v>1809</v>
      </c>
      <c r="C68" s="20">
        <v>26.58</v>
      </c>
    </row>
    <row r="69" spans="1:3">
      <c r="A69" s="20" t="s">
        <v>811</v>
      </c>
      <c r="B69" s="24" t="s">
        <v>1809</v>
      </c>
      <c r="C69" s="20">
        <v>26.58</v>
      </c>
    </row>
    <row r="70" spans="1:3">
      <c r="A70" s="20" t="s">
        <v>894</v>
      </c>
      <c r="B70" s="24" t="s">
        <v>1815</v>
      </c>
      <c r="C70" s="20">
        <v>30.52</v>
      </c>
    </row>
    <row r="71" spans="1:3">
      <c r="A71" s="20" t="s">
        <v>232</v>
      </c>
      <c r="B71" s="24" t="s">
        <v>1820</v>
      </c>
      <c r="C71" s="20">
        <v>34.72</v>
      </c>
    </row>
    <row r="72" spans="1:3">
      <c r="A72" s="20" t="s">
        <v>895</v>
      </c>
      <c r="B72" s="24" t="s">
        <v>1820</v>
      </c>
      <c r="C72" s="20">
        <v>34.72</v>
      </c>
    </row>
    <row r="73" spans="1:3">
      <c r="A73" s="20" t="s">
        <v>1572</v>
      </c>
      <c r="B73" s="24" t="s">
        <v>1825</v>
      </c>
      <c r="C73" s="20">
        <v>39.200000000000003</v>
      </c>
    </row>
    <row r="74" spans="1:3">
      <c r="A74" s="20" t="s">
        <v>896</v>
      </c>
      <c r="B74" s="24" t="s">
        <v>1825</v>
      </c>
      <c r="C74" s="20">
        <v>39.200000000000003</v>
      </c>
    </row>
    <row r="75" spans="1:3">
      <c r="A75" s="20" t="s">
        <v>64</v>
      </c>
      <c r="B75" s="24" t="s">
        <v>1829</v>
      </c>
      <c r="C75" s="20">
        <v>43.94</v>
      </c>
    </row>
    <row r="76" spans="1:3">
      <c r="A76" s="20" t="s">
        <v>897</v>
      </c>
      <c r="B76" s="24" t="s">
        <v>1829</v>
      </c>
      <c r="C76" s="20">
        <v>43.94</v>
      </c>
    </row>
    <row r="77" spans="1:3">
      <c r="A77" s="20" t="s">
        <v>1835</v>
      </c>
      <c r="B77" s="24" t="s">
        <v>1833</v>
      </c>
      <c r="C77" s="20">
        <v>49</v>
      </c>
    </row>
    <row r="78" spans="1:3">
      <c r="A78" s="20" t="s">
        <v>1916</v>
      </c>
      <c r="B78" s="24" t="s">
        <v>1833</v>
      </c>
      <c r="C78" s="20">
        <v>49</v>
      </c>
    </row>
    <row r="79" spans="1:3">
      <c r="A79" s="20" t="s">
        <v>1690</v>
      </c>
      <c r="B79" s="24" t="s">
        <v>1833</v>
      </c>
      <c r="C79" s="20">
        <v>49</v>
      </c>
    </row>
    <row r="80" spans="1:3">
      <c r="A80" s="20" t="s">
        <v>605</v>
      </c>
      <c r="B80" s="24" t="s">
        <v>1838</v>
      </c>
      <c r="C80" s="20">
        <v>54.25</v>
      </c>
    </row>
    <row r="81" spans="1:5">
      <c r="A81" s="20" t="s">
        <v>1147</v>
      </c>
      <c r="B81" s="24" t="s">
        <v>1838</v>
      </c>
      <c r="C81" s="20">
        <v>54.25</v>
      </c>
    </row>
    <row r="82" spans="1:5">
      <c r="A82" s="20" t="s">
        <v>812</v>
      </c>
      <c r="B82" s="24" t="s">
        <v>1838</v>
      </c>
      <c r="C82" s="20">
        <v>54.25</v>
      </c>
    </row>
    <row r="83" spans="1:5">
      <c r="A83" s="20" t="s">
        <v>230</v>
      </c>
      <c r="B83" s="24" t="s">
        <v>1842</v>
      </c>
      <c r="C83" s="20">
        <v>59.81</v>
      </c>
    </row>
    <row r="84" spans="1:5">
      <c r="A84" s="20" t="s">
        <v>1917</v>
      </c>
      <c r="B84" s="24" t="s">
        <v>1842</v>
      </c>
      <c r="C84" s="20">
        <v>59.81</v>
      </c>
    </row>
    <row r="85" spans="1:5">
      <c r="A85" s="20" t="s">
        <v>630</v>
      </c>
      <c r="B85" s="24" t="s">
        <v>1845</v>
      </c>
      <c r="C85" s="20">
        <v>65.64</v>
      </c>
    </row>
    <row r="86" spans="1:5">
      <c r="A86" s="20" t="s">
        <v>947</v>
      </c>
      <c r="B86" s="24" t="s">
        <v>1845</v>
      </c>
      <c r="C86" s="20">
        <v>65.64</v>
      </c>
    </row>
    <row r="87" spans="1:5">
      <c r="A87" s="20" t="s">
        <v>1286</v>
      </c>
      <c r="B87" s="24" t="s">
        <v>1847</v>
      </c>
      <c r="C87" s="20">
        <v>71.75</v>
      </c>
    </row>
    <row r="88" spans="1:5">
      <c r="A88" s="20" t="s">
        <v>948</v>
      </c>
      <c r="B88" s="24" t="s">
        <v>1847</v>
      </c>
      <c r="C88" s="20">
        <v>71.75</v>
      </c>
    </row>
    <row r="89" spans="1:5">
      <c r="A89" s="20" t="s">
        <v>98</v>
      </c>
      <c r="B89" s="24" t="s">
        <v>1849</v>
      </c>
      <c r="C89" s="20">
        <v>78.12</v>
      </c>
    </row>
    <row r="90" spans="1:5">
      <c r="A90" s="20" t="s">
        <v>898</v>
      </c>
      <c r="B90" s="24" t="s">
        <v>1849</v>
      </c>
      <c r="C90" s="20">
        <v>78.12</v>
      </c>
    </row>
    <row r="91" spans="1:5">
      <c r="A91" s="20" t="s">
        <v>1722</v>
      </c>
      <c r="B91" s="24" t="s">
        <v>1939</v>
      </c>
      <c r="C91" s="20">
        <v>84.77</v>
      </c>
    </row>
    <row r="92" spans="1:5">
      <c r="A92" s="20" t="s">
        <v>899</v>
      </c>
      <c r="B92" s="24" t="s">
        <v>1851</v>
      </c>
      <c r="C92" s="20">
        <v>91.68</v>
      </c>
    </row>
    <row r="93" spans="1:5">
      <c r="A93" s="20" t="s">
        <v>1855</v>
      </c>
      <c r="B93" s="24" t="s">
        <v>1854</v>
      </c>
      <c r="C93" s="20">
        <v>106.33</v>
      </c>
      <c r="D93" s="25"/>
      <c r="E93" s="26"/>
    </row>
    <row r="94" spans="1:5">
      <c r="A94" s="20" t="s">
        <v>900</v>
      </c>
      <c r="B94" s="24" t="s">
        <v>1854</v>
      </c>
      <c r="C94" s="20">
        <v>106.33</v>
      </c>
      <c r="D94" s="26"/>
      <c r="E94" s="26"/>
    </row>
    <row r="95" spans="1:5">
      <c r="A95" s="20" t="s">
        <v>1058</v>
      </c>
      <c r="B95" s="24" t="s">
        <v>1854</v>
      </c>
      <c r="C95" s="20">
        <v>106.33</v>
      </c>
      <c r="D95" s="26"/>
      <c r="E95" s="26"/>
    </row>
    <row r="96" spans="1:5">
      <c r="A96" s="20" t="s">
        <v>1857</v>
      </c>
      <c r="B96" s="24" t="s">
        <v>1858</v>
      </c>
      <c r="C96" s="20">
        <v>114.06</v>
      </c>
    </row>
    <row r="97" spans="1:4">
      <c r="A97" s="20" t="s">
        <v>167</v>
      </c>
      <c r="B97" s="24" t="s">
        <v>1860</v>
      </c>
      <c r="C97" s="20">
        <v>122.07</v>
      </c>
      <c r="D97" s="5"/>
    </row>
    <row r="98" spans="1:4">
      <c r="A98" s="20" t="s">
        <v>1712</v>
      </c>
      <c r="B98" s="24" t="s">
        <v>1860</v>
      </c>
      <c r="C98" s="20">
        <v>122.07</v>
      </c>
      <c r="D98" s="5"/>
    </row>
    <row r="99" spans="1:4">
      <c r="A99" s="20" t="s">
        <v>1027</v>
      </c>
      <c r="B99" s="24" t="s">
        <v>1860</v>
      </c>
      <c r="C99" s="20">
        <v>122.07</v>
      </c>
      <c r="D99" s="5"/>
    </row>
    <row r="100" spans="1:4">
      <c r="A100" s="28" t="s">
        <v>684</v>
      </c>
      <c r="B100" s="24" t="s">
        <v>1862</v>
      </c>
      <c r="C100" s="28">
        <v>138.88</v>
      </c>
      <c r="D100" s="5"/>
    </row>
    <row r="101" spans="1:4">
      <c r="A101" s="28" t="s">
        <v>901</v>
      </c>
      <c r="B101" s="24" t="s">
        <v>1862</v>
      </c>
      <c r="C101" s="28">
        <v>138.88</v>
      </c>
      <c r="D101" s="5"/>
    </row>
    <row r="102" spans="1:4">
      <c r="A102" s="20" t="s">
        <v>1865</v>
      </c>
      <c r="B102" s="24" t="s">
        <v>1866</v>
      </c>
      <c r="C102" s="20">
        <v>156.79</v>
      </c>
      <c r="D102" s="5"/>
    </row>
    <row r="103" spans="1:4">
      <c r="A103" s="20" t="s">
        <v>902</v>
      </c>
      <c r="B103" s="24" t="s">
        <v>1866</v>
      </c>
      <c r="C103" s="20">
        <v>156.79</v>
      </c>
      <c r="D103" s="5"/>
    </row>
    <row r="104" spans="1:4">
      <c r="A104" s="20" t="s">
        <v>1150</v>
      </c>
      <c r="B104" s="24" t="s">
        <v>1867</v>
      </c>
      <c r="C104" s="20">
        <v>175.8</v>
      </c>
      <c r="D104" s="5"/>
    </row>
    <row r="105" spans="1:4">
      <c r="A105" s="20" t="s">
        <v>903</v>
      </c>
      <c r="B105" s="24" t="s">
        <v>1867</v>
      </c>
      <c r="C105" s="20">
        <v>175.8</v>
      </c>
      <c r="D105" s="5"/>
    </row>
    <row r="106" spans="1:4">
      <c r="A106" s="20" t="s">
        <v>1869</v>
      </c>
      <c r="B106" s="24" t="s">
        <v>1870</v>
      </c>
      <c r="C106" s="20">
        <v>195.85</v>
      </c>
      <c r="D106" s="5"/>
    </row>
    <row r="107" spans="1:4">
      <c r="A107" s="20" t="s">
        <v>949</v>
      </c>
      <c r="B107" s="24" t="s">
        <v>1870</v>
      </c>
      <c r="C107" s="20">
        <v>195.85</v>
      </c>
      <c r="D107" s="5"/>
    </row>
    <row r="108" spans="1:4">
      <c r="A108" s="20" t="s">
        <v>989</v>
      </c>
      <c r="B108" s="24" t="s">
        <v>1871</v>
      </c>
      <c r="C108" s="20">
        <v>217.01</v>
      </c>
      <c r="D108" s="5"/>
    </row>
    <row r="109" spans="1:4">
      <c r="A109" s="20" t="s">
        <v>1918</v>
      </c>
      <c r="B109" s="24" t="s">
        <v>1871</v>
      </c>
      <c r="C109" s="20">
        <v>217.01</v>
      </c>
      <c r="D109" s="5"/>
    </row>
    <row r="110" spans="1:4">
      <c r="A110" s="20" t="s">
        <v>1872</v>
      </c>
      <c r="B110" s="24" t="s">
        <v>1873</v>
      </c>
      <c r="C110" s="20">
        <v>262.58</v>
      </c>
      <c r="D110" s="5"/>
    </row>
    <row r="111" spans="1:4">
      <c r="A111" s="20" t="s">
        <v>950</v>
      </c>
      <c r="B111" s="24" t="s">
        <v>1873</v>
      </c>
      <c r="C111" s="20">
        <v>262.58</v>
      </c>
      <c r="D111" s="5"/>
    </row>
    <row r="112" spans="1:4">
      <c r="A112" s="20" t="s">
        <v>1875</v>
      </c>
      <c r="B112" s="24" t="s">
        <v>1876</v>
      </c>
      <c r="C112" s="20">
        <v>312.49</v>
      </c>
      <c r="D112" s="5"/>
    </row>
    <row r="113" spans="1:4">
      <c r="A113" s="20" t="s">
        <v>952</v>
      </c>
      <c r="B113" s="24" t="s">
        <v>1876</v>
      </c>
      <c r="C113" s="20">
        <v>312.49</v>
      </c>
      <c r="D113" s="5"/>
    </row>
    <row r="114" spans="1:4">
      <c r="A114" s="20" t="s">
        <v>1247</v>
      </c>
      <c r="B114" s="24" t="s">
        <v>1877</v>
      </c>
      <c r="C114" s="20">
        <v>425.33</v>
      </c>
      <c r="D114" s="5"/>
    </row>
    <row r="115" spans="1:4">
      <c r="A115" s="20" t="s">
        <v>953</v>
      </c>
      <c r="B115" s="24" t="s">
        <v>1877</v>
      </c>
      <c r="C115" s="20">
        <v>425.33</v>
      </c>
      <c r="D115" s="5"/>
    </row>
    <row r="116" spans="1:4">
      <c r="A116" s="20" t="s">
        <v>1881</v>
      </c>
      <c r="B116" s="24" t="s">
        <v>1882</v>
      </c>
      <c r="C116" s="20">
        <v>555.53</v>
      </c>
      <c r="D116" s="5"/>
    </row>
    <row r="117" spans="1:4">
      <c r="A117" s="20" t="s">
        <v>954</v>
      </c>
      <c r="B117" s="24" t="s">
        <v>1882</v>
      </c>
      <c r="C117" s="20">
        <v>555.53</v>
      </c>
      <c r="D117" s="5"/>
    </row>
    <row r="118" spans="1:4">
      <c r="A118" s="20" t="s">
        <v>1883</v>
      </c>
      <c r="B118" s="24" t="s">
        <v>1919</v>
      </c>
      <c r="C118" s="20">
        <v>469</v>
      </c>
      <c r="D118" s="5"/>
    </row>
    <row r="119" spans="1:4">
      <c r="A119" s="20" t="s">
        <v>904</v>
      </c>
      <c r="B119" s="24" t="s">
        <v>1919</v>
      </c>
      <c r="C119" s="20">
        <v>469</v>
      </c>
      <c r="D119" s="5"/>
    </row>
    <row r="120" spans="1:4">
      <c r="A120" s="20" t="s">
        <v>1884</v>
      </c>
      <c r="B120" s="24" t="s">
        <v>1933</v>
      </c>
      <c r="C120" s="20">
        <v>524.64</v>
      </c>
      <c r="D120" s="5"/>
    </row>
    <row r="121" spans="1:4">
      <c r="A121" s="20" t="s">
        <v>905</v>
      </c>
      <c r="B121" s="24" t="s">
        <v>1933</v>
      </c>
      <c r="C121" s="20">
        <v>524.64</v>
      </c>
      <c r="D121" s="5"/>
    </row>
    <row r="122" spans="1:4">
      <c r="A122" s="20" t="s">
        <v>1490</v>
      </c>
      <c r="B122" s="24" t="s">
        <v>1932</v>
      </c>
      <c r="C122" s="20">
        <v>700.24</v>
      </c>
      <c r="D122" s="5"/>
    </row>
    <row r="123" spans="1:4">
      <c r="A123" s="20" t="s">
        <v>1749</v>
      </c>
      <c r="B123" s="24" t="s">
        <v>1748</v>
      </c>
      <c r="C123" s="20">
        <v>3.74</v>
      </c>
      <c r="D123" s="5"/>
    </row>
    <row r="124" spans="1:4">
      <c r="A124" s="20" t="s">
        <v>291</v>
      </c>
      <c r="B124" s="24" t="s">
        <v>1754</v>
      </c>
      <c r="C124" s="20">
        <v>5.38</v>
      </c>
      <c r="D124" s="5"/>
    </row>
    <row r="125" spans="1:4">
      <c r="A125" s="20" t="s">
        <v>91</v>
      </c>
      <c r="B125" s="24" t="s">
        <v>1763</v>
      </c>
      <c r="C125" s="20">
        <v>7.33</v>
      </c>
      <c r="D125" s="5"/>
    </row>
    <row r="126" spans="1:4">
      <c r="A126" s="20" t="s">
        <v>1771</v>
      </c>
      <c r="B126" s="24" t="s">
        <v>1768</v>
      </c>
      <c r="C126" s="20">
        <v>9.57</v>
      </c>
      <c r="D126" s="5"/>
    </row>
    <row r="127" spans="1:4">
      <c r="A127" s="20" t="s">
        <v>221</v>
      </c>
      <c r="B127" s="24" t="s">
        <v>1776</v>
      </c>
      <c r="C127" s="20">
        <v>12.11</v>
      </c>
      <c r="D127" s="5"/>
    </row>
    <row r="128" spans="1:4">
      <c r="A128" s="20" t="s">
        <v>322</v>
      </c>
      <c r="B128" s="24" t="s">
        <v>1783</v>
      </c>
      <c r="C128" s="20">
        <v>14.96</v>
      </c>
      <c r="D128" s="5"/>
    </row>
    <row r="129" spans="1:4">
      <c r="A129" s="20" t="s">
        <v>55</v>
      </c>
      <c r="B129" s="24" t="s">
        <v>1790</v>
      </c>
      <c r="C129" s="20">
        <v>18.100000000000001</v>
      </c>
      <c r="D129" s="5"/>
    </row>
    <row r="130" spans="1:4">
      <c r="A130" s="20" t="s">
        <v>188</v>
      </c>
      <c r="B130" s="24" t="s">
        <v>1790</v>
      </c>
      <c r="C130" s="20">
        <v>18.100000000000001</v>
      </c>
      <c r="D130" s="5"/>
    </row>
    <row r="131" spans="1:4">
      <c r="A131" s="20" t="s">
        <v>122</v>
      </c>
      <c r="B131" s="24" t="s">
        <v>1794</v>
      </c>
      <c r="C131" s="20">
        <v>21.54</v>
      </c>
      <c r="D131" s="5"/>
    </row>
    <row r="132" spans="1:4">
      <c r="A132" s="20" t="s">
        <v>174</v>
      </c>
      <c r="B132" s="24" t="s">
        <v>1803</v>
      </c>
      <c r="C132" s="20">
        <v>25.27</v>
      </c>
      <c r="D132" s="5"/>
    </row>
    <row r="133" spans="1:4">
      <c r="A133" s="20" t="s">
        <v>181</v>
      </c>
      <c r="B133" s="24" t="s">
        <v>1809</v>
      </c>
      <c r="C133" s="20">
        <v>29.31</v>
      </c>
      <c r="D133" s="5"/>
    </row>
    <row r="134" spans="1:4">
      <c r="A134" s="20" t="s">
        <v>1595</v>
      </c>
      <c r="B134" s="24" t="s">
        <v>1809</v>
      </c>
      <c r="C134" s="20">
        <v>29.31</v>
      </c>
      <c r="D134" s="5"/>
    </row>
    <row r="135" spans="1:4">
      <c r="A135" s="28" t="s">
        <v>1817</v>
      </c>
      <c r="B135" s="24" t="s">
        <v>1815</v>
      </c>
      <c r="C135" s="20">
        <v>33.65</v>
      </c>
      <c r="D135" s="5"/>
    </row>
    <row r="136" spans="1:4">
      <c r="A136" s="20" t="s">
        <v>213</v>
      </c>
      <c r="B136" s="24" t="s">
        <v>1820</v>
      </c>
      <c r="C136" s="20">
        <v>38.29</v>
      </c>
      <c r="D136" s="5"/>
    </row>
    <row r="137" spans="1:4">
      <c r="A137" s="20" t="s">
        <v>410</v>
      </c>
      <c r="B137" s="24" t="s">
        <v>1825</v>
      </c>
      <c r="C137" s="20">
        <v>43.22</v>
      </c>
    </row>
    <row r="138" spans="1:4">
      <c r="A138" s="20" t="s">
        <v>92</v>
      </c>
      <c r="B138" s="24" t="s">
        <v>1829</v>
      </c>
      <c r="C138" s="20">
        <v>48.45</v>
      </c>
    </row>
    <row r="139" spans="1:4">
      <c r="A139" s="20" t="s">
        <v>175</v>
      </c>
      <c r="B139" s="24" t="s">
        <v>1833</v>
      </c>
      <c r="C139" s="20">
        <v>54.03</v>
      </c>
    </row>
    <row r="140" spans="1:4">
      <c r="A140" s="20" t="s">
        <v>723</v>
      </c>
      <c r="B140" s="24" t="s">
        <v>1838</v>
      </c>
      <c r="C140" s="20">
        <v>59.82</v>
      </c>
    </row>
    <row r="141" spans="1:4">
      <c r="A141" s="20" t="s">
        <v>648</v>
      </c>
      <c r="B141" s="24" t="s">
        <v>1842</v>
      </c>
      <c r="C141" s="20">
        <v>65.95</v>
      </c>
    </row>
    <row r="142" spans="1:4">
      <c r="A142" s="20" t="s">
        <v>1066</v>
      </c>
      <c r="B142" s="24" t="s">
        <v>1845</v>
      </c>
      <c r="C142" s="20">
        <v>72.38</v>
      </c>
    </row>
    <row r="143" spans="1:4">
      <c r="A143" s="20" t="s">
        <v>140</v>
      </c>
      <c r="B143" s="24" t="s">
        <v>1849</v>
      </c>
      <c r="C143" s="20">
        <v>86.14</v>
      </c>
    </row>
    <row r="144" spans="1:4">
      <c r="A144" s="20" t="s">
        <v>96</v>
      </c>
      <c r="B144" s="24" t="s">
        <v>1851</v>
      </c>
      <c r="C144" s="20">
        <v>101.1</v>
      </c>
    </row>
    <row r="145" spans="1:3">
      <c r="A145" s="20" t="s">
        <v>123</v>
      </c>
      <c r="B145" s="24" t="s">
        <v>1946</v>
      </c>
      <c r="C145" s="20">
        <v>109</v>
      </c>
    </row>
    <row r="146" spans="1:3">
      <c r="A146" s="20" t="s">
        <v>669</v>
      </c>
      <c r="B146" s="24" t="s">
        <v>1854</v>
      </c>
      <c r="C146" s="20">
        <v>117.25</v>
      </c>
    </row>
    <row r="147" spans="1:3">
      <c r="A147" s="20" t="s">
        <v>190</v>
      </c>
      <c r="B147" s="24" t="s">
        <v>1854</v>
      </c>
      <c r="C147" s="20">
        <v>117.25</v>
      </c>
    </row>
    <row r="148" spans="1:3">
      <c r="A148" s="20" t="s">
        <v>93</v>
      </c>
      <c r="B148" s="24" t="s">
        <v>1860</v>
      </c>
      <c r="C148" s="20">
        <v>134.6</v>
      </c>
    </row>
    <row r="149" spans="1:3">
      <c r="A149" s="28" t="s">
        <v>1863</v>
      </c>
      <c r="B149" s="24" t="s">
        <v>1862</v>
      </c>
      <c r="C149" s="28">
        <v>153.13999999999999</v>
      </c>
    </row>
    <row r="150" spans="1:3">
      <c r="A150" s="20" t="s">
        <v>250</v>
      </c>
      <c r="B150" s="24" t="s">
        <v>1866</v>
      </c>
      <c r="C150" s="20">
        <v>172.88</v>
      </c>
    </row>
    <row r="151" spans="1:3">
      <c r="A151" s="20" t="s">
        <v>94</v>
      </c>
      <c r="B151" s="24" t="s">
        <v>1867</v>
      </c>
      <c r="C151" s="20">
        <v>193.82</v>
      </c>
    </row>
    <row r="152" spans="1:3">
      <c r="A152" s="20" t="s">
        <v>1092</v>
      </c>
      <c r="B152" s="24" t="s">
        <v>1871</v>
      </c>
      <c r="C152" s="20">
        <v>239.3</v>
      </c>
    </row>
    <row r="153" spans="1:3">
      <c r="A153" s="20" t="s">
        <v>1789</v>
      </c>
      <c r="B153" s="27">
        <v>0.625</v>
      </c>
      <c r="C153" s="20">
        <v>17.27</v>
      </c>
    </row>
    <row r="154" spans="1:3">
      <c r="A154" s="20" t="s">
        <v>1608</v>
      </c>
      <c r="B154" s="24" t="s">
        <v>1790</v>
      </c>
      <c r="C154" s="20">
        <v>18.100000000000001</v>
      </c>
    </row>
    <row r="155" spans="1:3">
      <c r="A155" s="20" t="s">
        <v>296</v>
      </c>
      <c r="B155" s="24" t="s">
        <v>1737</v>
      </c>
      <c r="C155" s="20">
        <v>0.23</v>
      </c>
    </row>
    <row r="156" spans="1:3">
      <c r="A156" s="20" t="s">
        <v>1830</v>
      </c>
      <c r="B156" s="24" t="s">
        <v>1829</v>
      </c>
      <c r="C156" s="20">
        <v>34.128</v>
      </c>
    </row>
    <row r="157" spans="1:3">
      <c r="A157" s="20" t="s">
        <v>1777</v>
      </c>
      <c r="B157" s="24" t="s">
        <v>1776</v>
      </c>
      <c r="C157" s="20">
        <v>12.11</v>
      </c>
    </row>
    <row r="158" spans="1:3">
      <c r="A158" s="20" t="s">
        <v>1791</v>
      </c>
      <c r="B158" s="24" t="s">
        <v>1790</v>
      </c>
      <c r="C158" s="20">
        <v>18.100000000000001</v>
      </c>
    </row>
    <row r="159" spans="1:3">
      <c r="A159" s="20" t="s">
        <v>1755</v>
      </c>
      <c r="B159" s="24" t="s">
        <v>1754</v>
      </c>
      <c r="C159" s="20">
        <v>4.88</v>
      </c>
    </row>
    <row r="160" spans="1:3">
      <c r="A160" s="20" t="s">
        <v>1772</v>
      </c>
      <c r="B160" s="24" t="s">
        <v>1768</v>
      </c>
      <c r="C160" s="20">
        <v>8.68</v>
      </c>
    </row>
    <row r="161" spans="1:5">
      <c r="A161" s="20" t="s">
        <v>1778</v>
      </c>
      <c r="B161" s="24" t="s">
        <v>1776</v>
      </c>
      <c r="C161" s="20">
        <v>10.99</v>
      </c>
    </row>
    <row r="162" spans="1:5">
      <c r="A162" s="20" t="s">
        <v>1887</v>
      </c>
      <c r="B162" s="24" t="s">
        <v>1888</v>
      </c>
      <c r="C162" s="20">
        <v>13.29</v>
      </c>
    </row>
    <row r="163" spans="1:5">
      <c r="A163" s="20" t="s">
        <v>1785</v>
      </c>
      <c r="B163" s="24" t="s">
        <v>1783</v>
      </c>
      <c r="C163" s="20">
        <v>13.56</v>
      </c>
    </row>
    <row r="164" spans="1:5">
      <c r="A164" s="20" t="s">
        <v>1422</v>
      </c>
      <c r="B164" s="27" t="s">
        <v>1910</v>
      </c>
      <c r="C164" s="20">
        <v>34.72</v>
      </c>
    </row>
    <row r="165" spans="1:5">
      <c r="A165" s="20" t="s">
        <v>1894</v>
      </c>
      <c r="B165" s="20">
        <v>1.085</v>
      </c>
      <c r="C165" s="20">
        <v>40.869999999999997</v>
      </c>
    </row>
    <row r="166" spans="1:5">
      <c r="A166" s="20" t="s">
        <v>1889</v>
      </c>
      <c r="B166" s="24" t="s">
        <v>1890</v>
      </c>
      <c r="C166" s="20">
        <v>26.7</v>
      </c>
    </row>
    <row r="167" spans="1:5">
      <c r="A167" s="20" t="s">
        <v>1891</v>
      </c>
      <c r="B167" s="20">
        <v>0.98599999999999999</v>
      </c>
      <c r="C167" s="20">
        <v>33.76</v>
      </c>
    </row>
    <row r="168" spans="1:5">
      <c r="A168" s="20" t="s">
        <v>1773</v>
      </c>
      <c r="B168" s="24" t="s">
        <v>1768</v>
      </c>
      <c r="C168" s="20">
        <v>9.57</v>
      </c>
    </row>
    <row r="169" spans="1:5">
      <c r="A169" s="20" t="s">
        <v>1779</v>
      </c>
      <c r="B169" s="24" t="s">
        <v>1776</v>
      </c>
      <c r="C169" s="20">
        <v>12.11</v>
      </c>
    </row>
    <row r="170" spans="1:5">
      <c r="A170" s="20" t="s">
        <v>1792</v>
      </c>
      <c r="B170" s="24" t="s">
        <v>1790</v>
      </c>
      <c r="C170" s="20">
        <v>18.100000000000001</v>
      </c>
    </row>
    <row r="171" spans="1:5">
      <c r="A171" s="20" t="s">
        <v>1796</v>
      </c>
      <c r="B171" s="24" t="s">
        <v>1794</v>
      </c>
      <c r="C171" s="20">
        <v>21.54</v>
      </c>
    </row>
    <row r="172" spans="1:5">
      <c r="A172" s="20" t="s">
        <v>1805</v>
      </c>
      <c r="B172" s="24" t="s">
        <v>1803</v>
      </c>
      <c r="C172" s="20">
        <v>25.27</v>
      </c>
    </row>
    <row r="173" spans="1:5">
      <c r="A173" s="20" t="s">
        <v>1100</v>
      </c>
      <c r="B173" s="24" t="s">
        <v>1809</v>
      </c>
      <c r="C173" s="20">
        <v>29.31</v>
      </c>
    </row>
    <row r="174" spans="1:5">
      <c r="A174" s="20" t="s">
        <v>1818</v>
      </c>
      <c r="B174" s="24" t="s">
        <v>1815</v>
      </c>
      <c r="C174" s="20">
        <v>33.65</v>
      </c>
    </row>
    <row r="175" spans="1:5">
      <c r="A175" s="20" t="s">
        <v>1821</v>
      </c>
      <c r="B175" s="24" t="s">
        <v>1820</v>
      </c>
      <c r="C175" s="20">
        <v>38.29</v>
      </c>
    </row>
    <row r="176" spans="1:5">
      <c r="A176" s="20" t="s">
        <v>1831</v>
      </c>
      <c r="B176" s="24" t="s">
        <v>1829</v>
      </c>
      <c r="C176" s="20">
        <v>48.45</v>
      </c>
      <c r="D176" s="25"/>
      <c r="E176" s="26"/>
    </row>
    <row r="177" spans="1:4">
      <c r="A177" s="20" t="s">
        <v>1836</v>
      </c>
      <c r="B177" s="24" t="s">
        <v>1833</v>
      </c>
      <c r="C177" s="20">
        <v>54.03</v>
      </c>
    </row>
    <row r="178" spans="1:4">
      <c r="A178" s="20" t="s">
        <v>1840</v>
      </c>
      <c r="B178" s="24" t="s">
        <v>1838</v>
      </c>
      <c r="C178" s="20">
        <v>59.82</v>
      </c>
      <c r="D178" s="5"/>
    </row>
    <row r="179" spans="1:4">
      <c r="A179" s="20" t="s">
        <v>1846</v>
      </c>
      <c r="B179" s="24" t="s">
        <v>1845</v>
      </c>
      <c r="C179" s="20">
        <v>72.38</v>
      </c>
      <c r="D179" s="5"/>
    </row>
    <row r="180" spans="1:4">
      <c r="A180" s="20" t="s">
        <v>148</v>
      </c>
      <c r="B180" s="24" t="s">
        <v>1809</v>
      </c>
      <c r="C180" s="20">
        <v>29.31</v>
      </c>
      <c r="D180" s="5"/>
    </row>
    <row r="181" spans="1:4">
      <c r="A181" s="20" t="s">
        <v>97</v>
      </c>
      <c r="B181" s="24" t="s">
        <v>1825</v>
      </c>
      <c r="C181" s="20">
        <v>43.22</v>
      </c>
      <c r="D181" s="5"/>
    </row>
    <row r="182" spans="1:4">
      <c r="A182" s="20" t="s">
        <v>176</v>
      </c>
      <c r="B182" s="24" t="s">
        <v>1847</v>
      </c>
      <c r="C182" s="20">
        <v>79.11</v>
      </c>
      <c r="D182" s="5"/>
    </row>
    <row r="183" spans="1:4">
      <c r="A183" s="20" t="s">
        <v>649</v>
      </c>
      <c r="B183" s="24" t="s">
        <v>1851</v>
      </c>
      <c r="C183" s="20">
        <v>101.1</v>
      </c>
      <c r="D183" s="5"/>
    </row>
    <row r="184" spans="1:4">
      <c r="A184" s="20" t="s">
        <v>1746</v>
      </c>
      <c r="B184" s="24" t="s">
        <v>1745</v>
      </c>
      <c r="C184" s="20">
        <v>2.17</v>
      </c>
      <c r="D184" s="5"/>
    </row>
    <row r="185" spans="1:4">
      <c r="A185" s="20" t="s">
        <v>1757</v>
      </c>
      <c r="B185" s="24" t="s">
        <v>1754</v>
      </c>
      <c r="C185" s="20">
        <v>4.63</v>
      </c>
      <c r="D185" s="5"/>
    </row>
    <row r="186" spans="1:4">
      <c r="A186" s="20" t="s">
        <v>1895</v>
      </c>
      <c r="B186" s="20" t="s">
        <v>1896</v>
      </c>
      <c r="C186" s="20">
        <v>43.94</v>
      </c>
      <c r="D186" s="5"/>
    </row>
    <row r="187" spans="1:4">
      <c r="A187" s="20" t="s">
        <v>972</v>
      </c>
      <c r="B187" s="24" t="s">
        <v>1794</v>
      </c>
      <c r="C187" s="20">
        <v>21.54</v>
      </c>
      <c r="D187" s="5"/>
    </row>
    <row r="188" spans="1:4">
      <c r="A188" s="20" t="s">
        <v>1710</v>
      </c>
      <c r="B188" s="24" t="s">
        <v>1920</v>
      </c>
      <c r="C188" s="20">
        <v>4.88</v>
      </c>
      <c r="D188" s="5"/>
    </row>
    <row r="189" spans="1:4">
      <c r="A189" s="20" t="s">
        <v>152</v>
      </c>
      <c r="B189" s="24" t="s">
        <v>1768</v>
      </c>
      <c r="C189" s="20">
        <v>8.68</v>
      </c>
      <c r="D189" s="5"/>
    </row>
    <row r="190" spans="1:4">
      <c r="A190" s="20" t="s">
        <v>152</v>
      </c>
      <c r="B190" s="27">
        <v>0.5</v>
      </c>
      <c r="C190" s="20">
        <v>8.68</v>
      </c>
      <c r="D190" s="5"/>
    </row>
    <row r="191" spans="1:4">
      <c r="A191" s="20" t="s">
        <v>128</v>
      </c>
      <c r="B191" s="27" t="s">
        <v>1905</v>
      </c>
      <c r="C191" s="20">
        <v>13.56</v>
      </c>
      <c r="D191" s="5"/>
    </row>
    <row r="192" spans="1:4">
      <c r="A192" s="20" t="s">
        <v>169</v>
      </c>
      <c r="B192" s="24" t="s">
        <v>1794</v>
      </c>
      <c r="C192" s="20">
        <v>19.53</v>
      </c>
      <c r="D192" s="5"/>
    </row>
    <row r="193" spans="1:4">
      <c r="A193" s="20" t="s">
        <v>173</v>
      </c>
      <c r="B193" s="24" t="s">
        <v>1809</v>
      </c>
      <c r="C193" s="20">
        <v>26.58</v>
      </c>
      <c r="D193" s="5"/>
    </row>
    <row r="194" spans="1:4">
      <c r="A194" s="20" t="s">
        <v>127</v>
      </c>
      <c r="B194" s="24" t="s">
        <v>1929</v>
      </c>
      <c r="C194" s="20">
        <v>48.96</v>
      </c>
      <c r="D194" s="5"/>
    </row>
    <row r="195" spans="1:4">
      <c r="A195" s="20" t="s">
        <v>217</v>
      </c>
      <c r="B195" s="24" t="s">
        <v>1803</v>
      </c>
      <c r="C195" s="20">
        <v>25.27</v>
      </c>
      <c r="D195" s="5"/>
    </row>
    <row r="196" spans="1:4">
      <c r="A196" s="20" t="s">
        <v>1810</v>
      </c>
      <c r="B196" s="24" t="s">
        <v>1809</v>
      </c>
      <c r="C196" s="20">
        <v>26.58</v>
      </c>
      <c r="D196" s="5"/>
    </row>
    <row r="197" spans="1:4">
      <c r="A197" s="20" t="s">
        <v>271</v>
      </c>
      <c r="B197" s="24" t="s">
        <v>1922</v>
      </c>
      <c r="C197" s="20">
        <v>3.71</v>
      </c>
      <c r="D197" s="1"/>
    </row>
    <row r="198" spans="1:4">
      <c r="A198" s="20" t="s">
        <v>1544</v>
      </c>
      <c r="B198" s="24" t="s">
        <v>1947</v>
      </c>
      <c r="C198" s="20">
        <v>0.50039999999999996</v>
      </c>
      <c r="D198" s="1"/>
    </row>
    <row r="199" spans="1:4">
      <c r="A199" s="20" t="s">
        <v>1529</v>
      </c>
      <c r="B199" s="24" t="s">
        <v>1748</v>
      </c>
      <c r="C199" s="20">
        <v>3.13</v>
      </c>
      <c r="D199" s="1"/>
    </row>
    <row r="200" spans="1:4">
      <c r="A200" s="20" t="s">
        <v>1756</v>
      </c>
      <c r="B200" s="24" t="s">
        <v>1754</v>
      </c>
      <c r="C200" s="20">
        <v>4.55</v>
      </c>
      <c r="D200" s="5"/>
    </row>
    <row r="201" spans="1:4">
      <c r="A201" s="20" t="s">
        <v>1774</v>
      </c>
      <c r="B201" s="24" t="s">
        <v>1768</v>
      </c>
      <c r="C201" s="20">
        <v>8.1</v>
      </c>
      <c r="D201" s="5"/>
    </row>
    <row r="202" spans="1:4">
      <c r="A202" s="20" t="s">
        <v>1764</v>
      </c>
      <c r="B202" s="24" t="s">
        <v>1763</v>
      </c>
      <c r="C202" s="20">
        <v>6.84</v>
      </c>
      <c r="D202" s="5"/>
    </row>
    <row r="203" spans="1:4">
      <c r="A203" s="20" t="s">
        <v>270</v>
      </c>
      <c r="B203" s="24" t="s">
        <v>1928</v>
      </c>
      <c r="C203" s="20">
        <v>3.5</v>
      </c>
      <c r="D203" s="5"/>
    </row>
    <row r="204" spans="1:4">
      <c r="A204" s="20" t="s">
        <v>1738</v>
      </c>
      <c r="B204" s="24" t="s">
        <v>1739</v>
      </c>
      <c r="C204" s="20">
        <v>0.81</v>
      </c>
      <c r="D204" s="5"/>
    </row>
    <row r="205" spans="1:4">
      <c r="A205" s="20" t="s">
        <v>272</v>
      </c>
      <c r="B205" s="27" t="s">
        <v>1901</v>
      </c>
      <c r="C205" s="20">
        <v>2.06</v>
      </c>
      <c r="D205" s="5"/>
    </row>
    <row r="206" spans="1:4">
      <c r="A206" s="20" t="s">
        <v>1752</v>
      </c>
      <c r="B206" s="27" t="s">
        <v>1753</v>
      </c>
      <c r="C206" s="20">
        <v>3.23</v>
      </c>
    </row>
    <row r="207" spans="1:4">
      <c r="A207" s="20" t="s">
        <v>1758</v>
      </c>
      <c r="B207" s="24" t="s">
        <v>1754</v>
      </c>
      <c r="C207" s="20">
        <v>4.6500000000000004</v>
      </c>
    </row>
    <row r="208" spans="1:4">
      <c r="A208" s="20" t="s">
        <v>266</v>
      </c>
      <c r="B208" s="24" t="s">
        <v>1923</v>
      </c>
      <c r="C208" s="20">
        <v>5.29</v>
      </c>
    </row>
    <row r="209" spans="1:5">
      <c r="A209" s="20" t="s">
        <v>267</v>
      </c>
      <c r="B209" s="24" t="s">
        <v>1924</v>
      </c>
      <c r="C209" s="20">
        <v>8.01</v>
      </c>
    </row>
    <row r="210" spans="1:5">
      <c r="A210" s="20" t="s">
        <v>1624</v>
      </c>
      <c r="B210" s="24" t="s">
        <v>1776</v>
      </c>
      <c r="C210" s="20">
        <v>10.45</v>
      </c>
    </row>
    <row r="211" spans="1:5">
      <c r="A211" s="20" t="s">
        <v>268</v>
      </c>
      <c r="B211" s="24" t="s">
        <v>1927</v>
      </c>
      <c r="C211" s="20">
        <v>12.52</v>
      </c>
    </row>
    <row r="212" spans="1:5">
      <c r="A212" s="20" t="s">
        <v>961</v>
      </c>
      <c r="B212" s="24" t="s">
        <v>1794</v>
      </c>
      <c r="C212" s="20">
        <v>18.02</v>
      </c>
    </row>
    <row r="213" spans="1:5" s="10" customFormat="1">
      <c r="A213" s="20" t="s">
        <v>265</v>
      </c>
      <c r="B213" s="27" t="s">
        <v>1907</v>
      </c>
      <c r="C213" s="20">
        <v>37.29</v>
      </c>
    </row>
    <row r="214" spans="1:5" s="10" customFormat="1">
      <c r="A214" s="20" t="s">
        <v>1123</v>
      </c>
      <c r="B214" s="27" t="s">
        <v>1938</v>
      </c>
      <c r="C214" s="20">
        <v>40.56</v>
      </c>
    </row>
    <row r="215" spans="1:5" s="10" customFormat="1">
      <c r="A215" s="20" t="s">
        <v>702</v>
      </c>
      <c r="B215" s="27" t="s">
        <v>1925</v>
      </c>
      <c r="C215" s="20">
        <v>46.59</v>
      </c>
    </row>
    <row r="216" spans="1:5" s="10" customFormat="1">
      <c r="A216" s="20" t="s">
        <v>292</v>
      </c>
      <c r="B216" s="27" t="s">
        <v>1937</v>
      </c>
      <c r="C216" s="20">
        <v>50.08</v>
      </c>
    </row>
    <row r="217" spans="1:5" s="10" customFormat="1">
      <c r="A217" s="20" t="s">
        <v>269</v>
      </c>
      <c r="B217" s="27" t="s">
        <v>1926</v>
      </c>
      <c r="C217" s="20">
        <v>55.2</v>
      </c>
    </row>
    <row r="218" spans="1:5" s="10" customFormat="1">
      <c r="A218" s="20" t="s">
        <v>1398</v>
      </c>
      <c r="B218" s="24" t="s">
        <v>1845</v>
      </c>
      <c r="C218" s="20">
        <v>62.46</v>
      </c>
    </row>
    <row r="219" spans="1:5" s="10" customFormat="1">
      <c r="A219" s="20" t="s">
        <v>1868</v>
      </c>
      <c r="B219" s="24" t="s">
        <v>1867</v>
      </c>
      <c r="C219" s="20">
        <v>167.24</v>
      </c>
    </row>
    <row r="220" spans="1:5">
      <c r="A220" s="20" t="s">
        <v>1797</v>
      </c>
      <c r="B220" s="24" t="s">
        <v>1794</v>
      </c>
      <c r="C220" s="20">
        <v>20.49</v>
      </c>
    </row>
    <row r="221" spans="1:5">
      <c r="A221" s="20" t="s">
        <v>960</v>
      </c>
      <c r="B221" s="24" t="s">
        <v>1910</v>
      </c>
      <c r="C221" s="20">
        <v>35.33</v>
      </c>
    </row>
    <row r="222" spans="1:5">
      <c r="A222" s="20" t="s">
        <v>1780</v>
      </c>
      <c r="B222" s="24" t="s">
        <v>1776</v>
      </c>
      <c r="C222" s="20">
        <v>10.45</v>
      </c>
      <c r="D222" s="25"/>
      <c r="E222" s="26"/>
    </row>
    <row r="223" spans="1:5">
      <c r="A223" s="20" t="s">
        <v>968</v>
      </c>
      <c r="B223" s="27" t="s">
        <v>1904</v>
      </c>
      <c r="C223" s="20">
        <v>45.23</v>
      </c>
    </row>
    <row r="224" spans="1:5">
      <c r="A224" s="20" t="s">
        <v>1781</v>
      </c>
      <c r="B224" s="24" t="s">
        <v>1776</v>
      </c>
      <c r="C224" s="20">
        <v>11.53</v>
      </c>
      <c r="D224" s="5"/>
    </row>
    <row r="225" spans="1:4">
      <c r="A225" s="20" t="s">
        <v>1798</v>
      </c>
      <c r="B225" s="24" t="s">
        <v>1794</v>
      </c>
      <c r="C225" s="20">
        <v>20.49</v>
      </c>
      <c r="D225" s="5"/>
    </row>
    <row r="226" spans="1:4">
      <c r="A226" s="20" t="s">
        <v>1799</v>
      </c>
      <c r="B226" s="24" t="s">
        <v>1794</v>
      </c>
      <c r="C226" s="20">
        <v>20.49</v>
      </c>
      <c r="D226" s="5"/>
    </row>
    <row r="227" spans="1:4">
      <c r="A227" s="20" t="s">
        <v>189</v>
      </c>
      <c r="B227" s="27">
        <v>0.5</v>
      </c>
      <c r="C227" s="20">
        <v>10.52</v>
      </c>
      <c r="D227" s="5"/>
    </row>
    <row r="228" spans="1:4">
      <c r="A228" s="20" t="s">
        <v>739</v>
      </c>
      <c r="B228" s="24" t="s">
        <v>1735</v>
      </c>
      <c r="C228" s="20">
        <v>0.28999999999999998</v>
      </c>
      <c r="D228" s="5"/>
    </row>
    <row r="229" spans="1:4">
      <c r="A229" s="20" t="s">
        <v>1743</v>
      </c>
      <c r="B229" s="24" t="s">
        <v>1742</v>
      </c>
      <c r="C229" s="20">
        <v>1.1599999999999999</v>
      </c>
      <c r="D229" s="5"/>
    </row>
    <row r="230" spans="1:4">
      <c r="A230" s="20" t="s">
        <v>80</v>
      </c>
      <c r="B230" s="24" t="s">
        <v>1745</v>
      </c>
      <c r="C230" s="20">
        <v>2.06</v>
      </c>
      <c r="D230" s="5"/>
    </row>
    <row r="231" spans="1:4">
      <c r="A231" s="20" t="s">
        <v>117</v>
      </c>
      <c r="B231" s="24" t="s">
        <v>1748</v>
      </c>
      <c r="C231" s="20">
        <v>3.23</v>
      </c>
      <c r="D231" s="5"/>
    </row>
    <row r="232" spans="1:4">
      <c r="A232" s="20" t="s">
        <v>652</v>
      </c>
      <c r="B232" s="24" t="s">
        <v>1754</v>
      </c>
      <c r="C232" s="20">
        <v>4.6500000000000004</v>
      </c>
      <c r="D232" s="5"/>
    </row>
    <row r="233" spans="1:4">
      <c r="A233" s="20" t="s">
        <v>121</v>
      </c>
      <c r="B233" s="24" t="s">
        <v>1763</v>
      </c>
      <c r="C233" s="20">
        <v>6.7629999999999999</v>
      </c>
      <c r="D233" s="5"/>
    </row>
    <row r="234" spans="1:4">
      <c r="A234" s="20" t="s">
        <v>1388</v>
      </c>
      <c r="B234" s="24" t="s">
        <v>1768</v>
      </c>
      <c r="C234" s="20">
        <v>8.26</v>
      </c>
      <c r="D234" s="5"/>
    </row>
    <row r="235" spans="1:4">
      <c r="A235" s="20" t="s">
        <v>1552</v>
      </c>
      <c r="B235" s="24" t="s">
        <v>1776</v>
      </c>
      <c r="C235" s="20">
        <v>10.14</v>
      </c>
      <c r="D235" s="5"/>
    </row>
    <row r="236" spans="1:4">
      <c r="A236" s="20" t="s">
        <v>185</v>
      </c>
      <c r="B236" s="27">
        <v>0.625</v>
      </c>
      <c r="C236" s="20">
        <v>12.9</v>
      </c>
      <c r="D236" s="5"/>
    </row>
    <row r="237" spans="1:4">
      <c r="A237" s="20" t="s">
        <v>542</v>
      </c>
      <c r="B237" s="24" t="s">
        <v>1794</v>
      </c>
      <c r="C237" s="20">
        <v>18.579999999999998</v>
      </c>
      <c r="D237" s="5"/>
    </row>
    <row r="238" spans="1:4">
      <c r="A238" s="20" t="s">
        <v>541</v>
      </c>
      <c r="B238" s="24" t="s">
        <v>1820</v>
      </c>
      <c r="C238" s="20">
        <v>32.04</v>
      </c>
      <c r="D238" s="5"/>
    </row>
    <row r="239" spans="1:4">
      <c r="A239" s="20" t="s">
        <v>1806</v>
      </c>
      <c r="B239" s="24" t="s">
        <v>1803</v>
      </c>
      <c r="C239" s="20">
        <v>21.81</v>
      </c>
      <c r="D239" s="5"/>
    </row>
    <row r="240" spans="1:4">
      <c r="A240" s="20" t="s">
        <v>36</v>
      </c>
      <c r="B240" s="24" t="s">
        <v>1809</v>
      </c>
      <c r="C240" s="20">
        <v>25.29</v>
      </c>
      <c r="D240" s="5"/>
    </row>
    <row r="241" spans="1:4">
      <c r="A241" s="20" t="s">
        <v>995</v>
      </c>
      <c r="B241" s="24" t="s">
        <v>1942</v>
      </c>
      <c r="C241" s="20">
        <v>60.59</v>
      </c>
      <c r="D241" s="5"/>
    </row>
    <row r="242" spans="1:4">
      <c r="A242" s="20" t="s">
        <v>717</v>
      </c>
      <c r="B242" s="24" t="s">
        <v>1943</v>
      </c>
      <c r="C242" s="20">
        <v>72.099999999999994</v>
      </c>
      <c r="D242" s="5"/>
    </row>
    <row r="243" spans="1:4">
      <c r="A243" s="20" t="s">
        <v>618</v>
      </c>
      <c r="B243" s="24" t="s">
        <v>1939</v>
      </c>
      <c r="C243" s="20">
        <v>78.239999999999995</v>
      </c>
      <c r="D243" s="5"/>
    </row>
    <row r="244" spans="1:4">
      <c r="A244" s="20" t="s">
        <v>661</v>
      </c>
      <c r="B244" s="24" t="s">
        <v>1860</v>
      </c>
      <c r="C244" s="20">
        <v>112.7</v>
      </c>
      <c r="D244" s="5"/>
    </row>
    <row r="245" spans="1:4">
      <c r="A245" s="20" t="s">
        <v>621</v>
      </c>
      <c r="B245" s="24" t="s">
        <v>1941</v>
      </c>
      <c r="C245" s="20">
        <v>128.19999999999999</v>
      </c>
      <c r="D245" s="5"/>
    </row>
    <row r="246" spans="1:4">
      <c r="A246" s="20" t="s">
        <v>1620</v>
      </c>
      <c r="B246" s="24" t="s">
        <v>1867</v>
      </c>
      <c r="C246" s="20">
        <v>162.19999999999999</v>
      </c>
      <c r="D246" s="5"/>
    </row>
    <row r="247" spans="1:4">
      <c r="A247" s="20" t="s">
        <v>1064</v>
      </c>
      <c r="B247" s="24" t="s">
        <v>1871</v>
      </c>
      <c r="C247" s="20">
        <v>200.3</v>
      </c>
      <c r="D247" s="5"/>
    </row>
    <row r="248" spans="1:4">
      <c r="A248" s="20" t="s">
        <v>726</v>
      </c>
      <c r="B248" s="24" t="s">
        <v>1944</v>
      </c>
      <c r="C248" s="20">
        <v>288.39999999999998</v>
      </c>
      <c r="D248" s="5"/>
    </row>
    <row r="249" spans="1:4">
      <c r="A249" s="20" t="s">
        <v>1246</v>
      </c>
      <c r="B249" s="24" t="s">
        <v>1877</v>
      </c>
      <c r="C249" s="20">
        <v>392.5</v>
      </c>
      <c r="D249" s="5"/>
    </row>
    <row r="250" spans="1:4">
      <c r="A250" s="20" t="s">
        <v>1750</v>
      </c>
      <c r="B250" s="24" t="s">
        <v>1748</v>
      </c>
      <c r="C250" s="20">
        <v>3.56</v>
      </c>
      <c r="D250" s="5"/>
    </row>
    <row r="251" spans="1:4">
      <c r="A251" s="20" t="s">
        <v>1759</v>
      </c>
      <c r="B251" s="24" t="s">
        <v>1754</v>
      </c>
      <c r="C251" s="20">
        <v>5.12</v>
      </c>
      <c r="D251" s="5"/>
    </row>
    <row r="252" spans="1:4">
      <c r="A252" s="20" t="s">
        <v>1765</v>
      </c>
      <c r="B252" s="24" t="s">
        <v>1763</v>
      </c>
      <c r="C252" s="20">
        <v>6.97</v>
      </c>
      <c r="D252" s="5"/>
    </row>
    <row r="253" spans="1:4">
      <c r="A253" s="20" t="s">
        <v>1775</v>
      </c>
      <c r="B253" s="24" t="s">
        <v>1768</v>
      </c>
      <c r="C253" s="20">
        <v>9.11</v>
      </c>
      <c r="D253" s="5"/>
    </row>
    <row r="254" spans="1:4">
      <c r="A254" s="20" t="s">
        <v>1800</v>
      </c>
      <c r="B254" s="24" t="s">
        <v>1794</v>
      </c>
      <c r="C254" s="20">
        <v>20.49</v>
      </c>
      <c r="D254" s="5"/>
    </row>
    <row r="255" spans="1:4">
      <c r="A255" s="20" t="s">
        <v>1807</v>
      </c>
      <c r="B255" s="24" t="s">
        <v>1803</v>
      </c>
      <c r="C255" s="20">
        <v>24.05</v>
      </c>
      <c r="D255" s="5"/>
    </row>
    <row r="256" spans="1:4">
      <c r="A256" s="20" t="s">
        <v>1811</v>
      </c>
      <c r="B256" s="24" t="s">
        <v>1809</v>
      </c>
      <c r="C256" s="20">
        <v>27.89</v>
      </c>
      <c r="D256" s="5"/>
    </row>
    <row r="257" spans="1:3">
      <c r="A257" s="20" t="s">
        <v>385</v>
      </c>
      <c r="B257" s="24" t="s">
        <v>1820</v>
      </c>
      <c r="C257" s="20">
        <v>36.43</v>
      </c>
    </row>
    <row r="258" spans="1:3">
      <c r="A258" s="20" t="s">
        <v>535</v>
      </c>
      <c r="B258" s="24" t="s">
        <v>1829</v>
      </c>
      <c r="C258" s="20">
        <v>44.72</v>
      </c>
    </row>
    <row r="259" spans="1:3">
      <c r="A259" s="20" t="s">
        <v>983</v>
      </c>
      <c r="B259" s="24" t="s">
        <v>1838</v>
      </c>
      <c r="C259" s="20">
        <v>55.21</v>
      </c>
    </row>
    <row r="260" spans="1:3">
      <c r="A260" s="20" t="s">
        <v>1034</v>
      </c>
      <c r="B260" s="24" t="s">
        <v>1845</v>
      </c>
      <c r="C260" s="20">
        <v>66.8</v>
      </c>
    </row>
    <row r="261" spans="1:3">
      <c r="A261" s="20" t="s">
        <v>212</v>
      </c>
      <c r="B261" s="24" t="s">
        <v>1931</v>
      </c>
      <c r="C261" s="20">
        <v>79.5</v>
      </c>
    </row>
    <row r="262" spans="1:3">
      <c r="A262" s="20" t="s">
        <v>1594</v>
      </c>
      <c r="B262" s="24" t="s">
        <v>1854</v>
      </c>
      <c r="C262" s="20">
        <v>108.5</v>
      </c>
    </row>
    <row r="263" spans="1:3">
      <c r="A263" s="20" t="s">
        <v>1702</v>
      </c>
      <c r="B263" s="24" t="s">
        <v>1871</v>
      </c>
      <c r="C263" s="20">
        <v>165</v>
      </c>
    </row>
    <row r="264" spans="1:3">
      <c r="A264" s="20" t="s">
        <v>1908</v>
      </c>
      <c r="B264" s="27" t="s">
        <v>1909</v>
      </c>
      <c r="C264" s="20">
        <v>20.49</v>
      </c>
    </row>
    <row r="265" spans="1:3">
      <c r="A265" s="20" t="s">
        <v>1744</v>
      </c>
      <c r="B265" s="24" t="s">
        <v>1742</v>
      </c>
      <c r="C265" s="20">
        <v>1.1599999999999999</v>
      </c>
    </row>
    <row r="266" spans="1:3">
      <c r="A266" s="20" t="s">
        <v>616</v>
      </c>
      <c r="B266" s="24" t="s">
        <v>1910</v>
      </c>
      <c r="C266" s="20">
        <v>40.799999999999997</v>
      </c>
    </row>
    <row r="267" spans="1:3">
      <c r="A267" s="20" t="s">
        <v>242</v>
      </c>
      <c r="B267" s="24" t="s">
        <v>1935</v>
      </c>
      <c r="C267" s="20">
        <v>72.099999999999994</v>
      </c>
    </row>
    <row r="268" spans="1:3">
      <c r="A268" s="20" t="s">
        <v>1003</v>
      </c>
      <c r="B268" s="24" t="s">
        <v>1934</v>
      </c>
      <c r="C268" s="20">
        <v>242.3</v>
      </c>
    </row>
    <row r="269" spans="1:3">
      <c r="A269" s="20" t="s">
        <v>1071</v>
      </c>
      <c r="B269" s="24" t="s">
        <v>1944</v>
      </c>
      <c r="C269" s="20">
        <v>288.39999999999998</v>
      </c>
    </row>
    <row r="270" spans="1:3">
      <c r="A270" s="20" t="s">
        <v>1016</v>
      </c>
      <c r="B270" s="24" t="s">
        <v>1936</v>
      </c>
      <c r="C270" s="20">
        <v>392.5</v>
      </c>
    </row>
    <row r="271" spans="1:3">
      <c r="A271" s="20" t="s">
        <v>1396</v>
      </c>
      <c r="B271" s="24" t="s">
        <v>1954</v>
      </c>
      <c r="C271" s="20">
        <v>512.79999999999995</v>
      </c>
    </row>
    <row r="272" spans="1:3">
      <c r="A272" s="20" t="s">
        <v>1652</v>
      </c>
      <c r="B272" s="24" t="s">
        <v>1940</v>
      </c>
      <c r="C272" s="20">
        <v>13.8</v>
      </c>
    </row>
    <row r="273" spans="1:5">
      <c r="A273" s="20" t="s">
        <v>1892</v>
      </c>
      <c r="B273" s="20" t="s">
        <v>1893</v>
      </c>
      <c r="C273" s="20">
        <v>15.99</v>
      </c>
    </row>
    <row r="274" spans="1:5">
      <c r="A274" s="20" t="s">
        <v>1879</v>
      </c>
      <c r="B274" s="24" t="s">
        <v>1880</v>
      </c>
      <c r="C274" s="20">
        <v>18.04</v>
      </c>
    </row>
    <row r="275" spans="1:5">
      <c r="A275" s="20" t="s">
        <v>1885</v>
      </c>
      <c r="B275" s="24" t="s">
        <v>1886</v>
      </c>
      <c r="C275" s="20">
        <v>10.050000000000001</v>
      </c>
    </row>
    <row r="276" spans="1:5">
      <c r="A276" s="20" t="s">
        <v>1760</v>
      </c>
      <c r="B276" s="24" t="s">
        <v>1754</v>
      </c>
      <c r="C276" s="20">
        <v>1.59</v>
      </c>
    </row>
    <row r="277" spans="1:5">
      <c r="A277" s="20" t="s">
        <v>1899</v>
      </c>
      <c r="B277" s="27">
        <v>0.5</v>
      </c>
      <c r="C277" s="20">
        <v>2.83</v>
      </c>
    </row>
    <row r="278" spans="1:5">
      <c r="A278" s="20" t="s">
        <v>1786</v>
      </c>
      <c r="B278" s="24" t="s">
        <v>1783</v>
      </c>
      <c r="C278" s="20">
        <v>4.42</v>
      </c>
    </row>
    <row r="279" spans="1:5">
      <c r="A279" s="20" t="s">
        <v>1801</v>
      </c>
      <c r="B279" s="24" t="s">
        <v>1794</v>
      </c>
      <c r="C279" s="20">
        <v>6.234</v>
      </c>
    </row>
    <row r="280" spans="1:5">
      <c r="A280" s="20" t="s">
        <v>1813</v>
      </c>
      <c r="B280" s="27">
        <v>0.875</v>
      </c>
      <c r="C280" s="20">
        <v>8.4849999999999994</v>
      </c>
    </row>
    <row r="281" spans="1:5">
      <c r="A281" s="20" t="s">
        <v>1615</v>
      </c>
      <c r="B281" s="27">
        <v>0.875</v>
      </c>
      <c r="C281" s="20">
        <v>8.4849999999999994</v>
      </c>
    </row>
    <row r="282" spans="1:5">
      <c r="A282" s="20" t="s">
        <v>129</v>
      </c>
      <c r="B282" s="24" t="s">
        <v>1854</v>
      </c>
      <c r="C282" s="20">
        <v>34.67</v>
      </c>
      <c r="D282" s="25"/>
      <c r="E282" s="26"/>
    </row>
    <row r="283" spans="1:5">
      <c r="A283" s="20" t="s">
        <v>1766</v>
      </c>
      <c r="B283" s="24" t="s">
        <v>1763</v>
      </c>
      <c r="C283" s="20">
        <v>2.39</v>
      </c>
    </row>
    <row r="284" spans="1:5">
      <c r="A284" s="20" t="s">
        <v>1787</v>
      </c>
      <c r="B284" s="24" t="s">
        <v>1783</v>
      </c>
      <c r="C284" s="20">
        <v>4.88</v>
      </c>
      <c r="D284" s="5"/>
    </row>
    <row r="285" spans="1:5">
      <c r="A285" s="20" t="s">
        <v>1822</v>
      </c>
      <c r="B285" s="24" t="s">
        <v>1820</v>
      </c>
      <c r="C285" s="20">
        <v>11.32</v>
      </c>
      <c r="D285" s="5"/>
    </row>
    <row r="286" spans="1:5">
      <c r="A286" s="20" t="s">
        <v>1723</v>
      </c>
      <c r="B286" s="24" t="s">
        <v>1833</v>
      </c>
      <c r="C286" s="20">
        <v>15.98</v>
      </c>
      <c r="D286" s="5"/>
    </row>
    <row r="287" spans="1:5">
      <c r="A287" s="20" t="s">
        <v>1902</v>
      </c>
      <c r="B287" s="27" t="s">
        <v>1903</v>
      </c>
      <c r="C287" s="20">
        <v>15.8</v>
      </c>
      <c r="D287" s="5"/>
    </row>
    <row r="288" spans="1:5">
      <c r="A288" s="20" t="s">
        <v>1751</v>
      </c>
      <c r="B288" s="24" t="s">
        <v>1748</v>
      </c>
      <c r="C288" s="20">
        <v>1.1100000000000001</v>
      </c>
      <c r="D288" s="5"/>
    </row>
    <row r="289" spans="1:4">
      <c r="A289" s="20" t="s">
        <v>1761</v>
      </c>
      <c r="B289" s="27">
        <v>0.375</v>
      </c>
      <c r="C289" s="20">
        <v>1.59</v>
      </c>
      <c r="D289" s="5"/>
    </row>
    <row r="290" spans="1:4">
      <c r="A290" s="20" t="s">
        <v>1155</v>
      </c>
      <c r="B290" s="27" t="s">
        <v>1911</v>
      </c>
      <c r="C290" s="20">
        <v>4.42</v>
      </c>
      <c r="D290" s="5"/>
    </row>
    <row r="291" spans="1:4">
      <c r="A291" s="20" t="s">
        <v>1900</v>
      </c>
      <c r="B291" s="27">
        <v>0.5</v>
      </c>
      <c r="C291" s="20">
        <v>2.31</v>
      </c>
      <c r="D291" s="5"/>
    </row>
    <row r="292" spans="1:4">
      <c r="A292" s="20" t="s">
        <v>1081</v>
      </c>
      <c r="B292" s="24" t="s">
        <v>1849</v>
      </c>
      <c r="C292" s="20">
        <v>72.17</v>
      </c>
      <c r="D292" s="5"/>
    </row>
    <row r="293" spans="1:4">
      <c r="A293" s="20" t="s">
        <v>1747</v>
      </c>
      <c r="B293" s="24" t="s">
        <v>1745</v>
      </c>
      <c r="C293" s="20">
        <v>0.71</v>
      </c>
      <c r="D293" s="5"/>
    </row>
    <row r="294" spans="1:4">
      <c r="A294" s="20" t="s">
        <v>498</v>
      </c>
      <c r="B294" s="24" t="s">
        <v>1754</v>
      </c>
      <c r="C294" s="20">
        <v>1.59</v>
      </c>
      <c r="D294" s="5"/>
    </row>
    <row r="295" spans="1:4">
      <c r="A295" s="20" t="s">
        <v>1478</v>
      </c>
      <c r="B295" s="24" t="s">
        <v>1768</v>
      </c>
      <c r="C295" s="20">
        <v>2.83</v>
      </c>
      <c r="D295" s="5"/>
    </row>
    <row r="296" spans="1:4">
      <c r="A296" s="20" t="s">
        <v>1788</v>
      </c>
      <c r="B296" s="24" t="s">
        <v>1783</v>
      </c>
      <c r="C296" s="20">
        <v>4.42</v>
      </c>
      <c r="D296" s="5"/>
    </row>
    <row r="297" spans="1:4">
      <c r="A297" s="20" t="s">
        <v>1647</v>
      </c>
      <c r="B297" s="24" t="s">
        <v>1790</v>
      </c>
      <c r="C297" s="20">
        <v>5.35</v>
      </c>
      <c r="D297" s="5"/>
    </row>
    <row r="298" spans="1:4">
      <c r="A298" s="20" t="s">
        <v>1109</v>
      </c>
      <c r="B298" s="24" t="s">
        <v>1910</v>
      </c>
      <c r="C298" s="20">
        <v>11.32</v>
      </c>
      <c r="D298" s="5"/>
    </row>
    <row r="299" spans="1:4">
      <c r="A299" s="20" t="s">
        <v>1476</v>
      </c>
      <c r="B299" s="24" t="s">
        <v>1829</v>
      </c>
      <c r="C299" s="20">
        <v>14.03</v>
      </c>
      <c r="D299" s="5"/>
    </row>
    <row r="300" spans="1:4">
      <c r="A300" s="20" t="s">
        <v>1477</v>
      </c>
      <c r="B300" s="24" t="s">
        <v>1939</v>
      </c>
      <c r="C300" s="20">
        <v>27.06</v>
      </c>
      <c r="D300" s="5"/>
    </row>
    <row r="301" spans="1:4">
      <c r="A301" s="20" t="s">
        <v>1767</v>
      </c>
      <c r="B301" s="27">
        <v>0.875</v>
      </c>
      <c r="C301" s="20">
        <v>2.39</v>
      </c>
      <c r="D301" s="5"/>
    </row>
    <row r="302" spans="1:4">
      <c r="A302" s="20" t="s">
        <v>1856</v>
      </c>
      <c r="B302" s="24" t="s">
        <v>1854</v>
      </c>
      <c r="C302" s="20">
        <v>38.229999999999997</v>
      </c>
      <c r="D302" s="5"/>
    </row>
    <row r="303" spans="1:4">
      <c r="A303" s="20" t="s">
        <v>1793</v>
      </c>
      <c r="B303" s="24" t="s">
        <v>1790</v>
      </c>
      <c r="C303" s="20">
        <v>5.9</v>
      </c>
      <c r="D303" s="5"/>
    </row>
    <row r="304" spans="1:4">
      <c r="A304" s="20" t="s">
        <v>2185</v>
      </c>
      <c r="B304" s="27">
        <v>0.6875</v>
      </c>
      <c r="C304" s="20">
        <v>16.7</v>
      </c>
      <c r="D304" s="5"/>
    </row>
    <row r="305" spans="1:4">
      <c r="A305" s="20" t="s">
        <v>2200</v>
      </c>
      <c r="B305" s="24" t="s">
        <v>2204</v>
      </c>
      <c r="C305" s="20">
        <v>171.4</v>
      </c>
      <c r="D305" s="5"/>
    </row>
    <row r="306" spans="1:4">
      <c r="A306" s="20" t="s">
        <v>2203</v>
      </c>
      <c r="B306" s="27" t="s">
        <v>2205</v>
      </c>
      <c r="C306" s="20">
        <v>3.56</v>
      </c>
      <c r="D306" s="5"/>
    </row>
    <row r="307" spans="1:4">
      <c r="A307" s="20" t="s">
        <v>2222</v>
      </c>
      <c r="B307" s="27" t="s">
        <v>2223</v>
      </c>
      <c r="C307" s="20">
        <v>112.7</v>
      </c>
    </row>
    <row r="308" spans="1:4">
      <c r="A308" s="577" t="s">
        <v>2229</v>
      </c>
      <c r="B308" s="27" t="s">
        <v>2233</v>
      </c>
      <c r="C308" s="20">
        <v>38.96</v>
      </c>
    </row>
    <row r="309" spans="1:4">
      <c r="A309" s="577" t="s">
        <v>2246</v>
      </c>
      <c r="B309" s="27" t="s">
        <v>2247</v>
      </c>
      <c r="C309" s="20">
        <v>40.56</v>
      </c>
    </row>
    <row r="310" spans="1:4">
      <c r="A310" s="95" t="s">
        <v>2254</v>
      </c>
      <c r="B310" s="95" t="s">
        <v>2255</v>
      </c>
      <c r="C310" s="20">
        <v>91.5</v>
      </c>
    </row>
    <row r="311" spans="1:4">
      <c r="A311" s="20" t="s">
        <v>2256</v>
      </c>
      <c r="B311" s="27" t="s">
        <v>2257</v>
      </c>
      <c r="C311" s="20">
        <v>84.62</v>
      </c>
    </row>
    <row r="312" spans="1:4">
      <c r="A312" s="20" t="s">
        <v>2363</v>
      </c>
      <c r="B312" s="27" t="s">
        <v>2364</v>
      </c>
      <c r="C312" s="20">
        <v>5.0999999999999996</v>
      </c>
    </row>
    <row r="313" spans="1:4">
      <c r="A313" s="20" t="s">
        <v>2365</v>
      </c>
      <c r="B313" s="24" t="s">
        <v>1815</v>
      </c>
      <c r="C313" s="20">
        <v>33.65</v>
      </c>
    </row>
    <row r="314" spans="1:4">
      <c r="A314" s="20" t="s">
        <v>2458</v>
      </c>
      <c r="B314" s="27" t="s">
        <v>2517</v>
      </c>
      <c r="C314" s="20">
        <v>19.09</v>
      </c>
    </row>
    <row r="315" spans="1:4">
      <c r="A315" s="20" t="s">
        <v>2515</v>
      </c>
      <c r="B315" s="27" t="s">
        <v>2516</v>
      </c>
      <c r="C315" s="20">
        <v>1.746</v>
      </c>
    </row>
    <row r="316" spans="1:4">
      <c r="A316" s="578" t="s">
        <v>2519</v>
      </c>
      <c r="B316" s="27" t="s">
        <v>2520</v>
      </c>
      <c r="C316" s="20">
        <v>54.03</v>
      </c>
    </row>
    <row r="317" spans="1:4">
      <c r="A317" s="20" t="s">
        <v>2636</v>
      </c>
      <c r="B317" s="27" t="s">
        <v>2637</v>
      </c>
      <c r="C317" s="20">
        <v>801</v>
      </c>
    </row>
    <row r="318" spans="1:4">
      <c r="A318" s="20" t="s">
        <v>2655</v>
      </c>
      <c r="B318" s="27" t="s">
        <v>2656</v>
      </c>
      <c r="C318" s="20">
        <v>50.08</v>
      </c>
    </row>
    <row r="319" spans="1:4">
      <c r="A319" s="118" t="s">
        <v>2682</v>
      </c>
      <c r="B319" s="27" t="s">
        <v>2680</v>
      </c>
      <c r="C319" s="20">
        <v>2.06</v>
      </c>
    </row>
    <row r="320" spans="1:4">
      <c r="A320" s="118" t="s">
        <v>2681</v>
      </c>
      <c r="B320" s="27" t="s">
        <v>2680</v>
      </c>
      <c r="C320" s="20">
        <v>3.23</v>
      </c>
    </row>
    <row r="321" spans="1:3">
      <c r="A321" s="5" t="s">
        <v>3842</v>
      </c>
      <c r="B321" s="30" t="s">
        <v>3846</v>
      </c>
      <c r="C321" s="5">
        <v>13.8</v>
      </c>
    </row>
    <row r="322" spans="1:3">
      <c r="B322" s="30"/>
    </row>
    <row r="323" spans="1:3">
      <c r="B323" s="30"/>
    </row>
    <row r="324" spans="1:3">
      <c r="B324" s="30"/>
    </row>
    <row r="325" spans="1:3">
      <c r="B325" s="30"/>
    </row>
    <row r="326" spans="1:3">
      <c r="B326" s="30"/>
    </row>
    <row r="327" spans="1:3">
      <c r="B327" s="30"/>
    </row>
    <row r="328" spans="1:3">
      <c r="B328" s="30"/>
    </row>
    <row r="329" spans="1:3">
      <c r="B329" s="30"/>
    </row>
    <row r="330" spans="1:3">
      <c r="B330" s="30"/>
    </row>
    <row r="331" spans="1:3">
      <c r="B331" s="30"/>
    </row>
    <row r="332" spans="1:3">
      <c r="B332" s="30"/>
    </row>
    <row r="333" spans="1:3">
      <c r="B333" s="30"/>
    </row>
    <row r="334" spans="1:3">
      <c r="B334" s="30"/>
    </row>
    <row r="335" spans="1:3">
      <c r="B335" s="30"/>
    </row>
    <row r="336" spans="1:3">
      <c r="B336" s="30"/>
    </row>
    <row r="337" spans="2:2">
      <c r="B337" s="30"/>
    </row>
    <row r="338" spans="2:2">
      <c r="B338" s="30"/>
    </row>
    <row r="339" spans="2:2">
      <c r="B339" s="30"/>
    </row>
    <row r="340" spans="2:2">
      <c r="B340" s="30"/>
    </row>
    <row r="341" spans="2:2">
      <c r="B341" s="30"/>
    </row>
    <row r="342" spans="2:2">
      <c r="B342" s="30"/>
    </row>
    <row r="343" spans="2:2">
      <c r="B343" s="30"/>
    </row>
    <row r="344" spans="2:2">
      <c r="B344" s="30"/>
    </row>
    <row r="345" spans="2:2">
      <c r="B345" s="30"/>
    </row>
    <row r="346" spans="2:2">
      <c r="B346" s="30"/>
    </row>
    <row r="347" spans="2:2">
      <c r="B347" s="30"/>
    </row>
    <row r="348" spans="2:2">
      <c r="B348" s="30"/>
    </row>
    <row r="349" spans="2:2">
      <c r="B349" s="30"/>
    </row>
    <row r="350" spans="2:2">
      <c r="B350" s="30"/>
    </row>
    <row r="351" spans="2:2">
      <c r="B351" s="30"/>
    </row>
    <row r="352" spans="2:2">
      <c r="B352" s="30"/>
    </row>
    <row r="353" spans="2:2">
      <c r="B353" s="30"/>
    </row>
    <row r="354" spans="2:2">
      <c r="B354" s="30"/>
    </row>
    <row r="355" spans="2:2">
      <c r="B355" s="30"/>
    </row>
    <row r="356" spans="2:2">
      <c r="B356" s="30"/>
    </row>
    <row r="357" spans="2:2">
      <c r="B357" s="30"/>
    </row>
    <row r="358" spans="2:2">
      <c r="B358" s="30"/>
    </row>
    <row r="359" spans="2:2">
      <c r="B359" s="30"/>
    </row>
    <row r="360" spans="2:2">
      <c r="B360" s="30"/>
    </row>
    <row r="361" spans="2:2">
      <c r="B361" s="30"/>
    </row>
    <row r="362" spans="2:2">
      <c r="B362" s="30"/>
    </row>
    <row r="363" spans="2:2">
      <c r="B363" s="30"/>
    </row>
    <row r="364" spans="2:2">
      <c r="B364" s="30"/>
    </row>
    <row r="365" spans="2:2">
      <c r="B365" s="30"/>
    </row>
    <row r="366" spans="2:2">
      <c r="B366" s="30"/>
    </row>
    <row r="367" spans="2:2">
      <c r="B367" s="30"/>
    </row>
    <row r="368" spans="2:2">
      <c r="B368" s="30"/>
    </row>
    <row r="369" spans="2:2">
      <c r="B369" s="30"/>
    </row>
    <row r="370" spans="2:2">
      <c r="B370" s="30"/>
    </row>
    <row r="371" spans="2:2">
      <c r="B371" s="30"/>
    </row>
    <row r="372" spans="2:2">
      <c r="B372" s="30"/>
    </row>
    <row r="373" spans="2:2">
      <c r="B373" s="30"/>
    </row>
    <row r="374" spans="2:2">
      <c r="B374" s="30"/>
    </row>
    <row r="375" spans="2:2">
      <c r="B375" s="30"/>
    </row>
    <row r="376" spans="2:2">
      <c r="B376" s="30"/>
    </row>
    <row r="377" spans="2:2">
      <c r="B377" s="30"/>
    </row>
    <row r="378" spans="2:2">
      <c r="B378" s="30"/>
    </row>
    <row r="379" spans="2:2">
      <c r="B379" s="30"/>
    </row>
    <row r="380" spans="2:2">
      <c r="B380" s="30"/>
    </row>
    <row r="381" spans="2:2">
      <c r="B381" s="30"/>
    </row>
    <row r="382" spans="2:2">
      <c r="B382" s="30"/>
    </row>
    <row r="383" spans="2:2">
      <c r="B383" s="30"/>
    </row>
    <row r="384" spans="2:2">
      <c r="B384" s="30"/>
    </row>
    <row r="385" spans="2:2">
      <c r="B385" s="30"/>
    </row>
    <row r="386" spans="2:2">
      <c r="B386" s="30"/>
    </row>
    <row r="387" spans="2:2">
      <c r="B387" s="30"/>
    </row>
    <row r="388" spans="2:2">
      <c r="B388" s="30"/>
    </row>
    <row r="389" spans="2:2">
      <c r="B389" s="30"/>
    </row>
    <row r="390" spans="2:2">
      <c r="B390" s="30"/>
    </row>
    <row r="391" spans="2:2">
      <c r="B391" s="30"/>
    </row>
    <row r="392" spans="2:2">
      <c r="B392" s="30"/>
    </row>
    <row r="393" spans="2:2">
      <c r="B393" s="30"/>
    </row>
    <row r="394" spans="2:2">
      <c r="B394" s="30"/>
    </row>
    <row r="395" spans="2:2">
      <c r="B395" s="30"/>
    </row>
    <row r="396" spans="2:2">
      <c r="B396" s="30"/>
    </row>
    <row r="397" spans="2:2">
      <c r="B397" s="30"/>
    </row>
    <row r="398" spans="2:2">
      <c r="B398" s="30"/>
    </row>
    <row r="399" spans="2:2">
      <c r="B399" s="30"/>
    </row>
    <row r="400" spans="2:2">
      <c r="B400" s="30"/>
    </row>
    <row r="401" spans="2:2">
      <c r="B401" s="30"/>
    </row>
    <row r="402" spans="2:2">
      <c r="B402" s="30"/>
    </row>
    <row r="403" spans="2:2">
      <c r="B403" s="30"/>
    </row>
    <row r="404" spans="2:2">
      <c r="B404" s="30"/>
    </row>
    <row r="405" spans="2:2">
      <c r="B405" s="30"/>
    </row>
    <row r="406" spans="2:2">
      <c r="B406" s="30"/>
    </row>
    <row r="407" spans="2:2">
      <c r="B407" s="30"/>
    </row>
    <row r="408" spans="2:2">
      <c r="B408" s="30"/>
    </row>
    <row r="409" spans="2:2">
      <c r="B409" s="30"/>
    </row>
    <row r="410" spans="2:2">
      <c r="B410" s="30"/>
    </row>
    <row r="411" spans="2:2">
      <c r="B411" s="30"/>
    </row>
    <row r="412" spans="2:2">
      <c r="B412" s="30"/>
    </row>
    <row r="413" spans="2:2">
      <c r="B413" s="30"/>
    </row>
    <row r="414" spans="2:2">
      <c r="B414" s="30"/>
    </row>
    <row r="415" spans="2:2">
      <c r="B415" s="30"/>
    </row>
    <row r="416" spans="2:2">
      <c r="B416" s="30"/>
    </row>
    <row r="417" spans="2:2">
      <c r="B417" s="30"/>
    </row>
    <row r="418" spans="2:2">
      <c r="B418" s="30"/>
    </row>
    <row r="419" spans="2:2">
      <c r="B419" s="30"/>
    </row>
    <row r="420" spans="2:2">
      <c r="B420" s="30"/>
    </row>
    <row r="421" spans="2:2">
      <c r="B421" s="30"/>
    </row>
    <row r="422" spans="2:2">
      <c r="B422" s="30"/>
    </row>
    <row r="423" spans="2:2">
      <c r="B423" s="30"/>
    </row>
    <row r="424" spans="2:2">
      <c r="B424" s="30"/>
    </row>
    <row r="425" spans="2:2">
      <c r="B425" s="30"/>
    </row>
    <row r="426" spans="2:2">
      <c r="B426" s="30"/>
    </row>
    <row r="427" spans="2:2">
      <c r="B427" s="30"/>
    </row>
    <row r="428" spans="2:2">
      <c r="B428" s="30"/>
    </row>
    <row r="429" spans="2:2">
      <c r="B429" s="30"/>
    </row>
    <row r="430" spans="2:2">
      <c r="B430" s="30"/>
    </row>
    <row r="431" spans="2:2">
      <c r="B431" s="30"/>
    </row>
    <row r="432" spans="2:2">
      <c r="B432" s="30"/>
    </row>
    <row r="433" spans="2:2">
      <c r="B433" s="30"/>
    </row>
    <row r="434" spans="2:2">
      <c r="B434" s="30"/>
    </row>
    <row r="435" spans="2:2">
      <c r="B435" s="30"/>
    </row>
    <row r="436" spans="2:2">
      <c r="B436" s="30"/>
    </row>
    <row r="437" spans="2:2">
      <c r="B437" s="30"/>
    </row>
  </sheetData>
  <sortState ref="A1:C345">
    <sortCondition ref="A1"/>
  </sortState>
  <customSheetViews>
    <customSheetView guid="{32ED181A-5BF3-4503-8968-3D3C48451530}" topLeftCell="A296">
      <selection activeCell="D249" sqref="A249:XFD249"/>
      <pageMargins left="0.7" right="0.7" top="0.75" bottom="0.75" header="0.3" footer="0.3"/>
    </customSheetView>
    <customSheetView guid="{2F4326E6-E369-4203-B834-FAC25DD59B8D}">
      <selection activeCell="F32" sqref="F32"/>
      <pageMargins left="0.7" right="0.7" top="0.75" bottom="0.75" header="0.3" footer="0.3"/>
    </customSheetView>
    <customSheetView guid="{E6654CE4-1F1D-457C-B2D2-EE81C7747935}" state="hidden">
      <selection activeCell="F32" sqref="F32"/>
      <pageMargins left="0.7" right="0.7" top="0.75" bottom="0.75" header="0.3" footer="0.3"/>
    </customSheetView>
    <customSheetView guid="{6176DD65-A91A-47ED-8935-10DB400C28D4}">
      <selection activeCell="F32" sqref="F32"/>
      <pageMargins left="0.7" right="0.7" top="0.75" bottom="0.75" header="0.3" footer="0.3"/>
      <pageSetup orientation="portrait" r:id="rId1"/>
    </customSheetView>
    <customSheetView guid="{3AC45D00-C9A3-41F8-8A1E-3222B7079AC1}">
      <selection activeCell="F32" sqref="F32"/>
      <pageMargins left="0.7" right="0.7" top="0.75" bottom="0.75" header="0.3" footer="0.3"/>
    </customSheetView>
    <customSheetView guid="{0EA88183-2A08-4556-AE33-CC21166A982E}" state="hidden">
      <selection activeCell="D249" sqref="A249:XFD249"/>
      <pageMargins left="0.7" right="0.7" top="0.75" bottom="0.75" header="0.3" footer="0.3"/>
    </customSheetView>
    <customSheetView guid="{C59D5767-AB9B-41D6-8BD3-128152E93DDD}">
      <selection activeCell="F32" sqref="F32"/>
      <pageMargins left="0.7" right="0.7" top="0.75" bottom="0.75" header="0.3" footer="0.3"/>
    </customSheetView>
    <customSheetView guid="{F2C58F39-04DF-4704-A4F1-993B8AC8A794}">
      <selection activeCell="F32" sqref="F32"/>
      <pageMargins left="0.7" right="0.7" top="0.75" bottom="0.75" header="0.3" footer="0.3"/>
    </customSheetView>
    <customSheetView guid="{896333DB-BA51-42B5-BED8-19E745707173}" showAutoFilter="1" topLeftCell="A229">
      <selection activeCell="D249" sqref="A249:XFD249"/>
      <pageMargins left="0.7" right="0.7" top="0.75" bottom="0.75" header="0.3" footer="0.3"/>
      <pageSetup orientation="portrait" r:id="rId2"/>
      <autoFilter ref="A1:C436"/>
    </customSheetView>
    <customSheetView guid="{20CA8F3D-706D-4964-B299-4E44B1E55D13}" state="hidden">
      <pageMargins left="0.7" right="0.7" top="0.75" bottom="0.75" header="0.3" footer="0.3"/>
    </customSheetView>
    <customSheetView guid="{736A509D-CD9C-4C4B-B30B-0C26616CA814}" state="hidden">
      <pageMargins left="0.7" right="0.7" top="0.75" bottom="0.75" header="0.3" footer="0.3"/>
    </customSheetView>
    <customSheetView guid="{2B90743D-052A-436A-8F7C-360EDEB2E5F6}">
      <pageMargins left="0.7" right="0.7" top="0.75" bottom="0.75" header="0.3" footer="0.3"/>
    </customSheetView>
    <customSheetView guid="{F5E7A834-7820-4F3B-BCCB-B426D825973A}" showPageBreaks="1" state="hidden">
      <pageMargins left="0.7" right="0.7" top="0.75" bottom="0.75" header="0.3" footer="0.3"/>
      <pageSetup orientation="portrait" r:id="rId3"/>
    </customSheetView>
    <customSheetView guid="{ABBDB18C-8EF4-4B8C-8883-B82E1F162C19}">
      <pageMargins left="0.7" right="0.7" top="0.75" bottom="0.75" header="0.3" footer="0.3"/>
    </customSheetView>
    <customSheetView guid="{BD8AB833-5E57-4039-BE5F-21D73D1656E6}">
      <selection activeCell="F32" sqref="F32"/>
      <pageMargins left="0.7" right="0.7" top="0.75" bottom="0.75" header="0.3" footer="0.3"/>
      <pageSetup orientation="portrait" r:id="rId4"/>
    </customSheetView>
    <customSheetView guid="{2C7C5AF9-E8EF-40BF-B403-E42D3B6A189C}" showPageBreaks="1">
      <selection activeCell="F32" sqref="F32"/>
      <pageMargins left="0.7" right="0.7" top="0.75" bottom="0.75" header="0.3" footer="0.3"/>
      <pageSetup orientation="portrait" r:id="rId5"/>
    </customSheetView>
    <customSheetView guid="{4ECA6F3B-CC4A-4942-A37E-4A2162106617}" topLeftCell="A292">
      <selection activeCell="A315" sqref="A315"/>
      <pageMargins left="0.7" right="0.7" top="0.75" bottom="0.75" header="0.3" footer="0.3"/>
      <pageSetup orientation="portrait" r:id="rId6"/>
    </customSheetView>
    <customSheetView guid="{223B9248-DAF8-443C-BA44-C094037AD4F0}" topLeftCell="A113">
      <selection activeCell="B128" sqref="B128"/>
      <pageMargins left="0.7" right="0.7" top="0.75" bottom="0.75" header="0.3" footer="0.3"/>
      <pageSetup orientation="portrait" r:id="rId7"/>
    </customSheetView>
    <customSheetView guid="{B9572DC0-EC1D-4151-825A-76B958E817DE}" showPageBreaks="1" topLeftCell="A297">
      <selection activeCell="A316" sqref="A316"/>
      <pageMargins left="0.7" right="0.7" top="0.75" bottom="0.75" header="0.3" footer="0.3"/>
      <pageSetup orientation="portrait" r:id="rId8"/>
    </customSheetView>
    <customSheetView guid="{D5B1D456-DC04-410B-A850-AE3CD88A762E}" showPageBreaks="1" topLeftCell="A287">
      <selection activeCell="F323" sqref="F323"/>
      <pageMargins left="0.7" right="0.7" top="0.75" bottom="0.75" header="0.3" footer="0.3"/>
      <pageSetup orientation="portrait" r:id="rId9"/>
    </customSheetView>
    <customSheetView guid="{FD9D0B4F-B699-45FE-9C3B-19AA7B492835}">
      <selection activeCell="F32" sqref="F32"/>
      <pageMargins left="0.7" right="0.7" top="0.75" bottom="0.75" header="0.3" footer="0.3"/>
    </customSheetView>
    <customSheetView guid="{47AF26DA-715E-4511-A79A-3BA1600AD00B}">
      <selection activeCell="D249" sqref="A249:XFD24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5" sqref="A5"/>
    </sheetView>
  </sheetViews>
  <sheetFormatPr defaultRowHeight="14.4"/>
  <cols>
    <col min="1" max="1" width="14.5546875" style="1" bestFit="1" customWidth="1"/>
    <col min="2" max="2" width="11.88671875" style="5" bestFit="1" customWidth="1"/>
    <col min="3" max="3" width="19.109375" style="5" bestFit="1" customWidth="1"/>
    <col min="4" max="4" width="12.6640625" style="15" bestFit="1" customWidth="1"/>
  </cols>
  <sheetData>
    <row r="1" spans="1:4" s="11" customFormat="1">
      <c r="A1" s="12"/>
      <c r="B1" s="13"/>
      <c r="C1" s="12"/>
      <c r="D1" s="14"/>
    </row>
    <row r="4" spans="1:4" s="4" customFormat="1">
      <c r="A4" s="1"/>
      <c r="B4" s="5"/>
      <c r="C4" s="5"/>
      <c r="D4" s="15"/>
    </row>
    <row r="5" spans="1:4" s="4" customFormat="1">
      <c r="A5" s="1"/>
      <c r="B5" s="5"/>
      <c r="C5" s="5"/>
      <c r="D5" s="15"/>
    </row>
    <row r="6" spans="1:4" s="4" customFormat="1">
      <c r="A6" s="1"/>
      <c r="B6" s="5"/>
      <c r="C6" s="5"/>
      <c r="D6" s="15"/>
    </row>
    <row r="7" spans="1:4" s="4" customFormat="1">
      <c r="A7" s="1"/>
      <c r="B7" s="5"/>
      <c r="C7" s="5"/>
      <c r="D7" s="15"/>
    </row>
    <row r="8" spans="1:4" s="4" customFormat="1">
      <c r="A8" s="1"/>
      <c r="B8" s="5"/>
      <c r="C8" s="5"/>
      <c r="D8" s="15"/>
    </row>
    <row r="9" spans="1:4" s="4" customFormat="1">
      <c r="A9" s="1"/>
      <c r="B9" s="5"/>
      <c r="C9" s="5"/>
      <c r="D9" s="15"/>
    </row>
    <row r="10" spans="1:4" s="4" customFormat="1">
      <c r="A10" s="1"/>
      <c r="B10" s="5"/>
      <c r="C10" s="5"/>
      <c r="D10" s="15"/>
    </row>
    <row r="11" spans="1:4" s="4" customFormat="1">
      <c r="A11" s="1"/>
      <c r="B11" s="5"/>
      <c r="C11" s="5"/>
      <c r="D11" s="15"/>
    </row>
    <row r="12" spans="1:4" s="4" customFormat="1">
      <c r="A12" s="1"/>
      <c r="B12" s="5"/>
      <c r="C12" s="5"/>
      <c r="D12" s="15"/>
    </row>
    <row r="13" spans="1:4" s="4" customFormat="1">
      <c r="A13" s="1"/>
      <c r="B13" s="5"/>
      <c r="C13" s="5"/>
      <c r="D13" s="15"/>
    </row>
    <row r="14" spans="1:4" s="4" customFormat="1">
      <c r="A14" s="1"/>
      <c r="B14" s="5"/>
      <c r="C14" s="5"/>
      <c r="D14" s="15"/>
    </row>
    <row r="15" spans="1:4" s="4" customFormat="1">
      <c r="A15" s="1"/>
      <c r="B15" s="5"/>
      <c r="C15" s="5"/>
      <c r="D15" s="15"/>
    </row>
    <row r="16" spans="1:4" s="4" customFormat="1">
      <c r="A16" s="1"/>
      <c r="B16" s="5"/>
      <c r="C16" s="5"/>
      <c r="D16" s="15"/>
    </row>
    <row r="17" spans="1:4" s="4" customFormat="1">
      <c r="A17" s="1"/>
      <c r="B17" s="5"/>
      <c r="C17" s="5"/>
      <c r="D17" s="15"/>
    </row>
    <row r="18" spans="1:4" s="4" customFormat="1">
      <c r="A18" s="1"/>
      <c r="B18" s="5"/>
      <c r="C18" s="5"/>
      <c r="D18" s="15"/>
    </row>
    <row r="19" spans="1:4" s="4" customFormat="1">
      <c r="A19" s="1"/>
      <c r="B19" s="5"/>
      <c r="C19" s="5"/>
      <c r="D19" s="15"/>
    </row>
  </sheetData>
  <customSheetViews>
    <customSheetView guid="{32ED181A-5BF3-4503-8968-3D3C48451530}">
      <selection activeCell="A5" sqref="A5"/>
      <pageMargins left="0.7" right="0.7" top="0.75" bottom="0.75" header="0.3" footer="0.3"/>
    </customSheetView>
    <customSheetView guid="{2F4326E6-E369-4203-B834-FAC25DD59B8D}">
      <selection activeCell="A10" sqref="A10"/>
      <pageMargins left="0.7" right="0.7" top="0.75" bottom="0.75" header="0.3" footer="0.3"/>
    </customSheetView>
    <customSheetView guid="{E6654CE4-1F1D-457C-B2D2-EE81C7747935}" state="hidden">
      <selection sqref="A1:XFD1048576"/>
      <pageMargins left="0.7" right="0.7" top="0.75" bottom="0.75" header="0.3" footer="0.3"/>
    </customSheetView>
    <customSheetView guid="{6176DD65-A91A-47ED-8935-10DB400C28D4}">
      <selection activeCell="A10" sqref="A10"/>
      <pageMargins left="0.7" right="0.7" top="0.75" bottom="0.75" header="0.3" footer="0.3"/>
      <pageSetup orientation="portrait" r:id="rId1"/>
    </customSheetView>
    <customSheetView guid="{3AC45D00-C9A3-41F8-8A1E-3222B7079AC1}">
      <selection activeCell="A10" sqref="A10"/>
      <pageMargins left="0.7" right="0.7" top="0.75" bottom="0.75" header="0.3" footer="0.3"/>
    </customSheetView>
    <customSheetView guid="{0EA88183-2A08-4556-AE33-CC21166A982E}">
      <selection activeCell="B37" sqref="B37"/>
      <pageMargins left="0.7" right="0.7" top="0.75" bottom="0.75" header="0.3" footer="0.3"/>
    </customSheetView>
    <customSheetView guid="{C59D5767-AB9B-41D6-8BD3-128152E93DDD}">
      <selection activeCell="A10" sqref="A10"/>
      <pageMargins left="0.7" right="0.7" top="0.75" bottom="0.75" header="0.3" footer="0.3"/>
    </customSheetView>
    <customSheetView guid="{F2C58F39-04DF-4704-A4F1-993B8AC8A794}">
      <selection activeCell="A10" sqref="A10"/>
      <pageMargins left="0.7" right="0.7" top="0.75" bottom="0.75" header="0.3" footer="0.3"/>
    </customSheetView>
    <customSheetView guid="{896333DB-BA51-42B5-BED8-19E745707173}" state="hidden">
      <selection activeCell="E33" sqref="E33"/>
      <pageMargins left="0.7" right="0.7" top="0.75" bottom="0.75" header="0.3" footer="0.3"/>
    </customSheetView>
    <customSheetView guid="{20CA8F3D-706D-4964-B299-4E44B1E55D13}">
      <selection activeCell="B37" sqref="B37"/>
      <pageMargins left="0.7" right="0.7" top="0.75" bottom="0.75" header="0.3" footer="0.3"/>
    </customSheetView>
    <customSheetView guid="{736A509D-CD9C-4C4B-B30B-0C26616CA814}">
      <selection activeCell="B9" sqref="B9"/>
      <pageMargins left="0.7" right="0.7" top="0.75" bottom="0.75" header="0.3" footer="0.3"/>
    </customSheetView>
    <customSheetView guid="{2B90743D-052A-436A-8F7C-360EDEB2E5F6}">
      <selection activeCell="C28" sqref="C28"/>
      <pageMargins left="0.7" right="0.7" top="0.75" bottom="0.75" header="0.3" footer="0.3"/>
    </customSheetView>
    <customSheetView guid="{F5E7A834-7820-4F3B-BCCB-B426D825973A}" showPageBreaks="1">
      <selection activeCell="B9" sqref="B9"/>
      <pageMargins left="0.7" right="0.7" top="0.75" bottom="0.75" header="0.3" footer="0.3"/>
      <pageSetup orientation="portrait" r:id="rId2"/>
    </customSheetView>
    <customSheetView guid="{ABBDB18C-8EF4-4B8C-8883-B82E1F162C19}">
      <selection activeCell="A10" sqref="A10"/>
      <pageMargins left="0.7" right="0.7" top="0.75" bottom="0.75" header="0.3" footer="0.3"/>
    </customSheetView>
    <customSheetView guid="{BD8AB833-5E57-4039-BE5F-21D73D1656E6}">
      <selection activeCell="A9" sqref="A9"/>
      <pageMargins left="0.7" right="0.7" top="0.75" bottom="0.75" header="0.3" footer="0.3"/>
      <pageSetup orientation="portrait" r:id="rId3"/>
    </customSheetView>
    <customSheetView guid="{2C7C5AF9-E8EF-40BF-B403-E42D3B6A189C}" showPageBreaks="1">
      <selection activeCell="A9" sqref="A9"/>
      <pageMargins left="0.7" right="0.7" top="0.75" bottom="0.75" header="0.3" footer="0.3"/>
      <pageSetup orientation="portrait" r:id="rId4"/>
    </customSheetView>
    <customSheetView guid="{4ECA6F3B-CC4A-4942-A37E-4A2162106617}">
      <selection activeCell="A9" sqref="A9"/>
      <pageMargins left="0.7" right="0.7" top="0.75" bottom="0.75" header="0.3" footer="0.3"/>
      <pageSetup orientation="portrait" r:id="rId5"/>
    </customSheetView>
    <customSheetView guid="{223B9248-DAF8-443C-BA44-C094037AD4F0}">
      <selection activeCell="A9" sqref="A9"/>
      <pageMargins left="0.7" right="0.7" top="0.75" bottom="0.75" header="0.3" footer="0.3"/>
      <pageSetup orientation="portrait" r:id="rId6"/>
    </customSheetView>
    <customSheetView guid="{B9572DC0-EC1D-4151-825A-76B958E817DE}" showPageBreaks="1">
      <selection activeCell="A10" sqref="A10"/>
      <pageMargins left="0.7" right="0.7" top="0.75" bottom="0.75" header="0.3" footer="0.3"/>
      <pageSetup orientation="portrait" r:id="rId7"/>
    </customSheetView>
    <customSheetView guid="{D5B1D456-DC04-410B-A850-AE3CD88A762E}" showPageBreaks="1">
      <selection activeCell="I35" sqref="I35"/>
      <pageMargins left="0.7" right="0.7" top="0.75" bottom="0.75" header="0.3" footer="0.3"/>
      <pageSetup orientation="portrait" r:id="rId8"/>
    </customSheetView>
    <customSheetView guid="{FD9D0B4F-B699-45FE-9C3B-19AA7B492835}">
      <selection activeCell="A10" sqref="A10"/>
      <pageMargins left="0.7" right="0.7" top="0.75" bottom="0.75" header="0.3" footer="0.3"/>
    </customSheetView>
    <customSheetView guid="{47AF26DA-715E-4511-A79A-3BA1600AD00B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customSheetViews>
    <customSheetView guid="{32ED181A-5BF3-4503-8968-3D3C48451530}" state="hidden">
      <pageMargins left="0.7" right="0.7" top="0.75" bottom="0.75" header="0.3" footer="0.3"/>
    </customSheetView>
    <customSheetView guid="{2F4326E6-E369-4203-B834-FAC25DD59B8D}" state="hidden">
      <pageMargins left="0.7" right="0.7" top="0.75" bottom="0.75" header="0.3" footer="0.3"/>
    </customSheetView>
    <customSheetView guid="{E6654CE4-1F1D-457C-B2D2-EE81C7747935}" state="hidden">
      <pageMargins left="0.7" right="0.7" top="0.75" bottom="0.75" header="0.3" footer="0.3"/>
    </customSheetView>
    <customSheetView guid="{6176DD65-A91A-47ED-8935-10DB400C28D4}" state="hidden">
      <pageMargins left="0.7" right="0.7" top="0.75" bottom="0.75" header="0.3" footer="0.3"/>
      <pageSetup orientation="portrait" r:id="rId1"/>
    </customSheetView>
    <customSheetView guid="{3AC45D00-C9A3-41F8-8A1E-3222B7079AC1}" state="hidden">
      <pageMargins left="0.7" right="0.7" top="0.75" bottom="0.75" header="0.3" footer="0.3"/>
    </customSheetView>
    <customSheetView guid="{0EA88183-2A08-4556-AE33-CC21166A982E}" state="hidden">
      <pageMargins left="0.7" right="0.7" top="0.75" bottom="0.75" header="0.3" footer="0.3"/>
    </customSheetView>
    <customSheetView guid="{C59D5767-AB9B-41D6-8BD3-128152E93DDD}" state="hidden">
      <pageMargins left="0.7" right="0.7" top="0.75" bottom="0.75" header="0.3" footer="0.3"/>
    </customSheetView>
    <customSheetView guid="{F2C58F39-04DF-4704-A4F1-993B8AC8A794}" state="hidden">
      <pageMargins left="0.7" right="0.7" top="0.75" bottom="0.75" header="0.3" footer="0.3"/>
    </customSheetView>
    <customSheetView guid="{896333DB-BA51-42B5-BED8-19E745707173}" state="hidden">
      <pageMargins left="0.7" right="0.7" top="0.75" bottom="0.75" header="0.3" footer="0.3"/>
    </customSheetView>
    <customSheetView guid="{20CA8F3D-706D-4964-B299-4E44B1E55D13}" state="hidden">
      <pageMargins left="0.7" right="0.7" top="0.75" bottom="0.75" header="0.3" footer="0.3"/>
    </customSheetView>
    <customSheetView guid="{B1C8205D-B576-4093-9985-8CCD10F9E159}" state="hidden">
      <pageMargins left="0.7" right="0.7" top="0.75" bottom="0.75" header="0.3" footer="0.3"/>
    </customSheetView>
    <customSheetView guid="{230602E9-36AC-4A63-929C-E24B628C8E2E}" state="hidden">
      <pageMargins left="0.7" right="0.7" top="0.75" bottom="0.75" header="0.3" footer="0.3"/>
    </customSheetView>
    <customSheetView guid="{DE1E8AF9-4B37-4EF0-9229-E20DD4D701E8}" state="hidden">
      <pageMargins left="0.7" right="0.7" top="0.75" bottom="0.75" header="0.3" footer="0.3"/>
    </customSheetView>
    <customSheetView guid="{736A509D-CD9C-4C4B-B30B-0C26616CA814}" state="hidden">
      <pageMargins left="0.7" right="0.7" top="0.75" bottom="0.75" header="0.3" footer="0.3"/>
      <pageSetup orientation="portrait" r:id="rId2"/>
    </customSheetView>
    <customSheetView guid="{2B90743D-052A-436A-8F7C-360EDEB2E5F6}" state="hidden">
      <pageMargins left="0.7" right="0.7" top="0.75" bottom="0.75" header="0.3" footer="0.3"/>
    </customSheetView>
    <customSheetView guid="{F5E7A834-7820-4F3B-BCCB-B426D825973A}" showPageBreaks="1" state="hidden">
      <pageMargins left="0.7" right="0.7" top="0.75" bottom="0.75" header="0.3" footer="0.3"/>
      <pageSetup orientation="portrait" r:id="rId3"/>
    </customSheetView>
    <customSheetView guid="{ABBDB18C-8EF4-4B8C-8883-B82E1F162C19}" state="hidden">
      <pageMargins left="0.7" right="0.7" top="0.75" bottom="0.75" header="0.3" footer="0.3"/>
    </customSheetView>
    <customSheetView guid="{BD8AB833-5E57-4039-BE5F-21D73D1656E6}" state="hidden">
      <pageMargins left="0.7" right="0.7" top="0.75" bottom="0.75" header="0.3" footer="0.3"/>
      <pageSetup orientation="portrait" r:id="rId4"/>
    </customSheetView>
    <customSheetView guid="{2C7C5AF9-E8EF-40BF-B403-E42D3B6A189C}" showPageBreaks="1" state="hidden">
      <pageMargins left="0.7" right="0.7" top="0.75" bottom="0.75" header="0.3" footer="0.3"/>
      <pageSetup orientation="portrait" r:id="rId5"/>
    </customSheetView>
    <customSheetView guid="{4ECA6F3B-CC4A-4942-A37E-4A2162106617}" state="hidden">
      <pageMargins left="0.7" right="0.7" top="0.75" bottom="0.75" header="0.3" footer="0.3"/>
      <pageSetup orientation="portrait" r:id="rId6"/>
    </customSheetView>
    <customSheetView guid="{223B9248-DAF8-443C-BA44-C094037AD4F0}" state="hidden">
      <pageMargins left="0.7" right="0.7" top="0.75" bottom="0.75" header="0.3" footer="0.3"/>
      <pageSetup orientation="portrait" r:id="rId7"/>
    </customSheetView>
    <customSheetView guid="{B9572DC0-EC1D-4151-825A-76B958E817DE}" showPageBreaks="1" state="hidden">
      <pageMargins left="0.7" right="0.7" top="0.75" bottom="0.75" header="0.3" footer="0.3"/>
      <pageSetup orientation="portrait" r:id="rId8"/>
    </customSheetView>
    <customSheetView guid="{D5B1D456-DC04-410B-A850-AE3CD88A762E}" showPageBreaks="1" state="hidden">
      <pageMargins left="0.7" right="0.7" top="0.75" bottom="0.75" header="0.3" footer="0.3"/>
      <pageSetup orientation="portrait" r:id="rId9"/>
    </customSheetView>
    <customSheetView guid="{FD9D0B4F-B699-45FE-9C3B-19AA7B492835}" state="hidden">
      <pageMargins left="0.7" right="0.7" top="0.75" bottom="0.75" header="0.3" footer="0.3"/>
    </customSheetView>
    <customSheetView guid="{47AF26DA-715E-4511-A79A-3BA1600AD00B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528:XFD2523" count="1963">
    <row newVal="527" oldVal="588"/>
    <row newVal="528" oldVal="631"/>
    <row newVal="529" oldVal="528"/>
    <row newVal="530" oldVal="529"/>
    <row newVal="531" oldVal="530"/>
    <row newVal="532" oldVal="531"/>
    <row newVal="533" oldVal="532"/>
    <row newVal="534" oldVal="533"/>
    <row newVal="535" oldVal="2408"/>
    <row newVal="536" oldVal="534"/>
    <row newVal="537" oldVal="1745"/>
    <row newVal="538" oldVal="536"/>
    <row newVal="539" oldVal="1268"/>
    <row newVal="540" oldVal="1270"/>
    <row newVal="542" oldVal="1278"/>
    <row newVal="543" oldVal="1279"/>
    <row newVal="544" oldVal="543"/>
    <row newVal="545" oldVal="544"/>
    <row newVal="546" oldVal="545"/>
    <row newVal="547" oldVal="1291"/>
    <row newVal="548" oldVal="1292"/>
    <row newVal="549" oldVal="1271"/>
    <row newVal="550" oldVal="1273"/>
    <row newVal="551" oldVal="1277"/>
    <row newVal="552" oldVal="1280"/>
    <row newVal="553" oldVal="552"/>
    <row newVal="554" oldVal="1281"/>
    <row newVal="555" oldVal="556"/>
    <row newVal="556" oldVal="1283"/>
    <row newVal="557" oldVal="985"/>
    <row newVal="558" oldVal="1282"/>
    <row newVal="559" oldVal="1222"/>
    <row newVal="560" oldVal="1324"/>
    <row newVal="561" oldVal="1131"/>
    <row newVal="562" oldVal="1288"/>
    <row newVal="563" oldVal="560"/>
    <row newVal="564" oldVal="561"/>
    <row newVal="565" oldVal="562"/>
    <row newVal="566" oldVal="1242"/>
    <row newVal="567" oldVal="565"/>
    <row newVal="568" oldVal="566"/>
    <row newVal="569" oldVal="567"/>
    <row newVal="570" oldVal="568"/>
    <row newVal="571" oldVal="569"/>
    <row newVal="572" oldVal="2420"/>
    <row newVal="573" oldVal="1293"/>
    <row newVal="574" oldVal="1294"/>
    <row newVal="575" oldVal="2412"/>
    <row newVal="576" oldVal="1295"/>
    <row newVal="577" oldVal="2423"/>
    <row newVal="578" oldVal="2438"/>
    <row newVal="579" oldVal="2409"/>
    <row newVal="580" oldVal="2419"/>
    <row newVal="581" oldVal="1014"/>
    <row newVal="582" oldVal="2444"/>
    <row newVal="583" oldVal="2442"/>
    <row newVal="584" oldVal="1296"/>
    <row newVal="585" oldVal="558"/>
    <row newVal="586" oldVal="2416"/>
    <row newVal="587" oldVal="584"/>
    <row newVal="588" oldVal="2437"/>
    <row newVal="589" oldVal="570"/>
    <row newVal="590" oldVal="587"/>
    <row newVal="591" oldVal="2441"/>
    <row newVal="592" oldVal="2440"/>
    <row newVal="593" oldVal="580"/>
    <row newVal="594" oldVal="1097"/>
    <row newVal="595" oldVal="2457"/>
    <row newVal="596" oldVal="595"/>
    <row newVal="597" oldVal="2466"/>
    <row newVal="598" oldVal="2418"/>
    <row newVal="599" oldVal="598"/>
    <row newVal="600" oldVal="2443"/>
    <row newVal="601" oldVal="1099"/>
    <row newVal="602" oldVal="2468"/>
    <row newVal="603" oldVal="1711"/>
    <row newVal="604" oldVal="600"/>
    <row newVal="605" oldVal="551"/>
    <row newVal="606" oldVal="1442"/>
    <row newVal="607" oldVal="601"/>
    <row newVal="608" oldVal="2467"/>
    <row newVal="609" oldVal="2471"/>
    <row newVal="610" oldVal="2489"/>
    <row newVal="611" oldVal="2482"/>
    <row newVal="612" oldVal="1479"/>
    <row newVal="613" oldVal="611"/>
    <row newVal="614" oldVal="612"/>
    <row newVal="615" oldVal="613"/>
    <row newVal="616" oldVal="614"/>
    <row newVal="617" oldVal="615"/>
    <row newVal="618" oldVal="616"/>
    <row newVal="619" oldVal="617"/>
    <row newVal="620" oldVal="618"/>
    <row newVal="621" oldVal="619"/>
    <row newVal="622" oldVal="620"/>
    <row newVal="623" oldVal="2480"/>
    <row newVal="624" oldVal="2483"/>
    <row newVal="625" oldVal="2296"/>
    <row newVal="626" oldVal="1297"/>
    <row newVal="627" oldVal="2448"/>
    <row newVal="628" oldVal="2485"/>
    <row newVal="629" oldVal="553"/>
    <row newVal="630" oldVal="1941"/>
    <row newVal="631" oldVal="2497"/>
    <row newVal="632" oldVal="625"/>
    <row newVal="633" oldVal="2490"/>
    <row newVal="634" oldVal="1475"/>
    <row newVal="635" oldVal="2506"/>
    <row newVal="636" oldVal="2491"/>
    <row newVal="637" oldVal="626"/>
    <row newVal="638" oldVal="2501"/>
    <row newVal="639" oldVal="2492"/>
    <row newVal="640" oldVal="630"/>
    <row newVal="641" oldVal="627"/>
    <row newVal="642" oldVal="2520"/>
    <row newVal="643" oldVal="629"/>
    <row newVal="644" oldVal="2074"/>
    <row newVal="645" oldVal="2285"/>
    <row newVal="646" oldVal="1805"/>
    <row newVal="647" oldVal="557"/>
    <row newVal="648" oldVal="1093"/>
    <row newVal="649" oldVal="572"/>
    <row newVal="650" oldVal="1806"/>
    <row newVal="651" oldVal="1807"/>
    <row newVal="652" oldVal="655"/>
    <row newVal="653" oldVal="657"/>
    <row newVal="654" oldVal="1746"/>
    <row newVal="655" oldVal="1748"/>
    <row newVal="656" oldVal="1754"/>
    <row newVal="657" oldVal="670"/>
    <row newVal="658" oldVal="1765"/>
    <row newVal="659" oldVal="1850"/>
    <row newVal="660" oldVal="1804"/>
    <row newVal="661" oldVal="641"/>
    <row newVal="662" oldVal="1817"/>
    <row newVal="663" oldVal="1821"/>
    <row newVal="664" oldVal="1823"/>
    <row newVal="665" oldVal="1851"/>
    <row newVal="666" oldVal="1824"/>
    <row newVal="667" oldVal="1825"/>
    <row newVal="668" oldVal="687"/>
    <row newVal="669" oldVal="1826"/>
    <row newVal="670" oldVal="1827"/>
    <row newVal="671" oldVal="2346"/>
    <row newVal="672" oldVal="621"/>
    <row newVal="673" oldVal="695"/>
    <row newVal="674" oldVal="693"/>
    <row newVal="675" oldVal="691"/>
    <row newVal="676" oldVal="698"/>
    <row newVal="677" oldVal="699"/>
    <row newVal="678" oldVal="697"/>
    <row newVal="679" oldVal="700"/>
    <row newVal="680" oldVal="696"/>
    <row newVal="681" oldVal="692"/>
    <row newVal="682" oldVal="622"/>
    <row newVal="683" oldVal="2067"/>
    <row newVal="684" oldVal="642"/>
    <row newVal="685" oldVal="637"/>
    <row newVal="686" oldVal="638"/>
    <row newVal="687" oldVal="639"/>
    <row newVal="688" oldVal="710"/>
    <row newVal="689" oldVal="640"/>
    <row newVal="690" oldVal="2079"/>
    <row newVal="691" oldVal="2091"/>
    <row newVal="692" oldVal="663"/>
    <row newVal="693" oldVal="2306"/>
    <row newVal="694" oldVal="2323"/>
    <row newVal="695" oldVal="2282"/>
    <row newVal="696" oldVal="679"/>
    <row newVal="697" oldVal="1769"/>
    <row newVal="698" oldVal="1770"/>
    <row newVal="699" oldVal="1771"/>
    <row newVal="700" oldVal="1783"/>
    <row newVal="701" oldVal="1786"/>
    <row newVal="702" oldVal="1785"/>
    <row newVal="703" oldVal="1830"/>
    <row newVal="704" oldVal="1831"/>
    <row newVal="705" oldVal="1832"/>
    <row newVal="706" oldVal="1834"/>
    <row newVal="707" oldVal="2243"/>
    <row newVal="708" oldVal="1835"/>
    <row newVal="709" oldVal="1836"/>
    <row newVal="710" oldVal="726"/>
    <row newVal="711" oldVal="727"/>
    <row newVal="712" oldVal="537"/>
    <row newVal="713" oldVal="2051"/>
    <row newVal="714" oldVal="2053"/>
    <row newVal="715" oldVal="2083"/>
    <row newVal="716" oldVal="2056"/>
    <row newVal="717" oldVal="2119"/>
    <row newVal="718" oldVal="2124"/>
    <row newVal="719" oldVal="734"/>
    <row newVal="720" oldVal="2060"/>
    <row newVal="721" oldVal="2133"/>
    <row newVal="722" oldVal="2052"/>
    <row newVal="723" oldVal="2054"/>
    <row newVal="724" oldVal="2085"/>
    <row newVal="725" oldVal="735"/>
    <row newVal="726" oldVal="736"/>
    <row newVal="727" oldVal="2120"/>
    <row newVal="728" oldVal="2130"/>
    <row newVal="729" oldVal="2134"/>
    <row newVal="730" oldVal="2121"/>
    <row newVal="731" oldVal="740"/>
    <row newVal="732" oldVal="741"/>
    <row newVal="733" oldVal="2131"/>
    <row newVal="734" oldVal="753"/>
    <row newVal="735" oldVal="754"/>
    <row newVal="736" oldVal="2139"/>
    <row newVal="737" oldVal="2075"/>
    <row newVal="738" oldVal="2080"/>
    <row newVal="739" oldVal="2092"/>
    <row newVal="740" oldVal="2132"/>
    <row newVal="741" oldVal="2113"/>
    <row newVal="742" oldVal="2116"/>
    <row newVal="743" oldVal="2117"/>
    <row newVal="744" oldVal="775"/>
    <row newVal="745" oldVal="777"/>
    <row newVal="746" oldVal="778"/>
    <row newVal="747" oldVal="781"/>
    <row newVal="748" oldVal="677"/>
    <row newVal="749" oldVal="694"/>
    <row newVal="750" oldVal="678"/>
    <row newVal="751" oldVal="689"/>
    <row newVal="752" oldVal="559"/>
    <row newVal="753" oldVal="764"/>
    <row newVal="754" oldVal="772"/>
    <row newVal="755" oldVal="773"/>
    <row newVal="756" oldVal="690"/>
    <row newVal="757" oldVal="701"/>
    <row newVal="758" oldVal="702"/>
    <row newVal="759" oldVal="563"/>
    <row newVal="760" oldVal="564"/>
    <row newVal="761" oldVal="571"/>
    <row newVal="762" oldVal="2070"/>
    <row newVal="763" oldVal="2071"/>
    <row newVal="764" oldVal="2108"/>
    <row newVal="765" oldVal="2461"/>
    <row newVal="766" oldVal="2463"/>
    <row newVal="767" oldVal="2464"/>
    <row newVal="768" oldVal="2465"/>
    <row newVal="770" oldVal="2507"/>
    <row newVal="771" oldVal="2508"/>
    <row newVal="772" oldVal="2510"/>
    <row newVal="773" oldVal="2511"/>
    <row newVal="774" oldVal="2512"/>
    <row newVal="775" oldVal="2517"/>
    <row newVal="776" oldVal="770"/>
    <row newVal="777" oldVal="725"/>
    <row newVal="778" oldVal="783"/>
    <row newVal="779" oldVal="784"/>
    <row newVal="780" oldVal="793"/>
    <row newVal="781" oldVal="729"/>
    <row newVal="782" oldVal="790"/>
    <row newVal="783" oldVal="730"/>
    <row newVal="784" oldVal="794"/>
    <row newVal="785" oldVal="792"/>
    <row newVal="786" oldVal="795"/>
    <row newVal="787" oldVal="797"/>
    <row newVal="788" oldVal="728"/>
    <row newVal="789" oldVal="731"/>
    <row newVal="790" oldVal="732"/>
    <row newVal="792" oldVal="800"/>
    <row newVal="793" oldVal="733"/>
    <row newVal="794" oldVal="799"/>
    <row newVal="795" oldVal="801"/>
    <row newVal="796" oldVal="768"/>
    <row newVal="797" oldVal="2493"/>
    <row newVal="798" oldVal="2494"/>
    <row newVal="799" oldVal="2495"/>
    <row newVal="800" oldVal="806"/>
    <row newVal="801" oldVal="808"/>
    <row newVal="802" oldVal="805"/>
    <row newVal="803" oldVal="2496"/>
    <row newVal="804" oldVal="779"/>
    <row newVal="805" oldVal="2068"/>
    <row newVal="806" oldVal="811"/>
    <row newVal="807" oldVal="2069"/>
    <row newVal="808" oldVal="2072"/>
    <row newVal="809" oldVal="2073"/>
    <row newVal="810" oldVal="737"/>
    <row newVal="811" oldVal="2111"/>
    <row newVal="812" oldVal="2161"/>
    <row newVal="813" oldVal="742"/>
    <row newVal="814" oldVal="1501"/>
    <row newVal="815" oldVal="1568"/>
    <row newVal="816" oldVal="1486"/>
    <row newVal="817" oldVal="1718"/>
    <row newVal="818" oldVal="1496"/>
    <row newVal="819" oldVal="824"/>
    <row newVal="820" oldVal="1595"/>
    <row newVal="821" oldVal="1650"/>
    <row newVal="822" oldVal="1875"/>
    <row newVal="823" oldVal="828"/>
    <row newVal="824" oldVal="827"/>
    <row newVal="825" oldVal="829"/>
    <row newVal="826" oldVal="830"/>
    <row newVal="827" oldVal="833"/>
    <row newVal="828" oldVal="831"/>
    <row newVal="829" oldVal="1886"/>
    <row newVal="830" oldVal="834"/>
    <row newVal="831" oldVal="837"/>
    <row newVal="832" oldVal="838"/>
    <row newVal="833" oldVal="841"/>
    <row newVal="834" oldVal="839"/>
    <row newVal="835" oldVal="1487"/>
    <row newVal="836" oldVal="840"/>
    <row newVal="837" oldVal="842"/>
    <row newVal="838" oldVal="832"/>
    <row newVal="839" oldVal="845"/>
    <row newVal="840" oldVal="844"/>
    <row newVal="841" oldVal="843"/>
    <row newVal="842" oldVal="847"/>
    <row newVal="843" oldVal="756"/>
    <row newVal="844" oldVal="850"/>
    <row newVal="845" oldVal="851"/>
    <row newVal="846" oldVal="849"/>
    <row newVal="847" oldVal="853"/>
    <row newVal="848" oldVal="852"/>
    <row newVal="849" oldVal="757"/>
    <row newVal="850" oldVal="854"/>
    <row newVal="851" oldVal="1493"/>
    <row newVal="852" oldVal="758"/>
    <row newVal="853" oldVal="857"/>
    <row newVal="854" oldVal="759"/>
    <row newVal="855" oldVal="859"/>
    <row newVal="856" oldVal="860"/>
    <row newVal="857" oldVal="861"/>
    <row newVal="858" oldVal="877"/>
    <row newVal="859" oldVal="760"/>
    <row newVal="860" oldVal="863"/>
    <row newVal="861" oldVal="862"/>
    <row newVal="862" oldVal="870"/>
    <row newVal="863" oldVal="879"/>
    <row newVal="864" oldVal="880"/>
    <row newVal="865" oldVal="881"/>
    <row newVal="867" oldVal="1621"/>
    <row newVal="869" oldVal="1645"/>
    <row newVal="870" oldVal="869"/>
    <row newVal="871" oldVal="1578"/>
    <row newVal="873" oldVal="766"/>
    <row newVal="874" oldVal="763"/>
    <row newVal="875" oldVal="765"/>
    <row newVal="876" oldVal="1908"/>
    <row newVal="877" oldVal="1933"/>
    <row newVal="878" oldVal="2066"/>
    <row newVal="879" oldVal="1906"/>
    <row newVal="880" oldVal="884"/>
    <row newVal="881" oldVal="885"/>
    <row newVal="882" oldVal="886"/>
    <row newVal="883" oldVal="1580"/>
    <row newVal="884" oldVal="1508"/>
    <row newVal="885" oldVal="1597"/>
    <row newVal="886" oldVal="1622"/>
    <row newVal="887" oldVal="2061"/>
    <row newVal="888" oldVal="2063"/>
    <row newVal="889" oldVal="776"/>
    <row newVal="890" oldVal="1675"/>
    <row newVal="891" oldVal="1644"/>
    <row newVal="892" oldVal="2112"/>
    <row newVal="893" oldVal="2156"/>
    <row newVal="894" oldVal="538"/>
    <row newVal="895" oldVal="539"/>
    <row newVal="896" oldVal="540"/>
    <row newVal="897" oldVal="542"/>
    <row newVal="898" oldVal="546"/>
    <row newVal="899" oldVal="547"/>
    <row newVal="900" oldVal="555"/>
    <row newVal="901" oldVal="548"/>
    <row newVal="902" oldVal="549"/>
    <row newVal="903" oldVal="550"/>
    <row newVal="904" oldVal="554"/>
    <row newVal="905" oldVal="573"/>
    <row newVal="906" oldVal="574"/>
    <row newVal="907" oldVal="581"/>
    <row newVal="908" oldVal="576"/>
    <row newVal="909" oldVal="912"/>
    <row newVal="910" oldVal="928"/>
    <row newVal="911" oldVal="575"/>
    <row newVal="912" oldVal="914"/>
    <row newVal="913" oldVal="605"/>
    <row newVal="914" oldVal="911"/>
    <row newVal="917" oldVal="814"/>
    <row newVal="918" oldVal="813"/>
    <row newVal="919" oldVal="818"/>
    <row newVal="920" oldVal="815"/>
    <row newVal="921" oldVal="577"/>
    <row newVal="922" oldVal="819"/>
    <row newVal="923" oldVal="578"/>
    <row newVal="924" oldVal="823"/>
    <row newVal="925" oldVal="825"/>
    <row newVal="926" oldVal="579"/>
    <row newVal="927" oldVal="826"/>
    <row newVal="928" oldVal="594"/>
    <row newVal="929" oldVal="836"/>
    <row newVal="930" oldVal="582"/>
    <row newVal="931" oldVal="583"/>
    <row newVal="932" oldVal="820"/>
    <row newVal="933" oldVal="591"/>
    <row newVal="934" oldVal="586"/>
    <row newVal="935" oldVal="937"/>
    <row newVal="936" oldVal="585"/>
    <row newVal="937" oldVal="590"/>
    <row newVal="939" oldVal="951"/>
    <row newVal="940" oldVal="858"/>
    <row newVal="941" oldVal="940"/>
    <row newVal="942" oldVal="864"/>
    <row newVal="943" oldVal="865"/>
    <row newVal="944" oldVal="933"/>
    <row newVal="946" oldVal="589"/>
    <row newVal="947" oldVal="944"/>
    <row newVal="948" oldVal="888"/>
    <row newVal="949" oldVal="593"/>
    <row newVal="950" oldVal="882"/>
    <row newVal="951" oldVal="878"/>
    <row newVal="952" oldVal="604"/>
    <row newVal="953" oldVal="890"/>
    <row newVal="954" oldVal="883"/>
    <row newVal="955" oldVal="592"/>
    <row newVal="956" oldVal="967"/>
    <row newVal="957" oldVal="891"/>
    <row newVal="958" oldVal="1531"/>
    <row newVal="959" oldVal="958"/>
    <row newVal="960" oldVal="892"/>
    <row newVal="961" oldVal="898"/>
    <row newVal="962" oldVal="900"/>
    <row newVal="963" oldVal="899"/>
    <row newVal="964" oldVal="966"/>
    <row newVal="965" oldVal="2107"/>
    <row newVal="966" oldVal="1980"/>
    <row newVal="967" oldVal="904"/>
    <row newVal="968" oldVal="962"/>
    <row newVal="969" oldVal="982"/>
    <row newVal="970" oldVal="903"/>
    <row newVal="971" oldVal="905"/>
    <row newVal="972" oldVal="907"/>
    <row newVal="973" oldVal="603"/>
    <row newVal="974" oldVal="968"/>
    <row newVal="975" oldVal="602"/>
    <row newVal="976" oldVal="606"/>
    <row newVal="977" oldVal="607"/>
    <row newVal="978" oldVal="893"/>
    <row newVal="979" oldVal="975"/>
    <row newVal="980" oldVal="894"/>
    <row newVal="981" oldVal="895"/>
    <row newVal="982" oldVal="974"/>
    <row newVal="983" oldVal="897"/>
    <row newVal="984" oldVal="609"/>
    <row newVal="985" oldVal="988"/>
    <row newVal="986" oldVal="910"/>
    <row newVal="987" oldVal="896"/>
    <row newVal="988" oldVal="608"/>
    <row newVal="989" oldVal="610"/>
    <row newVal="990" oldVal="919"/>
    <row newVal="991" oldVal="2039"/>
    <row newVal="992" oldVal="923"/>
    <row newVal="993" oldVal="986"/>
    <row newVal="994" oldVal="995"/>
    <row newVal="995" oldVal="1976"/>
    <row newVal="996" oldVal="596"/>
    <row newVal="997" oldVal="597"/>
    <row newVal="998" oldVal="949"/>
    <row newVal="999" oldVal="2106"/>
    <row newVal="1000" oldVal="1979"/>
    <row newVal="1001" oldVal="935"/>
    <row newVal="1002" oldVal="921"/>
    <row newVal="1003" oldVal="943"/>
    <row newVal="1004" oldVal="2004"/>
    <row newVal="1005" oldVal="996"/>
    <row newVal="1006" oldVal="941"/>
    <row newVal="1007" oldVal="942"/>
    <row newVal="1008" oldVal="1001"/>
    <row newVal="1009" oldVal="2021"/>
    <row newVal="1010" oldVal="2019"/>
    <row newVal="1011" oldVal="2035"/>
    <row newVal="1012" oldVal="946"/>
    <row newVal="1013" oldVal="965"/>
    <row newVal="1014" oldVal="599"/>
    <row newVal="1015" oldVal="929"/>
    <row newVal="1016" oldVal="1028"/>
    <row newVal="1017" oldVal="930"/>
    <row newVal="1018" oldVal="932"/>
    <row newVal="1019" oldVal="2005"/>
    <row newVal="1020" oldVal="2098"/>
    <row newVal="1021" oldVal="963"/>
    <row newVal="1022" oldVal="952"/>
    <row newVal="1023" oldVal="972"/>
    <row newVal="1024" oldVal="953"/>
    <row newVal="1025" oldVal="1040"/>
    <row newVal="1026" oldVal="1025"/>
    <row newVal="1028" oldVal="950"/>
    <row newVal="1029" oldVal="1016"/>
    <row newVal="1030" oldVal="955"/>
    <row newVal="1031" oldVal="1041"/>
    <row newVal="1032" oldVal="1045"/>
    <row newVal="1033" oldVal="1036"/>
    <row newVal="1034" oldVal="1031"/>
    <row newVal="1035" oldVal="973"/>
    <row newVal="1036" oldVal="956"/>
    <row newVal="1037" oldVal="2007"/>
    <row newVal="1038" oldVal="1039"/>
    <row newVal="1039" oldVal="970"/>
    <row newVal="1040" oldVal="971"/>
    <row newVal="1041" oldVal="954"/>
    <row newVal="1042" oldVal="1023"/>
    <row newVal="1043" oldVal="957"/>
    <row newVal="1044" oldVal="959"/>
    <row newVal="1045" oldVal="960"/>
    <row newVal="1046" oldVal="1037"/>
    <row newVal="1047" oldVal="643"/>
    <row newVal="1048" oldVal="961"/>
    <row newVal="1049" oldVal="964"/>
    <row newVal="1050" oldVal="1051"/>
    <row newVal="1051" oldVal="978"/>
    <row newVal="1052" oldVal="2155"/>
    <row newVal="1053" oldVal="2199"/>
    <row newVal="1054" oldVal="981"/>
    <row newVal="1055" oldVal="983"/>
    <row newVal="1056" oldVal="1035"/>
    <row newVal="1057" oldVal="1049"/>
    <row newVal="1058" oldVal="976"/>
    <row newVal="1059" oldVal="1038"/>
    <row newVal="1060" oldVal="2022"/>
    <row newVal="1061" oldVal="1064"/>
    <row newVal="1062" oldVal="1065"/>
    <row newVal="1063" oldVal="1075"/>
    <row newVal="1064" oldVal="1066"/>
    <row newVal="1065" oldVal="984"/>
    <row newVal="1066" oldVal="1079"/>
    <row newVal="1067" oldVal="1078"/>
    <row newVal="1068" oldVal="1070"/>
    <row newVal="1070" oldVal="1071"/>
    <row newVal="1071" oldVal="1072"/>
    <row newVal="1072" oldVal="1073"/>
    <row newVal="1073" oldVal="1076"/>
    <row newVal="1075" oldVal="1077"/>
    <row newVal="1076" oldVal="998"/>
    <row newVal="1077" oldVal="992"/>
    <row newVal="1078" oldVal="991"/>
    <row newVal="1079" oldVal="993"/>
    <row newVal="1080" oldVal="989"/>
    <row newVal="1081" oldVal="990"/>
    <row newVal="1082" oldVal="1063"/>
    <row newVal="1083" oldVal="1068"/>
    <row newVal="1084" oldVal="994"/>
    <row newVal="1085" oldVal="997"/>
    <row newVal="1086" oldVal="1248"/>
    <row newVal="1087" oldVal="2389"/>
    <row newVal="1088" oldVal="999"/>
    <row newVal="1089" oldVal="1104"/>
    <row newVal="1090" oldVal="2410"/>
    <row newVal="1091" oldVal="2244"/>
    <row newVal="1092" oldVal="1102"/>
    <row newVal="1093" oldVal="2228"/>
    <row newVal="1094" oldVal="2034"/>
    <row newVal="1095" oldVal="1092"/>
    <row newVal="1096" oldVal="1379"/>
    <row newVal="1097" oldVal="1367"/>
    <row newVal="1098" oldVal="1100"/>
    <row newVal="1099" oldVal="1009"/>
    <row newVal="1100" oldVal="1011"/>
    <row newVal="1101" oldVal="1012"/>
    <row newVal="1102" oldVal="1098"/>
    <row newVal="1103" oldVal="1323"/>
    <row newVal="1104" oldVal="2288"/>
    <row newVal="1105" oldVal="1015"/>
    <row newVal="1106" oldVal="1902"/>
    <row newVal="1107" oldVal="1017"/>
    <row newVal="1108" oldVal="1018"/>
    <row newVal="1110" oldVal="1019"/>
    <row newVal="1112" oldVal="1106"/>
    <row newVal="1113" oldVal="1223"/>
    <row newVal="1114" oldVal="2413"/>
    <row newVal="1115" oldVal="2414"/>
    <row newVal="1116" oldVal="2415"/>
    <row newVal="1118" oldVal="1020"/>
    <row newVal="1120" oldVal="1125"/>
    <row newVal="1121" oldVal="623"/>
    <row newVal="1122" oldVal="1127"/>
    <row newVal="1123" oldVal="1332"/>
    <row newVal="1124" oldVal="1129"/>
    <row newVal="1125" oldVal="1143"/>
    <row newVal="1126" oldVal="1130"/>
    <row newVal="1127" oldVal="1335"/>
    <row newVal="1128" oldVal="1426"/>
    <row newVal="1129" oldVal="1364"/>
    <row newVal="1130" oldVal="1147"/>
    <row newVal="1131" oldVal="1132"/>
    <row newVal="1132" oldVal="1417"/>
    <row newVal="1133" oldVal="1880"/>
    <row newVal="1134" oldVal="1676"/>
    <row newVal="1135" oldVal="1386"/>
    <row newVal="1136" oldVal="1434"/>
    <row newVal="1137" oldVal="1138"/>
    <row newVal="1138" oldVal="1394"/>
    <row newVal="1139" oldVal="1366"/>
    <row newVal="1140" oldVal="1413"/>
    <row newVal="1141" oldVal="1046"/>
    <row newVal="1142" oldVal="2399"/>
    <row newVal="1143" oldVal="2400"/>
    <row newVal="1144" oldVal="2401"/>
    <row newVal="1145" oldVal="1252"/>
    <row newVal="1146" oldVal="1467"/>
    <row newVal="1147" oldVal="2424"/>
    <row newVal="1148" oldVal="2425"/>
    <row newVal="1149" oldVal="2426"/>
    <row newVal="1150" oldVal="2427"/>
    <row newVal="1151" oldVal="2428"/>
    <row newVal="1152" oldVal="2429"/>
    <row newVal="1153" oldVal="2430"/>
    <row newVal="1154" oldVal="2431"/>
    <row newVal="1155" oldVal="2432"/>
    <row newVal="1156" oldVal="2433"/>
    <row newVal="1157" oldVal="1608"/>
    <row newVal="1158" oldVal="2434"/>
    <row newVal="1159" oldVal="1164"/>
    <row newVal="1160" oldVal="2435"/>
    <row newVal="1161" oldVal="2436"/>
    <row newVal="1162" oldVal="1377"/>
    <row newVal="1163" oldVal="2445"/>
    <row newVal="1164" oldVal="1163"/>
    <row newVal="1165" oldVal="2446"/>
    <row newVal="1166" oldVal="2447"/>
    <row newVal="1167" oldVal="1395"/>
    <row newVal="1168" oldVal="1469"/>
    <row newVal="1169" oldVal="1414"/>
    <row newVal="1170" oldVal="1171"/>
    <row newVal="1171" oldVal="1471"/>
    <row newVal="1172" oldVal="1047"/>
    <row newVal="1173" oldVal="2519"/>
    <row newVal="1174" oldVal="1713"/>
    <row newVal="1175" oldVal="1388"/>
    <row newVal="1176" oldVal="1437"/>
    <row newVal="1177" oldVal="1459"/>
    <row newVal="1178" oldVal="1470"/>
    <row newVal="1179" oldVal="1180"/>
    <row newVal="1180" oldVal="1883"/>
    <row newVal="1181" oldVal="1192"/>
    <row newVal="1182" oldVal="1193"/>
    <row newVal="1185" oldVal="1896"/>
    <row newVal="1186" oldVal="1190"/>
    <row newVal="1187" oldVal="1972"/>
    <row newVal="1188" oldVal="1889"/>
    <row newVal="1189" oldVal="1080"/>
    <row newVal="1190" oldVal="1202"/>
    <row newVal="1191" oldVal="1085"/>
    <row newVal="1192" oldVal="1502"/>
    <row newVal="1193" oldVal="1087"/>
    <row newVal="1194" oldVal="1402"/>
    <row newVal="1195" oldVal="1418"/>
    <row newVal="1196" oldVal="1474"/>
    <row newVal="1197" oldVal="1680"/>
    <row newVal="1198" oldVal="1095"/>
    <row newVal="1199" oldVal="1483"/>
    <row newVal="1200" oldVal="1101"/>
    <row newVal="1201" oldVal="1339"/>
    <row newVal="1202" oldVal="1421"/>
    <row newVal="1203" oldVal="1473"/>
    <row newVal="1204" oldVal="2449"/>
    <row newVal="1205" oldVal="2450"/>
    <row newVal="1206" oldVal="2451"/>
    <row newVal="1207" oldVal="2454"/>
    <row newVal="1208" oldVal="2455"/>
    <row newVal="1209" oldVal="1674"/>
    <row newVal="1210" oldVal="1108"/>
    <row newVal="1211" oldVal="2472"/>
    <row newVal="1212" oldVal="2473"/>
    <row newVal="1213" oldVal="2474"/>
    <row newVal="1214" oldVal="2475"/>
    <row newVal="1215" oldVal="2476"/>
    <row newVal="1216" oldVal="2479"/>
    <row newVal="1217" oldVal="1720"/>
    <row newVal="1218" oldVal="2456"/>
    <row newVal="1219" oldVal="1509"/>
    <row newVal="1220" oldVal="1210"/>
    <row newVal="1221" oldVal="1115"/>
    <row newVal="1222" oldVal="1116"/>
    <row newVal="1223" oldVal="1224"/>
    <row newVal="1224" oldVal="1432"/>
    <row newVal="1225" oldVal="1472"/>
    <row newVal="1226" oldVal="1462"/>
    <row newVal="1227" oldVal="1714"/>
    <row newVal="1228" oldVal="1234"/>
    <row newVal="1229" oldVal="1235"/>
    <row newVal="1230" oldVal="1253"/>
    <row newVal="1231" oldVal="1254"/>
    <row newVal="1232" oldVal="1255"/>
    <row newVal="1233" oldVal="1256"/>
    <row newVal="1234" oldVal="1257"/>
    <row newVal="1235" oldVal="1258"/>
    <row newVal="1236" oldVal="1259"/>
    <row newVal="1237" oldVal="1260"/>
    <row newVal="1238" oldVal="1261"/>
    <row newVal="1239" oldVal="1128"/>
    <row newVal="1240" oldVal="1126"/>
    <row newVal="1241" oldVal="1233"/>
    <row newVal="1242" oldVal="1477"/>
    <row newVal="1243" oldVal="1135"/>
    <row newVal="1244" oldVal="535"/>
    <row newVal="1245" oldVal="1495"/>
    <row newVal="1246" oldVal="1140"/>
    <row newVal="1247" oldVal="1141"/>
    <row newVal="1248" oldVal="1155"/>
    <row newVal="1249" oldVal="1274"/>
    <row newVal="1250" oldVal="1275"/>
    <row newVal="1251" oldVal="1276"/>
    <row newVal="1252" oldVal="1156"/>
    <row newVal="1253" oldVal="1157"/>
    <row newVal="1254" oldVal="1158"/>
    <row newVal="1255" oldVal="1160"/>
    <row newVal="1256" oldVal="1266"/>
    <row newVal="1257" oldVal="1245"/>
    <row newVal="1258" oldVal="1647"/>
    <row newVal="1259" oldVal="1250"/>
    <row newVal="1260" oldVal="1251"/>
    <row newVal="1261" oldVal="1284"/>
    <row newVal="1262" oldVal="1285"/>
    <row newVal="1263" oldVal="1161"/>
    <row newVal="1264" oldVal="1162"/>
    <row newVal="1265" oldVal="1480"/>
    <row newVal="1266" oldVal="1286"/>
    <row newVal="1267" oldVal="1641"/>
    <row newVal="1268" oldVal="1287"/>
    <row newVal="1269" oldVal="1894"/>
    <row newVal="1270" oldVal="1159"/>
    <row newVal="1271" oldVal="624"/>
    <row newVal="1272" oldVal="628"/>
    <row newVal="1273" oldVal="1165"/>
    <row newVal="1274" oldVal="632"/>
    <row newVal="1275" oldVal="1169"/>
    <row newVal="1276" oldVal="1170"/>
    <row newVal="1277" oldVal="1172"/>
    <row newVal="1278" oldVal="633"/>
    <row newVal="1279" oldVal="634"/>
    <row newVal="1280" oldVal="635"/>
    <row newVal="1281" oldVal="636"/>
    <row newVal="1282" oldVal="1177"/>
    <row newVal="1283" oldVal="1178"/>
    <row newVal="1284" oldVal="645"/>
    <row newVal="1285" oldVal="646"/>
    <row newVal="1286" oldVal="652"/>
    <row newVal="1287" oldVal="644"/>
    <row newVal="1288" oldVal="1308"/>
    <row newVal="1289" oldVal="647"/>
    <row newVal="1290" oldVal="651"/>
    <row newVal="1291" oldVal="1289"/>
    <row newVal="1292" oldVal="1290"/>
    <row newVal="1293" oldVal="1191"/>
    <row newVal="1294" oldVal="1194"/>
    <row newVal="1295" oldVal="648"/>
    <row newVal="1296" oldVal="649"/>
    <row newVal="1297" oldVal="650"/>
    <row newVal="1298" oldVal="1301"/>
    <row newVal="1299" oldVal="1197"/>
    <row newVal="1300" oldVal="2015"/>
    <row newVal="1301" oldVal="1303"/>
    <row newVal="1302" oldVal="1203"/>
    <row newVal="1303" oldVal="1204"/>
    <row newVal="1304" oldVal="1317"/>
    <row newVal="1305" oldVal="662"/>
    <row newVal="1306" oldVal="1319"/>
    <row newVal="1308" oldVal="669"/>
    <row newVal="1309" oldVal="653"/>
    <row newVal="1310" oldVal="1315"/>
    <row newVal="1311" oldVal="1211"/>
    <row newVal="1312" oldVal="1318"/>
    <row newVal="1313" oldVal="1300"/>
    <row newVal="1314" oldVal="654"/>
    <row newVal="1315" oldVal="1322"/>
    <row newVal="1316" oldVal="658"/>
    <row newVal="1317" oldVal="1305"/>
    <row newVal="1318" oldVal="656"/>
    <row newVal="1319" oldVal="659"/>
    <row newVal="1320" oldVal="660"/>
    <row newVal="1321" oldVal="661"/>
    <row newVal="1322" oldVal="1310"/>
    <row newVal="1323" oldVal="1311"/>
    <row newVal="1324" oldVal="1221"/>
    <row newVal="1325" oldVal="664"/>
    <row newVal="1326" oldVal="1321"/>
    <row newVal="1327" oldVal="1220"/>
    <row newVal="1328" oldVal="1154"/>
    <row newVal="1329" oldVal="2017"/>
    <row newVal="1330" oldVal="2235"/>
    <row newVal="1331" oldVal="1225"/>
    <row newVal="1332" oldVal="667"/>
    <row newVal="1333" oldVal="1329"/>
    <row newVal="1334" oldVal="1330"/>
    <row newVal="1335" oldVal="1230"/>
    <row newVal="1336" oldVal="1231"/>
    <row newVal="1337" oldVal="1232"/>
    <row newVal="1338" oldVal="672"/>
    <row newVal="1339" oldVal="668"/>
    <row newVal="1340" oldVal="1338"/>
    <row newVal="1341" oldVal="674"/>
    <row newVal="1342" oldVal="673"/>
    <row newVal="1343" oldVal="1336"/>
    <row newVal="1344" oldVal="1238"/>
    <row newVal="1345" oldVal="1239"/>
    <row newVal="1346" oldVal="675"/>
    <row newVal="1347" oldVal="676"/>
    <row newVal="1348" oldVal="1337"/>
    <row newVal="1349" oldVal="2398"/>
    <row newVal="1350" oldVal="1344"/>
    <row newVal="1351" oldVal="1345"/>
    <row newVal="1352" oldVal="1346"/>
    <row newVal="1353" oldVal="1269"/>
    <row newVal="1354" oldVal="1246"/>
    <row newVal="1355" oldVal="1247"/>
    <row newVal="1356" oldVal="1492"/>
    <row newVal="1357" oldVal="1249"/>
    <row newVal="1358" oldVal="1262"/>
    <row newVal="1359" oldVal="1267"/>
    <row newVal="1360" oldVal="1354"/>
    <row newVal="1361" oldVal="1355"/>
    <row newVal="1362" oldVal="1263"/>
    <row newVal="1363" oldVal="1358"/>
    <row newVal="1364" oldVal="1264"/>
    <row newVal="1365" oldVal="1265"/>
    <row newVal="1366" oldVal="2299"/>
    <row newVal="1367" oldVal="2314"/>
    <row newVal="1368" oldVal="1361"/>
    <row newVal="1369" oldVal="671"/>
    <row newVal="1370" oldVal="665"/>
    <row newVal="1371" oldVal="1272"/>
    <row newVal="1372" oldVal="666"/>
    <row newVal="1373" oldVal="2350"/>
    <row newVal="1374" oldVal="2246"/>
    <row newVal="1375" oldVal="2270"/>
    <row newVal="1376" oldVal="2273"/>
    <row newVal="1377" oldVal="1370"/>
    <row newVal="1378" oldVal="2298"/>
    <row newVal="1379" oldVal="2322"/>
    <row newVal="1380" oldVal="2018"/>
    <row newVal="1381" oldVal="2280"/>
    <row newVal="1382" oldVal="2324"/>
    <row newVal="1383" oldVal="2304"/>
    <row newVal="1384" oldVal="2240"/>
    <row newVal="1386" oldVal="2283"/>
    <row newVal="1387" oldVal="1375"/>
    <row newVal="1388" oldVal="1368"/>
    <row newVal="1389" oldVal="1387"/>
    <row newVal="1390" oldVal="2000"/>
    <row newVal="1391" oldVal="1907"/>
    <row newVal="1392" oldVal="1893"/>
    <row newVal="1393" oldVal="1970"/>
    <row newVal="1394" oldVal="2284"/>
    <row newVal="1395" oldVal="1839"/>
    <row newVal="1396" oldVal="1393"/>
    <row newVal="1397" oldVal="1848"/>
    <row newVal="1398" oldVal="1381"/>
    <row newVal="1399" oldVal="1382"/>
    <row newVal="1400" oldVal="1383"/>
    <row newVal="1401" oldVal="1384"/>
    <row newVal="1402" oldVal="1390"/>
    <row newVal="1403" oldVal="1391"/>
    <row newVal="1404" oldVal="1299"/>
    <row newVal="1405" oldVal="1404"/>
    <row newVal="1406" oldVal="1298"/>
    <row newVal="1407" oldVal="1399"/>
    <row newVal="1408" oldVal="1309"/>
    <row newVal="1409" oldVal="1302"/>
    <row newVal="1410" oldVal="1304"/>
    <row newVal="1411" oldVal="1407"/>
    <row newVal="1412" oldVal="1408"/>
    <row newVal="1413" oldVal="1306"/>
    <row newVal="1414" oldVal="1405"/>
    <row newVal="1415" oldVal="1397"/>
    <row newVal="1416" oldVal="1406"/>
    <row newVal="1417" oldVal="1314"/>
    <row newVal="1418" oldVal="1316"/>
    <row newVal="1419" oldVal="1312"/>
    <row newVal="1420" oldVal="1313"/>
    <row newVal="1421" oldVal="1912"/>
    <row newVal="1422" oldVal="2037"/>
    <row newVal="1423" oldVal="1917"/>
    <row newVal="1424" oldVal="1913"/>
    <row newVal="1425" oldVal="1415"/>
    <row newVal="1426" oldVal="1891"/>
    <row newVal="1427" oldVal="680"/>
    <row newVal="1428" oldVal="1925"/>
    <row newVal="1429" oldVal="1867"/>
    <row newVal="1430" oldVal="1435"/>
    <row newVal="1431" oldVal="1888"/>
    <row newVal="1432" oldVal="1440"/>
    <row newVal="1433" oldVal="1872"/>
    <row newVal="1434" oldVal="1974"/>
    <row newVal="1435" oldVal="1325"/>
    <row newVal="1436" oldVal="1326"/>
    <row newVal="1437" oldVal="1931"/>
    <row newVal="1438" oldVal="1419"/>
    <row newVal="1439" oldVal="1420"/>
    <row newVal="1440" oldVal="1327"/>
    <row newVal="1441" oldVal="1422"/>
    <row newVal="1442" oldVal="1423"/>
    <row newVal="1443" oldVal="1424"/>
    <row newVal="1444" oldVal="1328"/>
    <row newVal="1445" oldVal="1331"/>
    <row newVal="1446" oldVal="1333"/>
    <row newVal="1447" oldVal="1452"/>
    <row newVal="1448" oldVal="2028"/>
    <row newVal="1449" oldVal="1445"/>
    <row newVal="1450" oldVal="1897"/>
    <row newVal="1451" oldVal="1915"/>
    <row newVal="1452" oldVal="1341"/>
    <row newVal="1453" oldVal="1438"/>
    <row newVal="1454" oldVal="1439"/>
    <row newVal="1455" oldVal="1342"/>
    <row newVal="1456" oldVal="1348"/>
    <row newVal="1457" oldVal="1350"/>
    <row newVal="1458" oldVal="1978"/>
    <row newVal="1459" oldVal="1351"/>
    <row newVal="1460" oldVal="2020"/>
    <row newVal="1461" oldVal="1447"/>
    <row newVal="1462" oldVal="1448"/>
    <row newVal="1463" oldVal="1449"/>
    <row newVal="1464" oldVal="1450"/>
    <row newVal="1465" oldVal="1451"/>
    <row newVal="1466" oldVal="1352"/>
    <row newVal="1467" oldVal="1455"/>
    <row newVal="1468" oldVal="1456"/>
    <row newVal="1469" oldVal="1973"/>
    <row newVal="1470" oldVal="1359"/>
    <row newVal="1471" oldVal="1940"/>
    <row newVal="1472" oldVal="1489"/>
    <row newVal="1473" oldVal="1482"/>
    <row newVal="1474" oldVal="2141"/>
    <row newVal="1475" oldVal="1464"/>
    <row newVal="1476" oldVal="1365"/>
    <row newVal="1477" oldVal="1485"/>
    <row newVal="1478" oldVal="1484"/>
    <row newVal="1479" oldVal="1465"/>
    <row newVal="1480" oldVal="1466"/>
    <row newVal="1481" oldVal="1468"/>
    <row newVal="1482" oldVal="1372"/>
    <row newVal="1483" oldVal="2180"/>
    <row newVal="1484" oldVal="1371"/>
    <row newVal="1485" oldVal="2185"/>
    <row newVal="1486" oldVal="1488"/>
    <row newVal="1487" oldVal="1374"/>
    <row newVal="1488" oldVal="1499"/>
    <row newVal="1489" oldVal="1500"/>
    <row newVal="1490" oldVal="1877"/>
    <row newVal="1491" oldVal="1926"/>
    <row newVal="1492" oldVal="1491"/>
    <row newVal="1493" oldVal="1392"/>
    <row newVal="1494" oldVal="1497"/>
    <row newVal="1495" oldVal="1376"/>
    <row newVal="1496" oldVal="1498"/>
    <row newVal="1497" oldVal="2006"/>
    <row newVal="1498" oldVal="1378"/>
    <row newVal="1499" oldVal="1924"/>
    <row newVal="1500" oldVal="1380"/>
    <row newVal="1501" oldVal="1959"/>
    <row newVal="1502" oldVal="1506"/>
    <row newVal="1504" oldVal="1507"/>
    <row newVal="1505" oldVal="2041"/>
    <row newVal="1506" oldVal="1520"/>
    <row newVal="1507" oldVal="1521"/>
    <row newVal="1508" oldVal="2198"/>
    <row newVal="1509" oldVal="1512"/>
    <row newVal="1510" oldVal="1513"/>
    <row newVal="1511" oldVal="1514"/>
    <row newVal="1512" oldVal="1517"/>
    <row newVal="1513" oldVal="1515"/>
    <row newVal="1514" oldVal="1516"/>
    <row newVal="1515" oldVal="1518"/>
    <row newVal="1516" oldVal="1519"/>
    <row newVal="1517" oldVal="1510"/>
    <row newVal="1518" oldVal="1398"/>
    <row newVal="1519" oldVal="1400"/>
    <row newVal="1520" oldVal="1525"/>
    <row newVal="1521" oldVal="1527"/>
    <row newVal="1522" oldVal="1526"/>
    <row newVal="1523" oldVal="1528"/>
    <row newVal="1524" oldVal="1529"/>
    <row newVal="1525" oldVal="1396"/>
    <row newVal="1526" oldVal="1965"/>
    <row newVal="1527" oldVal="1401"/>
    <row newVal="1528" oldVal="1403"/>
    <row newVal="1529" oldVal="1534"/>
    <row newVal="1530" oldVal="1535"/>
    <row newVal="1531" oldVal="1536"/>
    <row newVal="1532" oldVal="1537"/>
    <row newVal="1534" oldVal="1538"/>
    <row newVal="1535" oldVal="1539"/>
    <row newVal="1536" oldVal="1490"/>
    <row newVal="1537" oldVal="1541"/>
    <row newVal="1538" oldVal="1410"/>
    <row newVal="1539" oldVal="1411"/>
    <row newVal="1540" oldVal="1544"/>
    <row newVal="1541" oldVal="1543"/>
    <row newVal="1543" oldVal="1412"/>
    <row newVal="1544" oldVal="2036"/>
    <row newVal="1545" oldVal="1556"/>
    <row newVal="1546" oldVal="1552"/>
    <row newVal="1547" oldVal="2045"/>
    <row newVal="1548" oldVal="2223"/>
    <row newVal="1549" oldVal="2012"/>
    <row newVal="1550" oldVal="1927"/>
    <row newVal="1551" oldVal="1961"/>
    <row newVal="1552" oldVal="1562"/>
    <row newVal="1553" oldVal="1944"/>
    <row newVal="1554" oldVal="1557"/>
    <row newVal="1555" oldVal="1558"/>
    <row newVal="1556" oldVal="2046"/>
    <row newVal="1557" oldVal="1564"/>
    <row newVal="1558" oldVal="1565"/>
    <row newVal="1559" oldVal="1441"/>
    <row newVal="1560" oldVal="1571"/>
    <row newVal="1561" oldVal="1436"/>
    <row newVal="1562" oldVal="2042"/>
    <row newVal="1563" oldVal="1427"/>
    <row newVal="1564" oldVal="1428"/>
    <row newVal="1565" oldVal="1570"/>
    <row newVal="1566" oldVal="1548"/>
    <row newVal="1567" oldVal="1429"/>
    <row newVal="1568" oldVal="1430"/>
    <row newVal="1569" oldVal="1573"/>
    <row newVal="1570" oldVal="2040"/>
    <row newVal="1571" oldVal="1962"/>
    <row newVal="1572" oldVal="1431"/>
    <row newVal="1573" oldVal="1433"/>
    <row newVal="1574" oldVal="1425"/>
    <row newVal="1575" oldVal="1969"/>
    <row newVal="1576" oldVal="1460"/>
    <row newVal="1577" oldVal="1444"/>
    <row newVal="1578" oldVal="1446"/>
    <row newVal="1579" oldVal="1453"/>
    <row newVal="1580" oldVal="1454"/>
    <row newVal="1581" oldVal="1457"/>
    <row newVal="1582" oldVal="1458"/>
    <row newVal="1583" oldVal="1579"/>
    <row newVal="1584" oldVal="1975"/>
    <row newVal="1585" oldVal="1581"/>
    <row newVal="1586" oldVal="2003"/>
    <row newVal="1587" oldVal="1582"/>
    <row newVal="1588" oldVal="1583"/>
    <row newVal="1589" oldVal="1463"/>
    <row newVal="1590" oldVal="1600"/>
    <row newVal="1591" oldVal="1605"/>
    <row newVal="1592" oldVal="1585"/>
    <row newVal="1593" oldVal="1609"/>
    <row newVal="1594" oldVal="1610"/>
    <row newVal="1595" oldVal="1611"/>
    <row newVal="1596" oldVal="2099"/>
    <row newVal="1597" oldVal="1977"/>
    <row newVal="1598" oldVal="2009"/>
    <row newVal="1599" oldVal="2062"/>
    <row newVal="1600" oldVal="1481"/>
    <row newVal="1601" oldVal="681"/>
    <row newVal="1602" oldVal="682"/>
    <row newVal="1603" oldVal="685"/>
    <row newVal="1604" oldVal="1613"/>
    <row newVal="1605" oldVal="1614"/>
    <row newVal="1606" oldVal="1615"/>
    <row newVal="1607" oldVal="683"/>
    <row newVal="1608" oldVal="684"/>
    <row newVal="1609" oldVal="686"/>
    <row newVal="1610" oldVal="704"/>
    <row newVal="1611" oldVal="703"/>
    <row newVal="1612" oldVal="1643"/>
    <row newVal="1613" oldVal="688"/>
    <row newVal="1614" oldVal="705"/>
    <row newVal="1615" oldVal="1530"/>
    <row newVal="1616" oldVal="1601"/>
    <row newVal="1617" oldVal="1602"/>
    <row newVal="1618" oldVal="1603"/>
    <row newVal="1619" oldVal="1604"/>
    <row newVal="1620" oldVal="1635"/>
    <row newVal="1621" oldVal="1679"/>
    <row newVal="1622" oldVal="706"/>
    <row newVal="1623" oldVal="1638"/>
    <row newVal="1624" oldVal="1639"/>
    <row newVal="1625" oldVal="1640"/>
    <row newVal="1626" oldVal="1624"/>
    <row newVal="1627" oldVal="1625"/>
    <row newVal="1628" oldVal="1642"/>
    <row newVal="1629" oldVal="1651"/>
    <row newVal="1630" oldVal="1652"/>
    <row newVal="1631" oldVal="1653"/>
    <row newVal="1632" oldVal="1654"/>
    <row newVal="1633" oldVal="1655"/>
    <row newVal="1634" oldVal="1657"/>
    <row newVal="1635" oldVal="1658"/>
    <row newVal="1636" oldVal="1659"/>
    <row newVal="1637" oldVal="1666"/>
    <row newVal="1638" oldVal="1669"/>
    <row newVal="1639" oldVal="1670"/>
    <row newVal="1640" oldVal="709"/>
    <row newVal="1641" oldVal="707"/>
    <row newVal="1642" oldVal="1628"/>
    <row newVal="1643" oldVal="1629"/>
    <row newVal="1644" oldVal="1630"/>
    <row newVal="1645" oldVal="1631"/>
    <row newVal="1646" oldVal="1632"/>
    <row newVal="1647" oldVal="1633"/>
    <row newVal="1648" oldVal="1634"/>
    <row newVal="1649" oldVal="1504"/>
    <row newVal="1650" oldVal="711"/>
    <row newVal="1651" oldVal="1511"/>
    <row newVal="1652" oldVal="1522"/>
    <row newVal="1653" oldVal="1671"/>
    <row newVal="1654" oldVal="1505"/>
    <row newVal="1655" oldVal="708"/>
    <row newVal="1656" oldVal="1524"/>
    <row newVal="1657" oldVal="1672"/>
    <row newVal="1658" oldVal="1673"/>
    <row newVal="1659" oldVal="1678"/>
    <row newVal="1660" oldVal="718"/>
    <row newVal="1661" oldVal="720"/>
    <row newVal="1662" oldVal="1545"/>
    <row newVal="1663" oldVal="1649"/>
    <row newVal="1664" oldVal="1677"/>
    <row newVal="1665" oldVal="1697"/>
    <row newVal="1666" oldVal="1546"/>
    <row newVal="1667" oldVal="1549"/>
    <row newVal="1668" oldVal="1684"/>
    <row newVal="1669" oldVal="1547"/>
    <row newVal="1670" oldVal="1656"/>
    <row newVal="1671" oldVal="1540"/>
    <row newVal="1672" oldVal="1682"/>
    <row newVal="1673" oldVal="1550"/>
    <row newVal="1674" oldVal="1660"/>
    <row newVal="1675" oldVal="1661"/>
    <row newVal="1676" oldVal="1662"/>
    <row newVal="1677" oldVal="1663"/>
    <row newVal="1678" oldVal="1664"/>
    <row newVal="1679" oldVal="1665"/>
    <row newVal="1680" oldVal="1551"/>
    <row newVal="1681" oldVal="1667"/>
    <row newVal="1682" oldVal="1668"/>
    <row newVal="1683" oldVal="712"/>
    <row newVal="1684" oldVal="1553"/>
    <row newVal="1685" oldVal="1561"/>
    <row newVal="1686" oldVal="1555"/>
    <row newVal="1687" oldVal="1559"/>
    <row newVal="1688" oldVal="1560"/>
    <row newVal="1689" oldVal="1554"/>
    <row newVal="1690" oldVal="1566"/>
    <row newVal="1691" oldVal="1563"/>
    <row newVal="1692" oldVal="1567"/>
    <row newVal="1693" oldVal="1729"/>
    <row newVal="1694" oldVal="1532"/>
    <row newVal="1695" oldVal="1569"/>
    <row newVal="1696" oldVal="1700"/>
    <row newVal="1697" oldVal="1685"/>
    <row newVal="1698" oldVal="1572"/>
    <row newVal="1699" oldVal="1575"/>
    <row newVal="1700" oldVal="1707"/>
    <row newVal="1701" oldVal="1708"/>
    <row newVal="1702" oldVal="713"/>
    <row newVal="1703" oldVal="1576"/>
    <row newVal="1704" oldVal="1717"/>
    <row newVal="1705" oldVal="1691"/>
    <row newVal="1706" oldVal="1692"/>
    <row newVal="1707" oldVal="1735"/>
    <row newVal="1708" oldVal="1574"/>
    <row newVal="1709" oldVal="1693"/>
    <row newVal="1710" oldVal="1694"/>
    <row newVal="1711" oldVal="1577"/>
    <row newVal="1712" oldVal="1586"/>
    <row newVal="1713" oldVal="1588"/>
    <row newVal="1714" oldVal="1584"/>
    <row newVal="1715" oldVal="1590"/>
    <row newVal="1716" oldVal="1722"/>
    <row newVal="1717" oldVal="1587"/>
    <row newVal="1718" oldVal="1591"/>
    <row newVal="1719" oldVal="1589"/>
    <row newVal="1720" oldVal="714"/>
    <row newVal="1721" oldVal="1706"/>
    <row newVal="1722" oldVal="1750"/>
    <row newVal="1723" oldVal="1594"/>
    <row newVal="1724" oldVal="1596"/>
    <row newVal="1725" oldVal="721"/>
    <row newVal="1726" oldVal="1598"/>
    <row newVal="1727" oldVal="1599"/>
    <row newVal="1728" oldVal="1607"/>
    <row newVal="1729" oldVal="1612"/>
    <row newVal="1730" oldVal="1606"/>
    <row newVal="1731" oldVal="1617"/>
    <row newVal="1732" oldVal="1756"/>
    <row newVal="1733" oldVal="1616"/>
    <row newVal="1734" oldVal="1755"/>
    <row newVal="1735" oldVal="1619"/>
    <row newVal="1736" oldVal="1723"/>
    <row newVal="1737" oldVal="1724"/>
    <row newVal="1738" oldVal="1725"/>
    <row newVal="1739" oldVal="1726"/>
    <row newVal="1740" oldVal="1727"/>
    <row newVal="1741" oldVal="1728"/>
    <row newVal="1742" oldVal="1730"/>
    <row newVal="1743" oldVal="1731"/>
    <row newVal="1744" oldVal="1620"/>
    <row newVal="1745" oldVal="1763"/>
    <row newVal="1746" oldVal="1626"/>
    <row newVal="1747" oldVal="1618"/>
    <row newVal="1748" oldVal="1736"/>
    <row newVal="1749" oldVal="1737"/>
    <row newVal="1750" oldVal="1738"/>
    <row newVal="1751" oldVal="1739"/>
    <row newVal="1752" oldVal="1740"/>
    <row newVal="1753" oldVal="1741"/>
    <row newVal="1754" oldVal="1742"/>
    <row newVal="1755" oldVal="1743"/>
    <row newVal="1756" oldVal="1623"/>
    <row newVal="1757" oldVal="1627"/>
    <row newVal="1758" oldVal="1636"/>
    <row newVal="1759" oldVal="1637"/>
    <row newVal="1760" oldVal="715"/>
    <row newVal="1761" oldVal="1751"/>
    <row newVal="1762" oldVal="1752"/>
    <row newVal="1763" oldVal="717"/>
    <row newVal="1764" oldVal="716"/>
    <row newVal="1765" oldVal="1784"/>
    <row newVal="1766" oldVal="1781"/>
    <row newVal="1767" oldVal="1782"/>
    <row newVal="1768" oldVal="1646"/>
    <row newVal="1769" oldVal="1795"/>
    <row newVal="1770" oldVal="1648"/>
    <row newVal="1771" oldVal="719"/>
    <row newVal="1772" oldVal="1803"/>
    <row newVal="1773" oldVal="1592"/>
    <row newVal="1774" oldVal="1767"/>
    <row newVal="1775" oldVal="1768"/>
    <row newVal="1776" oldVal="1764"/>
    <row newVal="1777" oldVal="1593"/>
    <row newVal="1778" oldVal="2295"/>
    <row newVal="1779" oldVal="1772"/>
    <row newVal="1780" oldVal="1773"/>
    <row newVal="1781" oldVal="1774"/>
    <row newVal="1782" oldVal="1775"/>
    <row newVal="1783" oldVal="1776"/>
    <row newVal="1784" oldVal="1777"/>
    <row newVal="1785" oldVal="1778"/>
    <row newVal="1786" oldVal="1779"/>
    <row newVal="1787" oldVal="1780"/>
    <row newVal="1788" oldVal="2310"/>
    <row newVal="1789" oldVal="1811"/>
    <row newVal="1790" oldVal="1812"/>
    <row newVal="1791" oldVal="738"/>
    <row newVal="1792" oldVal="1813"/>
    <row newVal="1793" oldVal="767"/>
    <row newVal="1794" oldVal="1787"/>
    <row newVal="1795" oldVal="1788"/>
    <row newVal="1796" oldVal="1790"/>
    <row newVal="1797" oldVal="1791"/>
    <row newVal="1798" oldVal="1792"/>
    <row newVal="1799" oldVal="1793"/>
    <row newVal="1800" oldVal="1794"/>
    <row newVal="1801" oldVal="1789"/>
    <row newVal="1802" oldVal="1799"/>
    <row newVal="1803" oldVal="1800"/>
    <row newVal="1804" oldVal="1801"/>
    <row newVal="1805" oldVal="1802"/>
    <row newVal="1806" oldVal="1681"/>
    <row newVal="1807" oldVal="1686"/>
    <row newVal="1808" oldVal="1683"/>
    <row newVal="1809" oldVal="1687"/>
    <row newVal="1810" oldVal="1688"/>
    <row newVal="1811" oldVal="1689"/>
    <row newVal="1812" oldVal="1690"/>
    <row newVal="1813" oldVal="1698"/>
    <row newVal="1814" oldVal="1696"/>
    <row newVal="1815" oldVal="1695"/>
    <row newVal="1816" oldVal="1699"/>
    <row newVal="1817" oldVal="1837"/>
    <row newVal="1818" oldVal="1833"/>
    <row newVal="1819" oldVal="1701"/>
    <row newVal="1820" oldVal="1704"/>
    <row newVal="1821" oldVal="1838"/>
    <row newVal="1822" oldVal="1705"/>
    <row newVal="1823" oldVal="1702"/>
    <row newVal="1824" oldVal="1703"/>
    <row newVal="1825" oldVal="1710"/>
    <row newVal="1826" oldVal="1712"/>
    <row newVal="1827" oldVal="1709"/>
    <row newVal="1828" oldVal="1847"/>
    <row newVal="1829" oldVal="739"/>
    <row newVal="1830" oldVal="1715"/>
    <row newVal="1831" oldVal="743"/>
    <row newVal="1832" oldVal="1992"/>
    <row newVal="1833" oldVal="1719"/>
    <row newVal="1834" oldVal="1853"/>
    <row newVal="1835" oldVal="1854"/>
    <row newVal="1836" oldVal="744"/>
    <row newVal="1837" oldVal="1721"/>
    <row newVal="1838" oldVal="1747"/>
    <row newVal="1839" oldVal="746"/>
    <row newVal="1840" oldVal="1716"/>
    <row newVal="1841" oldVal="745"/>
    <row newVal="1842" oldVal="1859"/>
    <row newVal="1843" oldVal="1732"/>
    <row newVal="1844" oldVal="1733"/>
    <row newVal="1845" oldVal="1734"/>
    <row newVal="1846" oldVal="1868"/>
    <row newVal="1847" oldVal="1869"/>
    <row newVal="1848" oldVal="1744"/>
    <row newVal="1849" oldVal="722"/>
    <row newVal="1850" oldVal="1753"/>
    <row newVal="1851" oldVal="723"/>
    <row newVal="1852" oldVal="752"/>
    <row newVal="1853" oldVal="771"/>
    <row newVal="1854" oldVal="747"/>
    <row newVal="1855" oldVal="774"/>
    <row newVal="1856" oldVal="724"/>
    <row newVal="1857" oldVal="1749"/>
    <row newVal="1858" oldVal="750"/>
    <row newVal="1859" oldVal="1878"/>
    <row newVal="1860" oldVal="1758"/>
    <row newVal="1861" oldVal="1757"/>
    <row newVal="1862" oldVal="751"/>
    <row newVal="1863" oldVal="1760"/>
    <row newVal="1864" oldVal="748"/>
    <row newVal="1865" oldVal="749"/>
    <row newVal="1866" oldVal="1759"/>
    <row newVal="1867" oldVal="1762"/>
    <row newVal="1868" oldVal="1914"/>
    <row newVal="1869" oldVal="1761"/>
    <row newVal="1870" oldVal="2311"/>
    <row newVal="1871" oldVal="1766"/>
    <row newVal="1872" oldVal="755"/>
    <row newVal="1873" oldVal="761"/>
    <row newVal="1874" oldVal="1523"/>
    <row newVal="1875" oldVal="1890"/>
    <row newVal="1876" oldVal="1899"/>
    <row newVal="1877" oldVal="762"/>
    <row newVal="1878" oldVal="1796"/>
    <row newVal="1879" oldVal="1798"/>
    <row newVal="1880" oldVal="1797"/>
    <row newVal="1881" oldVal="2164"/>
    <row newVal="1882" oldVal="2224"/>
    <row newVal="1883" oldVal="1810"/>
    <row newVal="1884" oldVal="1808"/>
    <row newVal="1885" oldVal="1814"/>
    <row newVal="1886" oldVal="1815"/>
    <row newVal="1887" oldVal="1909"/>
    <row newVal="1888" oldVal="1910"/>
    <row newVal="1889" oldVal="1911"/>
    <row newVal="1890" oldVal="1816"/>
    <row newVal="1891" oldVal="1809"/>
    <row newVal="1892" oldVal="1494"/>
    <row newVal="1893" oldVal="1818"/>
    <row newVal="1894" oldVal="1820"/>
    <row newVal="1895" oldVal="1819"/>
    <row newVal="1896" oldVal="2158"/>
    <row newVal="1897" oldVal="1920"/>
    <row newVal="1898" oldVal="2226"/>
    <row newVal="1899" oldVal="1919"/>
    <row newVal="1900" oldVal="2192"/>
    <row newVal="1901" oldVal="1921"/>
    <row newVal="1902" oldVal="2364"/>
    <row newVal="1903" oldVal="2287"/>
    <row newVal="1904" oldVal="2177"/>
    <row newVal="1905" oldVal="1923"/>
    <row newVal="1906" oldVal="2082"/>
    <row newVal="1907" oldVal="2160"/>
    <row newVal="1908" oldVal="780"/>
    <row newVal="1909" oldVal="2162"/>
    <row newVal="1910" oldVal="1829"/>
    <row newVal="1911" oldVal="2172"/>
    <row newVal="1912" oldVal="1828"/>
    <row newVal="1913" oldVal="1928"/>
    <row newVal="1914" oldVal="2189"/>
    <row newVal="1915" oldVal="1846"/>
    <row newVal="1916" oldVal="2175"/>
    <row newVal="1917" oldVal="2163"/>
    <row newVal="1918" oldVal="1932"/>
    <row newVal="1919" oldVal="1852"/>
    <row newVal="1920" oldVal="1936"/>
    <row newVal="1921" oldVal="1822"/>
    <row newVal="1922" oldVal="1937"/>
    <row newVal="1923" oldVal="2182"/>
    <row newVal="1924" oldVal="1855"/>
    <row newVal="1925" oldVal="1840"/>
    <row newVal="1926" oldVal="1845"/>
    <row newVal="1927" oldVal="1844"/>
    <row newVal="1928" oldVal="1942"/>
    <row newVal="1929" oldVal="1943"/>
    <row newVal="1930" oldVal="1843"/>
    <row newVal="1931" oldVal="1945"/>
    <row newVal="1932" oldVal="1946"/>
    <row newVal="1933" oldVal="1842"/>
    <row newVal="1934" oldVal="1841"/>
    <row newVal="1935" oldVal="1860"/>
    <row newVal="1936" oldVal="1858"/>
    <row newVal="1937" oldVal="1863"/>
    <row newVal="1938" oldVal="1856"/>
    <row newVal="1939" oldVal="1953"/>
    <row newVal="1940" oldVal="1956"/>
    <row newVal="1941" oldVal="1951"/>
    <row newVal="1942" oldVal="1857"/>
    <row newVal="1943" oldVal="1954"/>
    <row newVal="1944" oldVal="1849"/>
    <row newVal="1945" oldVal="1950"/>
    <row newVal="1946" oldVal="1952"/>
    <row newVal="1947" oldVal="1955"/>
    <row newVal="1948" oldVal="1862"/>
    <row newVal="1949" oldVal="1957"/>
    <row newVal="1950" oldVal="1958"/>
    <row newVal="1951" oldVal="1963"/>
    <row newVal="1952" oldVal="1960"/>
    <row newVal="1953" oldVal="1861"/>
    <row newVal="1954" oldVal="1964"/>
    <row newVal="1955" oldVal="1967"/>
    <row newVal="1956" oldVal="1864"/>
    <row newVal="1957" oldVal="1865"/>
    <row newVal="1958" oldVal="2094"/>
    <row newVal="1959" oldVal="1966"/>
    <row newVal="1960" oldVal="1866"/>
    <row newVal="1961" oldVal="1968"/>
    <row newVal="1962" oldVal="1870"/>
    <row newVal="1963" oldVal="1971"/>
    <row newVal="1964" oldVal="1871"/>
    <row newVal="1965" oldVal="1873"/>
    <row newVal="1966" oldVal="2188"/>
    <row newVal="1967" oldVal="1874"/>
    <row newVal="1968" oldVal="1876"/>
    <row newVal="1969" oldVal="2167"/>
    <row newVal="1970" oldVal="1981"/>
    <row newVal="1971" oldVal="1982"/>
    <row newVal="1972" oldVal="2204"/>
    <row newVal="1973" oldVal="1986"/>
    <row newVal="1974" oldVal="2201"/>
    <row newVal="1975" oldVal="2178"/>
    <row newVal="1976" oldVal="2184"/>
    <row newVal="1977" oldVal="1881"/>
    <row newVal="1978" oldVal="2365"/>
    <row newVal="1979" oldVal="2247"/>
    <row newVal="1980" oldVal="2279"/>
    <row newVal="1981" oldVal="2315"/>
    <row newVal="1982" oldVal="2194"/>
    <row newVal="1983" oldVal="2176"/>
    <row newVal="1984" oldVal="2195"/>
    <row newVal="1985" oldVal="1887"/>
    <row newVal="1986" oldVal="2205"/>
    <row newVal="1987" oldVal="2227"/>
    <row newVal="1988" oldVal="2241"/>
    <row newVal="1989" oldVal="2222"/>
    <row newVal="1990" oldVal="2234"/>
    <row newVal="1991" oldVal="1895"/>
    <row newVal="1992" oldVal="1892"/>
    <row newVal="1993" oldVal="2303"/>
    <row newVal="1994" oldVal="2249"/>
    <row newVal="1995" oldVal="2179"/>
    <row newVal="1996" oldVal="2186"/>
    <row newVal="1997" oldVal="1903"/>
    <row newVal="1998" oldVal="1901"/>
    <row newVal="1999" oldVal="1904"/>
    <row newVal="2000" oldVal="1905"/>
    <row newVal="2001" oldVal="2271"/>
    <row newVal="2002" oldVal="1340"/>
    <row newVal="2003" oldVal="1990"/>
    <row newVal="2004" oldVal="2373"/>
    <row newVal="2005" oldVal="2190"/>
    <row newVal="2006" oldVal="2016"/>
    <row newVal="2007" oldVal="2159"/>
    <row newVal="2008" oldVal="1916"/>
    <row newVal="2009" oldVal="2361"/>
    <row newVal="2010" oldVal="2023"/>
    <row newVal="2011" oldVal="2024"/>
    <row newVal="2012" oldVal="2025"/>
    <row newVal="2013" oldVal="2027"/>
    <row newVal="2014" oldVal="2026"/>
    <row newVal="2015" oldVal="2029"/>
    <row newVal="2016" oldVal="2030"/>
    <row newVal="2017" oldVal="2031"/>
    <row newVal="2018" oldVal="1918"/>
    <row newVal="2019" oldVal="2309"/>
    <row newVal="2020" oldVal="2207"/>
    <row newVal="2021" oldVal="2200"/>
    <row newVal="2022" oldVal="2209"/>
    <row newVal="2023" oldVal="2374"/>
    <row newVal="2024" oldVal="1929"/>
    <row newVal="2025" oldVal="1930"/>
    <row newVal="2026" oldVal="2402"/>
    <row newVal="2027" oldVal="1934"/>
    <row newVal="2028" oldVal="1939"/>
    <row newVal="2029" oldVal="2388"/>
    <row newVal="2030" oldVal="2318"/>
    <row newVal="2031" oldVal="2212"/>
    <row newVal="2032" oldVal="2038"/>
    <row newVal="2033" oldVal="2044"/>
    <row newVal="2034" oldVal="1938"/>
    <row newVal="2035" oldVal="2272"/>
    <row newVal="2036" oldVal="2245"/>
    <row newVal="2037" oldVal="2297"/>
    <row newVal="2038" oldVal="2043"/>
    <row newVal="2039" oldVal="2349"/>
    <row newVal="2040" oldVal="1935"/>
    <row newVal="2041" oldVal="2248"/>
    <row newVal="2042" oldVal="2049"/>
    <row newVal="2043" oldVal="2050"/>
    <row newVal="2044" oldVal="2047"/>
    <row newVal="2045" oldVal="2393"/>
    <row newVal="2046" oldVal="2333"/>
    <row newVal="2047" oldVal="2055"/>
    <row newVal="2048" oldVal="2059"/>
    <row newVal="2049" oldVal="2057"/>
    <row newVal="2050" oldVal="2058"/>
    <row newVal="2051" oldVal="1948"/>
    <row newVal="2052" oldVal="1949"/>
    <row newVal="2053" oldVal="2250"/>
    <row newVal="2054" oldVal="2274"/>
    <row newVal="2055" oldVal="1947"/>
    <row newVal="2056" oldVal="2307"/>
    <row newVal="2057" oldVal="2215"/>
    <row newVal="2058" oldVal="2230"/>
    <row newVal="2059" oldVal="782"/>
    <row newVal="2060" oldVal="2232"/>
    <row newVal="2061" oldVal="785"/>
    <row newVal="2062" oldVal="789"/>
    <row newVal="2063" oldVal="786"/>
    <row newVal="2064" oldVal="796"/>
    <row newVal="2065" oldVal="798"/>
    <row newVal="2066" oldVal="787"/>
    <row newVal="2067" oldVal="788"/>
    <row newVal="2068" oldVal="803"/>
    <row newVal="2069" oldVal="1983"/>
    <row newVal="2070" oldVal="1984"/>
    <row newVal="2071" oldVal="1985"/>
    <row newVal="2072" oldVal="2081"/>
    <row newVal="2073" oldVal="1987"/>
    <row newVal="2074" oldVal="804"/>
    <row newVal="2075" oldVal="2087"/>
    <row newVal="2076" oldVal="2088"/>
    <row newVal="2077" oldVal="2089"/>
    <row newVal="2078" oldVal="1989"/>
    <row newVal="2079" oldVal="2086"/>
    <row newVal="2080" oldVal="2090"/>
    <row newVal="2081" oldVal="1988"/>
    <row newVal="2082" oldVal="1991"/>
    <row newVal="2083" oldVal="802"/>
    <row newVal="2084" oldVal="807"/>
    <row newVal="2085" oldVal="816"/>
    <row newVal="2086" oldVal="2002"/>
    <row newVal="2087" oldVal="810"/>
    <row newVal="2088" oldVal="809"/>
    <row newVal="2089" oldVal="817"/>
    <row newVal="2090" oldVal="1993"/>
    <row newVal="2091" oldVal="1994"/>
    <row newVal="2092" oldVal="1995"/>
    <row newVal="2093" oldVal="2101"/>
    <row newVal="2094" oldVal="1996"/>
    <row newVal="2095" oldVal="2103"/>
    <row newVal="2096" oldVal="2104"/>
    <row newVal="2097" oldVal="2105"/>
    <row newVal="2098" oldVal="2102"/>
    <row newVal="2099" oldVal="1997"/>
    <row newVal="2100" oldVal="1998"/>
    <row newVal="2101" oldVal="2109"/>
    <row newVal="2102" oldVal="1999"/>
    <row newVal="2103" oldVal="821"/>
    <row newVal="2104" oldVal="812"/>
    <row newVal="2105" oldVal="2008"/>
    <row newVal="2106" oldVal="822"/>
    <row newVal="2107" oldVal="2118"/>
    <row newVal="2108" oldVal="2014"/>
    <row newVal="2109" oldVal="2114"/>
    <row newVal="2110" oldVal="2115"/>
    <row newVal="2111" oldVal="2010"/>
    <row newVal="2112" oldVal="2011"/>
    <row newVal="2113" oldVal="2157"/>
    <row newVal="2114" oldVal="835"/>
    <row newVal="2115" oldVal="2125"/>
    <row newVal="2116" oldVal="846"/>
    <row newVal="2117" oldVal="2013"/>
    <row newVal="2118" oldVal="848"/>
    <row newVal="2119" oldVal="856"/>
    <row newVal="2120" oldVal="2128"/>
    <row newVal="2121" oldVal="855"/>
    <row newVal="2122" oldVal="871"/>
    <row newVal="2123" oldVal="867"/>
    <row newVal="2124" oldVal="901"/>
    <row newVal="2125" oldVal="906"/>
    <row newVal="2126" oldVal="873"/>
    <row newVal="2127" oldVal="2137"/>
    <row newVal="2128" oldVal="2136"/>
    <row newVal="2129" oldVal="902"/>
    <row newVal="2130" oldVal="2033"/>
    <row newVal="2131" oldVal="875"/>
    <row newVal="2132" oldVal="874"/>
    <row newVal="2133" oldVal="2143"/>
    <row newVal="2134" oldVal="2146"/>
    <row newVal="2135" oldVal="2147"/>
    <row newVal="2136" oldVal="2032"/>
    <row newVal="2137" oldVal="876"/>
    <row newVal="2138" oldVal="2140"/>
    <row newVal="2139" oldVal="887"/>
    <row newVal="2140" oldVal="908"/>
    <row newVal="2141" oldVal="2142"/>
    <row newVal="2142" oldVal="2144"/>
    <row newVal="2143" oldVal="889"/>
    <row newVal="2144" oldVal="909"/>
    <row newVal="2145" oldVal="917"/>
    <row newVal="2146" oldVal="913"/>
    <row newVal="2147" oldVal="918"/>
    <row newVal="2148" oldVal="920"/>
    <row newVal="2149" oldVal="922"/>
    <row newVal="2150" oldVal="925"/>
    <row newVal="2151" oldVal="2048"/>
    <row newVal="2152" oldVal="2294"/>
    <row newVal="2153" oldVal="924"/>
    <row newVal="2154" oldVal="926"/>
    <row newVal="2155" oldVal="934"/>
    <row newVal="2156" oldVal="936"/>
    <row newVal="2157" oldVal="1003"/>
    <row newVal="2158" oldVal="1004"/>
    <row newVal="2159" oldVal="2165"/>
    <row newVal="2160" oldVal="927"/>
    <row newVal="2161" oldVal="939"/>
    <row newVal="2162" oldVal="2171"/>
    <row newVal="2163" oldVal="2166"/>
    <row newVal="2164" oldVal="931"/>
    <row newVal="2165" oldVal="947"/>
    <row newVal="2166" oldVal="969"/>
    <row newVal="2167" oldVal="2174"/>
    <row newVal="2168" oldVal="948"/>
    <row newVal="2169" oldVal="2065"/>
    <row newVal="2170" oldVal="2064"/>
    <row newVal="2171" oldVal="1048"/>
    <row newVal="2172" oldVal="1005"/>
    <row newVal="2173" oldVal="1006"/>
    <row newVal="2174" oldVal="1007"/>
    <row newVal="2175" oldVal="1008"/>
    <row newVal="2176" oldVal="2001"/>
    <row newVal="2177" oldVal="2181"/>
    <row newVal="2178" oldVal="1010"/>
    <row newVal="2179" oldVal="2183"/>
    <row newVal="2180" oldVal="2084"/>
    <row newVal="2181" oldVal="2187"/>
    <row newVal="2182" oldVal="1033"/>
    <row newVal="2183" oldVal="2076"/>
    <row newVal="2184" oldVal="2077"/>
    <row newVal="2185" oldVal="2078"/>
    <row newVal="2186" oldVal="2191"/>
    <row newVal="2187" oldVal="1050"/>
    <row newVal="2188" oldVal="2110"/>
    <row newVal="2189" oldVal="2196"/>
    <row newVal="2190" oldVal="2193"/>
    <row newVal="2191" oldVal="1034"/>
    <row newVal="2192" oldVal="2197"/>
    <row newVal="2193" oldVal="977"/>
    <row newVal="2194" oldVal="1043"/>
    <row newVal="2195" oldVal="1044"/>
    <row newVal="2196" oldVal="2095"/>
    <row newVal="2197" oldVal="980"/>
    <row newVal="2198" oldVal="2202"/>
    <row newVal="2199" oldVal="2203"/>
    <row newVal="2200" oldVal="2206"/>
    <row newVal="2201" oldVal="2096"/>
    <row newVal="2202" oldVal="2097"/>
    <row newVal="2203" oldVal="987"/>
    <row newVal="2204" oldVal="1000"/>
    <row newVal="2205" oldVal="2100"/>
    <row newVal="2206" oldVal="1002"/>
    <row newVal="2207" oldVal="979"/>
    <row newVal="2208" oldVal="1021"/>
    <row newVal="2209" oldVal="1024"/>
    <row newVal="2210" oldVal="1030"/>
    <row newVal="2211" oldVal="1029"/>
    <row newVal="2212" oldVal="2217"/>
    <row newVal="2213" oldVal="2218"/>
    <row newVal="2214" oldVal="1042"/>
    <row newVal="2215" oldVal="1032"/>
    <row newVal="2216" oldVal="2122"/>
    <row newVal="2217" oldVal="2123"/>
    <row newVal="2218" oldVal="1022"/>
    <row newVal="2219" oldVal="2126"/>
    <row newVal="2220" oldVal="2225"/>
    <row newVal="2221" oldVal="2170"/>
    <row newVal="2222" oldVal="1053"/>
    <row newVal="2223" oldVal="1055"/>
    <row newVal="2224" oldVal="2127"/>
    <row newVal="2225" oldVal="2129"/>
    <row newVal="2226" oldVal="2229"/>
    <row newVal="2227" oldVal="1026"/>
    <row newVal="2228" oldVal="1054"/>
    <row newVal="2229" oldVal="1057"/>
    <row newVal="2230" oldVal="1056"/>
    <row newVal="2231" oldVal="1058"/>
    <row newVal="2232" oldVal="2236"/>
    <row newVal="2233" oldVal="2237"/>
    <row newVal="2234" oldVal="2138"/>
    <row newVal="2235" oldVal="1081"/>
    <row newVal="2236" oldVal="2135"/>
    <row newVal="2237" oldVal="2242"/>
    <row newVal="2238" oldVal="2145"/>
    <row newVal="2239" oldVal="2154"/>
    <row newVal="2240" oldVal="2152"/>
    <row newVal="2241" oldVal="2153"/>
    <row newVal="2242" oldVal="2148"/>
    <row newVal="2243" oldVal="2149"/>
    <row newVal="2244" oldVal="2150"/>
    <row newVal="2245" oldVal="2151"/>
    <row newVal="2246" oldVal="1082"/>
    <row newVal="2247" oldVal="1060"/>
    <row newVal="2248" oldVal="2269"/>
    <row newVal="2249" oldVal="2253"/>
    <row newVal="2250" oldVal="2254"/>
    <row newVal="2251" oldVal="2256"/>
    <row newVal="2252" oldVal="2261"/>
    <row newVal="2253" oldVal="2258"/>
    <row newVal="2254" oldVal="2259"/>
    <row newVal="2255" oldVal="2260"/>
    <row newVal="2256" oldVal="2255"/>
    <row newVal="2257" oldVal="2251"/>
    <row newVal="2258" oldVal="2264"/>
    <row newVal="2259" oldVal="2265"/>
    <row newVal="2260" oldVal="2266"/>
    <row newVal="2261" oldVal="2267"/>
    <row newVal="2262" oldVal="2252"/>
    <row newVal="2263" oldVal="2257"/>
    <row newVal="2264" oldVal="2262"/>
    <row newVal="2265" oldVal="2263"/>
    <row newVal="2266" oldVal="2268"/>
    <row newVal="2267" oldVal="1052"/>
    <row newVal="2268" oldVal="1059"/>
    <row newVal="2269" oldVal="1061"/>
    <row newVal="2270" oldVal="1083"/>
    <row newVal="2271" oldVal="2275"/>
    <row newVal="2272" oldVal="2276"/>
    <row newVal="2273" oldVal="1067"/>
    <row newVal="2274" oldVal="1062"/>
    <row newVal="2275" oldVal="1084"/>
    <row newVal="2276" oldVal="1086"/>
    <row newVal="2277" oldVal="1088"/>
    <row newVal="2278" oldVal="2168"/>
    <row newVal="2279" oldVal="2169"/>
    <row newVal="2280" oldVal="1089"/>
    <row newVal="2281" oldVal="1090"/>
    <row newVal="2282" oldVal="2173"/>
    <row newVal="2283" oldVal="1879"/>
    <row newVal="2284" oldVal="2293"/>
    <row newVal="2285" oldVal="1096"/>
    <row newVal="2286" oldVal="1091"/>
    <row newVal="2287" oldVal="1094"/>
    <row newVal="2288" oldVal="1103"/>
    <row newVal="2289" oldVal="1105"/>
    <row newVal="2290" oldVal="1107"/>
    <row newVal="2291" oldVal="2292"/>
    <row newVal="2292" oldVal="1013"/>
    <row newVal="2293" oldVal="1110"/>
    <row newVal="2294" oldVal="1112"/>
    <row newVal="2295" oldVal="2300"/>
    <row newVal="2296" oldVal="2301"/>
    <row newVal="2297" oldVal="2302"/>
    <row newVal="2298" oldVal="1113"/>
    <row newVal="2299" oldVal="1118"/>
    <row newVal="2300" oldVal="2305"/>
    <row newVal="2301" oldVal="1114"/>
    <row newVal="2302" oldVal="1122"/>
    <row newVal="2303" oldVal="1120"/>
    <row newVal="2304" oldVal="1121"/>
    <row newVal="2305" oldVal="1123"/>
    <row newVal="2306" oldVal="1124"/>
    <row newVal="2307" oldVal="2312"/>
    <row newVal="2308" oldVal="2313"/>
    <row newVal="2309" oldVal="1134"/>
    <row newVal="2310" oldVal="1133"/>
    <row newVal="2311" oldVal="1136"/>
    <row newVal="2312" oldVal="2316"/>
    <row newVal="2313" oldVal="1137"/>
    <row newVal="2314" oldVal="1139"/>
    <row newVal="2315" oldVal="2289"/>
    <row newVal="2316" oldVal="2319"/>
    <row newVal="2317" oldVal="2320"/>
    <row newVal="2318" oldVal="2321"/>
    <row newVal="2319" oldVal="1142"/>
    <row newVal="2320" oldVal="1144"/>
    <row newVal="2321" oldVal="1149"/>
    <row newVal="2322" oldVal="1145"/>
    <row newVal="2323" oldVal="1146"/>
    <row newVal="2324" oldVal="2208"/>
    <row newVal="2325" oldVal="1148"/>
    <row newVal="2326" oldVal="2327"/>
    <row newVal="2327" oldVal="2328"/>
    <row newVal="2328" oldVal="2329"/>
    <row newVal="2329" oldVal="2211"/>
    <row newVal="2330" oldVal="2335"/>
    <row newVal="2331" oldVal="1153"/>
    <row newVal="2333" oldVal="2213"/>
    <row newVal="2334" oldVal="2214"/>
    <row newVal="2335" oldVal="1150"/>
    <row newVal="2336" oldVal="1244"/>
    <row newVal="2337" oldVal="2405"/>
    <row newVal="2338" oldVal="1152"/>
    <row newVal="2339" oldVal="2340"/>
    <row newVal="2340" oldVal="1151"/>
    <row newVal="2341" oldVal="1343"/>
    <row newVal="2342" oldVal="1347"/>
    <row newVal="2343" oldVal="2231"/>
    <row newVal="2344" oldVal="2345"/>
    <row newVal="2345" oldVal="1369"/>
    <row newVal="2346" oldVal="2347"/>
    <row newVal="2347" oldVal="1409"/>
    <row newVal="2348" oldVal="2233"/>
    <row newVal="2349" oldVal="1461"/>
    <row newVal="2350" oldVal="1389"/>
    <row newVal="2351" oldVal="2238"/>
    <row newVal="2352" oldVal="2239"/>
    <row newVal="2353" oldVal="2093"/>
    <row newVal="2354" oldVal="2406"/>
    <row newVal="2355" oldVal="1349"/>
    <row newVal="2356" oldVal="1353"/>
    <row newVal="2357" oldVal="1356"/>
    <row newVal="2358" oldVal="1334"/>
    <row newVal="2359" oldVal="1320"/>
    <row newVal="2360" oldVal="2358"/>
    <row newVal="2361" oldVal="2359"/>
    <row newVal="2362" oldVal="2326"/>
    <row newVal="2363" oldVal="1373"/>
    <row newVal="2364" oldVal="1416"/>
    <row newVal="2365" oldVal="1357"/>
    <row newVal="2366" oldVal="1362"/>
    <row newVal="2367" oldVal="1363"/>
    <row newVal="2368" oldVal="2460"/>
    <row newVal="2369" oldVal="1443"/>
    <row newVal="2370" oldVal="2439"/>
    <row newVal="2371" oldVal="2210"/>
    <row newVal="2372" oldVal="1174"/>
    <row newVal="2373" oldVal="2216"/>
    <row newVal="2374" oldVal="2375"/>
    <row newVal="2375" oldVal="2219"/>
    <row newVal="2376" oldVal="2220"/>
    <row newVal="2377" oldVal="2221"/>
    <row newVal="2378" oldVal="1167"/>
    <row newVal="2379" oldVal="2376"/>
    <row newVal="2380" oldVal="1168"/>
    <row newVal="2381" oldVal="2481"/>
    <row newVal="2382" oldVal="1173"/>
    <row newVal="2383" oldVal="2360"/>
    <row newVal="2384" oldVal="1166"/>
    <row newVal="2385" oldVal="1176"/>
    <row newVal="2386" oldVal="2380"/>
    <row newVal="2387" oldVal="1182"/>
    <row newVal="2388" oldVal="1884"/>
    <row newVal="2389" oldVal="1882"/>
    <row newVal="2390" oldVal="2281"/>
    <row newVal="2391" oldVal="2392"/>
    <row newVal="2392" oldVal="1476"/>
    <row newVal="2393" oldVal="1478"/>
    <row newVal="2394" oldVal="1175"/>
    <row newVal="2395" oldVal="2278"/>
    <row newVal="2396" oldVal="2390"/>
    <row newVal="2397" oldVal="2391"/>
    <row newVal="2398" oldVal="2277"/>
    <row newVal="2399" oldVal="2395"/>
    <row newVal="2400" oldVal="2396"/>
    <row newVal="2401" oldVal="2394"/>
    <row newVal="2402" oldVal="2397"/>
    <row newVal="2403" oldVal="2286"/>
    <row newVal="2404" oldVal="1885"/>
    <row newVal="2405" oldVal="1922"/>
    <row newVal="2406" oldVal="2290"/>
    <row newVal="2407" oldVal="2291"/>
    <row newVal="2408" oldVal="2403"/>
    <row newVal="2409" oldVal="1179"/>
    <row newVal="2410" oldVal="2404"/>
    <row newVal="2411" oldVal="1181"/>
    <row newVal="2412" oldVal="1186"/>
    <row newVal="2413" oldVal="2407"/>
    <row newVal="2414" oldVal="1185"/>
    <row newVal="2415" oldVal="1189"/>
    <row newVal="2416" oldVal="1196"/>
    <row newVal="2417" oldVal="2411"/>
    <row newVal="2418" oldVal="1195"/>
    <row newVal="2419" oldVal="1188"/>
    <row newVal="2420" oldVal="1198"/>
    <row newVal="2421" oldVal="1187"/>
    <row newVal="2422" oldVal="2421"/>
    <row newVal="2423" oldVal="2422"/>
    <row newVal="2424" oldVal="2417"/>
    <row newVal="2425" oldVal="1199"/>
    <row newVal="2426" oldVal="1200"/>
    <row newVal="2427" oldVal="2308"/>
    <row newVal="2428" oldVal="1201"/>
    <row newVal="2429" oldVal="1205"/>
    <row newVal="2430" oldVal="1206"/>
    <row newVal="2431" oldVal="1207"/>
    <row newVal="2432" oldVal="1209"/>
    <row newVal="2433" oldVal="1208"/>
    <row newVal="2434" oldVal="1360"/>
    <row newVal="2435" oldVal="1212"/>
    <row newVal="2436" oldVal="1213"/>
    <row newVal="2437" oldVal="2317"/>
    <row newVal="2438" oldVal="1214"/>
    <row newVal="2439" oldVal="1215"/>
    <row newVal="2440" oldVal="1227"/>
    <row newVal="2441" oldVal="1226"/>
    <row newVal="2442" oldVal="2331"/>
    <row newVal="2443" oldVal="2325"/>
    <row newVal="2444" oldVal="2330"/>
    <row newVal="2445" oldVal="1228"/>
    <row newVal="2446" oldVal="1217"/>
    <row newVal="2447" oldVal="2338"/>
    <row newVal="2448" oldVal="2336"/>
    <row newVal="2449" oldVal="2337"/>
    <row newVal="2450" oldVal="2342"/>
    <row newVal="2451" oldVal="2339"/>
    <row newVal="2452" oldVal="1218"/>
    <row newVal="2453" oldVal="2341"/>
    <row newVal="2454" oldVal="2452"/>
    <row newVal="2455" oldVal="2453"/>
    <row newVal="2456" oldVal="2348"/>
    <row newVal="2457" oldVal="1219"/>
    <row newVal="2458" oldVal="2462"/>
    <row newVal="2459" oldVal="1243"/>
    <row newVal="2460" oldVal="2459"/>
    <row newVal="2461" oldVal="2458"/>
    <row newVal="2462" oldVal="2351"/>
    <row newVal="2463" oldVal="2352"/>
    <row newVal="2464" oldVal="2353"/>
    <row newVal="2465" oldVal="2356"/>
    <row newVal="2466" oldVal="2354"/>
    <row newVal="2467" oldVal="2355"/>
    <row newVal="2468" oldVal="2357"/>
    <row newVal="2469" oldVal="1229"/>
    <row newVal="2470" oldVal="2362"/>
    <row newVal="2471" oldVal="2469"/>
    <row newVal="2472" oldVal="2470"/>
    <row newVal="2473" oldVal="2363"/>
    <row newVal="2474" oldVal="1237"/>
    <row newVal="2475" oldVal="1240"/>
    <row newVal="2476" oldVal="2477"/>
    <row newVal="2477" oldVal="2478"/>
    <row newVal="2478" oldVal="2366"/>
    <row newVal="2479" oldVal="2367"/>
    <row newVal="2480" oldVal="2372"/>
    <row newVal="2481" oldVal="1241"/>
    <row newVal="2482" oldVal="2377"/>
    <row newVal="2483" oldVal="2378"/>
    <row newVal="2484" oldVal="2486"/>
    <row newVal="2485" oldVal="2487"/>
    <row newVal="2486" oldVal="2484"/>
    <row newVal="2487" oldVal="2488"/>
    <row newVal="2488" oldVal="2368"/>
    <row newVal="2489" oldVal="2369"/>
    <row newVal="2490" oldVal="1216"/>
    <row newVal="2491" oldVal="2334"/>
    <row newVal="2492" oldVal="1236"/>
    <row newVal="2493" oldVal="2343"/>
    <row newVal="2494" oldVal="2344"/>
    <row newVal="2495" oldVal="2370"/>
    <row newVal="2496" oldVal="2371"/>
    <row newVal="2497" oldVal="2500"/>
    <row newVal="2500" oldVal="2379"/>
    <row newVal="2501" oldVal="2381"/>
    <row newVal="2506" oldVal="2382"/>
    <row newVal="2507" oldVal="2383"/>
    <row newVal="2508" oldVal="2384"/>
    <row newVal="2510" oldVal="2513"/>
    <row newVal="2511" oldVal="2514"/>
    <row newVal="2512" oldVal="2515"/>
    <row newVal="2513" oldVal="2516"/>
    <row newVal="2514" oldVal="2385"/>
    <row newVal="2515" oldVal="2386"/>
    <row newVal="2516" oldVal="2387"/>
    <row newVal="2517" oldVal="2521"/>
    <row newVal="2519" oldVal="1898"/>
    <row newVal="2520" oldVal="1900"/>
    <row newVal="2521" oldVal="2522"/>
    <row newVal="2522" oldVal="527"/>
  </rowSortMap>
</worksheetSortMap>
</file>

<file path=xl/worksheets/wsSortMap2.xml><?xml version="1.0" encoding="utf-8"?>
<worksheetSortMap xmlns="http://schemas.microsoft.com/office/excel/2006/main">
  <rowSortMap ref="A1:XFD303" count="208">
    <row newVal="0" oldVal="283"/>
    <row newVal="1" oldVal="35"/>
    <row newVal="2" oldVal="164"/>
    <row newVal="3" oldVal="302"/>
    <row newVal="4" oldVal="209"/>
    <row newVal="5" oldVal="72"/>
    <row newVal="6" oldVal="113"/>
    <row newVal="7" oldVal="149"/>
    <row newVal="8" oldVal="162"/>
    <row newVal="9" oldVal="175"/>
    <row newVal="10" oldVal="181"/>
    <row newVal="11" oldVal="189"/>
    <row newVal="12" oldVal="36"/>
    <row newVal="13" oldVal="290"/>
    <row newVal="14" oldVal="74"/>
    <row newVal="15" oldVal="115"/>
    <row newVal="16" oldVal="37"/>
    <row newVal="17" oldVal="139"/>
    <row newVal="18" oldVal="176"/>
    <row newVal="19" oldVal="131"/>
    <row newVal="20" oldVal="152"/>
    <row newVal="21" oldVal="165"/>
    <row newVal="22" oldVal="190"/>
    <row newVal="23" oldVal="132"/>
    <row newVal="24" oldVal="153"/>
    <row newVal="25" oldVal="166"/>
    <row newVal="26" oldVal="182"/>
    <row newVal="27" oldVal="199"/>
    <row newVal="29" oldVal="217"/>
    <row newVal="30" oldVal="222"/>
    <row newVal="31" oldVal="228"/>
    <row newVal="32" oldVal="231"/>
    <row newVal="33" oldVal="156"/>
    <row newVal="34" oldVal="167"/>
    <row newVal="35" oldVal="183"/>
    <row newVal="36" oldVal="218"/>
    <row newVal="37" oldVal="236"/>
    <row newVal="38" oldVal="254"/>
    <row newVal="39" oldVal="263"/>
    <row newVal="40" oldVal="286"/>
    <row newVal="41" oldVal="285"/>
    <row newVal="47" oldVal="295"/>
    <row newVal="48" oldVal="3"/>
    <row newVal="49" oldVal="6"/>
    <row newVal="50" oldVal="10"/>
    <row newVal="51" oldVal="16"/>
    <row newVal="52" oldVal="27"/>
    <row newVal="53" oldVal="29"/>
    <row newVal="54" oldVal="38"/>
    <row newVal="57" oldVal="54"/>
    <row newVal="59" oldVal="76"/>
    <row newVal="61" oldVal="96"/>
    <row newVal="63" oldVal="117"/>
    <row newVal="65" oldVal="134"/>
    <row newVal="67" oldVal="140"/>
    <row newVal="70" oldVal="157"/>
    <row newVal="72" oldVal="170"/>
    <row newVal="74" oldVal="171"/>
    <row newVal="76" oldVal="177"/>
    <row newVal="79" oldVal="184"/>
    <row newVal="82" oldVal="191"/>
    <row newVal="84" oldVal="200"/>
    <row newVal="86" oldVal="205"/>
    <row newVal="88" oldVal="212"/>
    <row newVal="92" oldVal="223"/>
    <row newVal="95" oldVal="227"/>
    <row newVal="96" oldVal="229"/>
    <row newVal="99" oldVal="233"/>
    <row newVal="101" oldVal="238"/>
    <row newVal="105" oldVal="251"/>
    <row newVal="107" oldVal="252"/>
    <row newVal="109" oldVal="253"/>
    <row newVal="111" oldVal="255"/>
    <row newVal="113" oldVal="256"/>
    <row newVal="115" oldVal="272"/>
    <row newVal="117" oldVal="273"/>
    <row newVal="119" oldVal="274"/>
    <row newVal="122" oldVal="11"/>
    <row newVal="123" oldVal="17"/>
    <row newVal="124" oldVal="30"/>
    <row newVal="125" oldVal="39"/>
    <row newVal="126" oldVal="57"/>
    <row newVal="127" oldVal="79"/>
    <row newVal="128" oldVal="99"/>
    <row newVal="130" oldVal="119"/>
    <row newVal="131" oldVal="135"/>
    <row newVal="132" oldVal="141"/>
    <row newVal="134" oldVal="154"/>
    <row newVal="135" oldVal="158"/>
    <row newVal="136" oldVal="168"/>
    <row newVal="137" oldVal="172"/>
    <row newVal="138" oldVal="178"/>
    <row newVal="139" oldVal="185"/>
    <row newVal="140" oldVal="195"/>
    <row newVal="141" oldVal="201"/>
    <row newVal="142" oldVal="214"/>
    <row newVal="143" oldVal="219"/>
    <row newVal="145" oldVal="224"/>
    <row newVal="147" oldVal="230"/>
    <row newVal="148" oldVal="235"/>
    <row newVal="149" oldVal="239"/>
    <row newVal="150" oldVal="249"/>
    <row newVal="152" oldVal="95"/>
    <row newVal="153" oldVal="101"/>
    <row newVal="154" oldVal="1"/>
    <row newVal="155" oldVal="173"/>
    <row newVal="156" oldVal="59"/>
    <row newVal="157" oldVal="105"/>
    <row newVal="158" oldVal="18"/>
    <row newVal="159" oldVal="40"/>
    <row newVal="160" oldVal="61"/>
    <row newVal="161" oldVal="276"/>
    <row newVal="162" oldVal="82"/>
    <row newVal="163" oldVal="300"/>
    <row newVal="164" oldVal="281"/>
    <row newVal="165" oldVal="277"/>
    <row newVal="166" oldVal="278"/>
    <row newVal="167" oldVal="41"/>
    <row newVal="168" oldVal="63"/>
    <row newVal="169" oldVal="107"/>
    <row newVal="170" oldVal="122"/>
    <row newVal="171" oldVal="136"/>
    <row newVal="172" oldVal="142"/>
    <row newVal="173" oldVal="155"/>
    <row newVal="174" oldVal="159"/>
    <row newVal="175" oldVal="174"/>
    <row newVal="176" oldVal="179"/>
    <row newVal="177" oldVal="188"/>
    <row newVal="178" oldVal="203"/>
    <row newVal="179" oldVal="143"/>
    <row newVal="180" oldVal="169"/>
    <row newVal="181" oldVal="206"/>
    <row newVal="182" oldVal="221"/>
    <row newVal="183" oldVal="7"/>
    <row newVal="184" oldVal="20"/>
    <row newVal="185" oldVal="282"/>
    <row newVal="188" oldVal="47"/>
    <row newVal="189" oldVal="52"/>
    <row newVal="190" oldVal="294"/>
    <row newVal="191" oldVal="123"/>
    <row newVal="195" oldVal="145"/>
    <row newVal="199" oldVal="19"/>
    <row newVal="200" oldVal="48"/>
    <row newVal="201" oldVal="31"/>
    <row newVal="203" oldVal="2"/>
    <row newVal="204" oldVal="291"/>
    <row newVal="205" oldVal="15"/>
    <row newVal="206" oldVal="21"/>
    <row newVal="209" oldVal="65"/>
    <row newVal="212" oldVal="296"/>
    <row newVal="214" oldVal="287"/>
    <row newVal="217" oldVal="204"/>
    <row newVal="218" oldVal="250"/>
    <row newVal="219" oldVal="124"/>
    <row newVal="221" oldVal="67"/>
    <row newVal="222" oldVal="293"/>
    <row newVal="223" oldVal="70"/>
    <row newVal="224" oldVal="125"/>
    <row newVal="225" oldVal="126"/>
    <row newVal="226" oldVal="53"/>
    <row newVal="227" oldVal="0"/>
    <row newVal="228" oldVal="4"/>
    <row newVal="229" oldVal="8"/>
    <row newVal="230" oldVal="12"/>
    <row newVal="231" oldVal="22"/>
    <row newVal="233" oldVal="49"/>
    <row newVal="235" oldVal="92"/>
    <row newVal="236" oldVal="127"/>
    <row newVal="238" oldVal="137"/>
    <row newVal="239" oldVal="147"/>
    <row newVal="249" oldVal="13"/>
    <row newVal="250" oldVal="23"/>
    <row newVal="251" oldVal="32"/>
    <row newVal="252" oldVal="50"/>
    <row newVal="253" oldVal="128"/>
    <row newVal="254" oldVal="138"/>
    <row newVal="255" oldVal="148"/>
    <row newVal="256" oldVal="160"/>
    <row newVal="263" oldVal="297"/>
    <row newVal="264" oldVal="5"/>
    <row newVal="272" oldVal="279"/>
    <row newVal="273" oldVal="264"/>
    <row newVal="274" oldVal="275"/>
    <row newVal="275" oldVal="24"/>
    <row newVal="276" oldVal="288"/>
    <row newVal="277" oldVal="84"/>
    <row newVal="278" oldVal="130"/>
    <row newVal="279" oldVal="150"/>
    <row newVal="281" oldVal="226"/>
    <row newVal="282" oldVal="33"/>
    <row newVal="283" oldVal="86"/>
    <row newVal="284" oldVal="161"/>
    <row newVal="285" oldVal="180"/>
    <row newVal="286" oldVal="292"/>
    <row newVal="287" oldVal="14"/>
    <row newVal="288" oldVal="26"/>
    <row newVal="289" oldVal="301"/>
    <row newVal="290" oldVal="289"/>
    <row newVal="291" oldVal="284"/>
    <row newVal="292" oldVal="9"/>
    <row newVal="293" oldVal="25"/>
    <row newVal="294" oldVal="51"/>
    <row newVal="295" oldVal="88"/>
    <row newVal="296" oldVal="109"/>
    <row newVal="297" oldVal="163"/>
    <row newVal="300" oldVal="34"/>
    <row newVal="301" oldVal="225"/>
    <row newVal="302" oldVal="1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Sec-CNC Schedule</vt:lpstr>
      <vt:lpstr>Acme Davenport</vt:lpstr>
      <vt:lpstr>Hydromat</vt:lpstr>
      <vt:lpstr>Material Bar Weights</vt:lpstr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Jamey Evans</cp:lastModifiedBy>
  <cp:lastPrinted>2018-09-06T19:39:01Z</cp:lastPrinted>
  <dcterms:created xsi:type="dcterms:W3CDTF">2013-08-21T14:51:14Z</dcterms:created>
  <dcterms:modified xsi:type="dcterms:W3CDTF">2018-09-07T21:45:11Z</dcterms:modified>
</cp:coreProperties>
</file>