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aily Hydromat Prod Sheet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L17" i="51" s="1"/>
  <c r="I18" i="51"/>
  <c r="L18" i="51" s="1"/>
  <c r="I19" i="51"/>
  <c r="L19" i="51" s="1"/>
  <c r="I20" i="51"/>
  <c r="L20" i="51" s="1"/>
  <c r="I21" i="51"/>
  <c r="L21" i="51" s="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<sst xmlns="http://schemas.openxmlformats.org/spreadsheetml/2006/main" count="231" uniqueCount="79">
  <si>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</si>
  <si>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</si>
  <si>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</si>
  <si>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</si>
  <si>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</si>
  <si>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</si>
  <si>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</si>
  <si>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</si>
  <si>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</si>
  <si>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</si>
  <si>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</si>
  <si>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</si>
  <si>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</si>
  <si>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</si>
  <si>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</si>
  <si>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</si>
  <si>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</si>
  <si>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</si>
  <si>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</si>
  <si>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</si>
  <si>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</si>
  <si>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</si>
  <si>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</si>
  <si>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</si>
  <si>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</si>
  <si>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</si>
  <si>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</si>
  <si>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</si>
  <si>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</si>
  <si>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</si>
  <si>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</si>
  <si>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</si>
  <si>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</si>
  <si>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</si>
  <si>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</si>
  <si>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</si>
  <si>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</si>
  <si>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</si>
  <si>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</si>
  <si>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</si>
  <si>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</si>
  <si>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</si>
  <si>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</si>
  <si>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</si>
  <si>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</si>
  <si>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</si>
  <si>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</si>
  <si>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</si>
  <si>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</si>
  <si>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</si>
  <si>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</si>
  <si>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</si>
  <si>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</si>
  <si>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</si>
  <si>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</si>
  <si>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</si>
  <si>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</si>
  <si>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</si>
  <si>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</si>
  <si>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</si>
  <si>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</si>
  <si>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</si>
  <si>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</si>
  <si>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</si>
  <si>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</si>
  <si>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</si>
  <si>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</si>
  <si>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</si>
  <si>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</si>
  <si>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</si>
  <si>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</si>
  <si>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</si>
  <si>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PWN40032-H</t>
  </si>
  <si>
    <t>S6</t>
  </si>
  <si>
    <t>A06021-0016</t>
  </si>
  <si>
    <t>WAD</t>
  </si>
  <si>
    <t>NP</t>
  </si>
  <si>
    <t>Collet/Leading Prob</t>
  </si>
  <si>
    <t>Cold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</si>
</sst>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" fillId="0" borderId="17" xfId="2" applyFont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W27" sqref="W27:Y27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 t="s">
        <v>73</v>
      </c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4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>S6</v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4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>S6</v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4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8.1</v>
      </c>
      <c r="N4" s="229" t="s">
        <v>12</v>
      </c>
      <c r="O4" s="230"/>
      <c r="P4" s="209">
        <f>IF(M6="","",(ROUNDUP((C10*M8/M4/M6),0)*M6))</f>
        <v>158</v>
      </c>
      <c r="Q4" s="210"/>
      <c r="R4" s="24"/>
      <c r="S4" s="20"/>
      <c r="T4" s="20"/>
      <c r="U4" s="293" t="s">
        <v>10</v>
      </c>
      <c r="V4" s="294"/>
      <c r="W4" s="295"/>
      <c r="X4" s="65">
        <f>IF(BA41=0,"",BA41)</f>
        <v>2.5</v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8.1</v>
      </c>
      <c r="AL4" s="229" t="s">
        <v>12</v>
      </c>
      <c r="AM4" s="230"/>
      <c r="AN4" s="209">
        <f>IF($P$4="","",$P$4)</f>
        <v>158</v>
      </c>
      <c r="AO4" s="210"/>
      <c r="AP4" s="24"/>
      <c r="AQ4" s="20"/>
      <c r="AR4" s="20"/>
      <c r="AS4" s="293" t="s">
        <v>10</v>
      </c>
      <c r="AT4" s="294"/>
      <c r="AU4" s="294"/>
      <c r="AV4" s="65">
        <f>IF($X$4="","",$X$4)</f>
        <v>2.5</v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8.1</v>
      </c>
      <c r="BJ4" s="229" t="s">
        <v>12</v>
      </c>
      <c r="BK4" s="230"/>
      <c r="BL4" s="209">
        <f>IF($P$4="","",$P$4)</f>
        <v>158</v>
      </c>
      <c r="BM4" s="210"/>
      <c r="BN4" s="24"/>
      <c r="BO4" s="20"/>
      <c r="BP4" s="20"/>
      <c r="BQ4" s="293" t="s">
        <v>10</v>
      </c>
      <c r="BR4" s="294"/>
      <c r="BS4" s="294"/>
      <c r="BT4" s="65">
        <f>IF($X$4="","",$X$4)</f>
        <v>2.5</v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72</v>
      </c>
      <c r="D6" s="247"/>
      <c r="E6" s="248"/>
      <c r="F6" s="3"/>
      <c r="G6" s="34"/>
      <c r="H6" s="233" t="s">
        <v>18</v>
      </c>
      <c r="I6" s="234"/>
      <c r="J6" s="85">
        <v>330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21</v>
      </c>
      <c r="Q6" s="210"/>
      <c r="R6" s="18"/>
      <c r="S6" s="6"/>
      <c r="T6" s="6"/>
      <c r="U6" s="293" t="s">
        <v>16</v>
      </c>
      <c r="V6" s="294"/>
      <c r="W6" s="295"/>
      <c r="X6" s="86">
        <f>IF(X4="","",(X2/X4))</f>
        <v>1.6</v>
      </c>
      <c r="Y6" s="25"/>
      <c r="Z6" s="58" t="s">
        <v>49</v>
      </c>
      <c r="AA6" s="296" t="str">
        <f>IF($C$6="","",$C$6)</f>
        <v>PWN40032-H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330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21</v>
      </c>
      <c r="AO6" s="210"/>
      <c r="AP6" s="18"/>
      <c r="AQ6" s="6"/>
      <c r="AR6" s="6"/>
      <c r="AS6" s="293" t="s">
        <v>16</v>
      </c>
      <c r="AT6" s="294"/>
      <c r="AU6" s="294"/>
      <c r="AV6" s="86">
        <f>IF($X$6="","",$X$6)</f>
        <v>1.6</v>
      </c>
      <c r="AW6" s="25"/>
      <c r="AX6" s="58" t="s">
        <v>49</v>
      </c>
      <c r="AY6" s="296" t="str">
        <f>IF($C$6="","",$C$6)</f>
        <v>PWN40032-H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330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21</v>
      </c>
      <c r="BM6" s="210"/>
      <c r="BN6" s="18"/>
      <c r="BO6" s="6"/>
      <c r="BP6" s="6"/>
      <c r="BQ6" s="293" t="s">
        <v>16</v>
      </c>
      <c r="BR6" s="294"/>
      <c r="BS6" s="294"/>
      <c r="BT6" s="86">
        <f>IF($X$6="","",$X$6)</f>
        <v>1.6</v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>
        <v>624395</v>
      </c>
      <c r="D8" s="350"/>
      <c r="E8" s="351"/>
      <c r="F8" s="260"/>
      <c r="G8" s="261"/>
      <c r="H8" s="262" t="s">
        <v>60</v>
      </c>
      <c r="I8" s="263"/>
      <c r="J8" s="87">
        <v>9.8000000000000007</v>
      </c>
      <c r="K8" s="24"/>
      <c r="L8" s="62" t="s">
        <v>22</v>
      </c>
      <c r="M8" s="101">
        <v>7.0800000000000002E-2</v>
      </c>
      <c r="N8" s="332" t="s">
        <v>23</v>
      </c>
      <c r="O8" s="333"/>
      <c r="P8" s="209">
        <f>IF(M8="","",M4/M8)</f>
        <v>114.40677966101694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>
        <f>IF(C8="","",$C$8)</f>
        <v>624395</v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9.8000000000000007</v>
      </c>
      <c r="AI8" s="24"/>
      <c r="AJ8" s="62" t="s">
        <v>22</v>
      </c>
      <c r="AK8" s="142">
        <f>IF($M$8="","",$M$8)</f>
        <v>7.0800000000000002E-2</v>
      </c>
      <c r="AL8" s="332" t="s">
        <v>23</v>
      </c>
      <c r="AM8" s="333"/>
      <c r="AN8" s="209">
        <f>IF($P$8="","",$P$8)</f>
        <v>114.40677966101694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>
        <f>IF(AA8="","",$C$8)</f>
        <v>624395</v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9.8000000000000007</v>
      </c>
      <c r="BG8" s="24"/>
      <c r="BH8" s="62" t="s">
        <v>22</v>
      </c>
      <c r="BI8" s="142">
        <f>IF($M$8="","",$M$8)</f>
        <v>7.0800000000000002E-2</v>
      </c>
      <c r="BJ8" s="332" t="s">
        <v>23</v>
      </c>
      <c r="BK8" s="333"/>
      <c r="BL8" s="209">
        <f>IF($P$8="","",$P$8)</f>
        <v>114.40677966101694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>
        <v>18000</v>
      </c>
      <c r="D10" s="212"/>
      <c r="E10" s="213"/>
      <c r="F10" s="328"/>
      <c r="G10" s="329"/>
      <c r="H10" s="262" t="s">
        <v>37</v>
      </c>
      <c r="I10" s="263"/>
      <c r="J10" s="88">
        <v>9.5</v>
      </c>
      <c r="K10" s="55"/>
      <c r="L10" s="214" t="s">
        <v>31</v>
      </c>
      <c r="M10" s="215"/>
      <c r="N10" s="216" t="s">
        <v>74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>
        <f>IF($C$10="","",$C$10)</f>
        <v>18000</v>
      </c>
      <c r="AB10" s="336"/>
      <c r="AC10" s="337"/>
      <c r="AD10" s="361"/>
      <c r="AE10" s="362"/>
      <c r="AF10" s="262" t="s">
        <v>37</v>
      </c>
      <c r="AG10" s="263"/>
      <c r="AH10" s="138">
        <f>IF($J$10="","",$J$10)</f>
        <v>9.5</v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A06021-0016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>
        <f>IF($C$10="","",$C$10)</f>
        <v>18000</v>
      </c>
      <c r="AZ10" s="336"/>
      <c r="BA10" s="337"/>
      <c r="BB10" s="361"/>
      <c r="BC10" s="362"/>
      <c r="BD10" s="262" t="s">
        <v>37</v>
      </c>
      <c r="BE10" s="263"/>
      <c r="BF10" s="138">
        <f>IF($J$10="","",$J$10)</f>
        <v>9.5</v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A06021-0016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18000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42</v>
      </c>
      <c r="AC14" s="129">
        <f t="shared" ref="AC14" si="0">E41</f>
        <v>2.5</v>
      </c>
      <c r="AD14" s="132">
        <f t="shared" ref="AD14" si="1">F41</f>
        <v>15625</v>
      </c>
      <c r="AE14" s="75"/>
      <c r="AF14" s="135">
        <f t="shared" ref="AF14" si="2">H41</f>
        <v>136.57407407407408</v>
      </c>
      <c r="AG14" s="75">
        <f t="shared" ref="AG14" si="3">I41</f>
        <v>42</v>
      </c>
      <c r="AH14" s="53">
        <f t="shared" ref="AH14" si="4">J41</f>
        <v>15625</v>
      </c>
      <c r="AI14" s="53">
        <f>K41</f>
        <v>2375</v>
      </c>
      <c r="AJ14" s="75">
        <f>L41</f>
        <v>13860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42</v>
      </c>
      <c r="BA14" s="129">
        <f t="shared" ref="BA14" si="5">AC41</f>
        <v>2.5</v>
      </c>
      <c r="BB14" s="132">
        <f t="shared" ref="BB14" si="6">AD41</f>
        <v>15625</v>
      </c>
      <c r="BC14" s="75"/>
      <c r="BD14" s="135">
        <f t="shared" ref="BD14" si="7">AF41</f>
        <v>136.57407407407408</v>
      </c>
      <c r="BE14" s="75">
        <f t="shared" ref="BE14" si="8">AG41</f>
        <v>39.5</v>
      </c>
      <c r="BF14" s="53">
        <f t="shared" ref="BF14" si="9">AH41</f>
        <v>15625</v>
      </c>
      <c r="BG14" s="53">
        <f>AI41</f>
        <v>2375</v>
      </c>
      <c r="BH14" s="75">
        <f>AJ41</f>
        <v>13860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>
        <v>43371</v>
      </c>
      <c r="C15" s="134" t="s">
        <v>75</v>
      </c>
      <c r="D15" s="91">
        <v>5</v>
      </c>
      <c r="E15" s="89">
        <v>2.5</v>
      </c>
      <c r="F15" s="94">
        <v>1700</v>
      </c>
      <c r="G15" s="146"/>
      <c r="H15" s="70">
        <f>IF(F15="","",(IF($P$8=0,"",(F15/$M$6)/$P$8)))</f>
        <v>14.859259259259261</v>
      </c>
      <c r="I15" s="71">
        <f>IF(F15="","",(SUM(D15+E15+Q15)))</f>
        <v>7.5</v>
      </c>
      <c r="J15" s="72">
        <f>SUM(F$14:F15)</f>
        <v>1700</v>
      </c>
      <c r="K15" s="72">
        <f t="shared" ref="K15:K40" si="10">C$10-J15</f>
        <v>16300</v>
      </c>
      <c r="L15" s="73">
        <f>IF(F15="",0,$J$6*(I15-E15-Q15))</f>
        <v>1650</v>
      </c>
      <c r="M15" s="74">
        <f>F15</f>
        <v>1700</v>
      </c>
      <c r="N15" s="162">
        <f>IF(L15=0,"",(M15/L15))</f>
        <v>1.0303030303030303</v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15625</v>
      </c>
      <c r="AI15" s="72">
        <f t="shared" ref="AI15:AI40" si="11">AA$10-AH15</f>
        <v>2375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15625</v>
      </c>
      <c r="BG15" s="72">
        <f t="shared" ref="BG15:BG40" si="12">AY$10-BF15</f>
        <v>2375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91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1700</v>
      </c>
      <c r="K16" s="72">
        <f t="shared" si="10"/>
        <v>16300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>
        <v>0.5</v>
      </c>
      <c r="Q16" s="165"/>
      <c r="R16" s="166"/>
      <c r="S16" s="89">
        <v>4</v>
      </c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15625</v>
      </c>
      <c r="AI16" s="72">
        <f t="shared" si="11"/>
        <v>2375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15625</v>
      </c>
      <c r="BG16" s="72">
        <f t="shared" si="12"/>
        <v>2375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>
        <v>43374</v>
      </c>
      <c r="C17" s="134" t="s">
        <v>75</v>
      </c>
      <c r="D17" s="91">
        <v>8</v>
      </c>
      <c r="E17" s="89"/>
      <c r="F17" s="93">
        <v>4300</v>
      </c>
      <c r="G17" s="95"/>
      <c r="H17" s="70">
        <f t="shared" si="13"/>
        <v>37.585185185185189</v>
      </c>
      <c r="I17" s="71">
        <f t="shared" si="14"/>
        <v>8</v>
      </c>
      <c r="J17" s="72">
        <f>SUM(F$14:F17)</f>
        <v>6000</v>
      </c>
      <c r="K17" s="72">
        <f t="shared" si="10"/>
        <v>12000</v>
      </c>
      <c r="L17" s="73">
        <f t="shared" si="15"/>
        <v>2640</v>
      </c>
      <c r="M17" s="74">
        <f t="shared" si="16"/>
        <v>4300</v>
      </c>
      <c r="N17" s="162">
        <f t="shared" si="17"/>
        <v>1.6287878787878789</v>
      </c>
      <c r="O17" s="163"/>
      <c r="P17" s="164"/>
      <c r="Q17" s="165"/>
      <c r="R17" s="166"/>
      <c r="S17" s="89"/>
      <c r="T17" s="91"/>
      <c r="U17" s="167"/>
      <c r="V17" s="168"/>
      <c r="W17" s="363" t="s">
        <v>78</v>
      </c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15625</v>
      </c>
      <c r="AI17" s="72">
        <f t="shared" si="11"/>
        <v>2375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15625</v>
      </c>
      <c r="BG17" s="72">
        <f t="shared" si="12"/>
        <v>2375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>
        <v>43375</v>
      </c>
      <c r="C18" s="134" t="s">
        <v>76</v>
      </c>
      <c r="D18" s="91">
        <v>8</v>
      </c>
      <c r="E18" s="89"/>
      <c r="F18" s="93">
        <v>2765</v>
      </c>
      <c r="G18" s="95"/>
      <c r="H18" s="70">
        <f t="shared" si="13"/>
        <v>24.168148148148148</v>
      </c>
      <c r="I18" s="71">
        <f t="shared" si="14"/>
        <v>8</v>
      </c>
      <c r="J18" s="72">
        <f>SUM(F$14:F18)</f>
        <v>8765</v>
      </c>
      <c r="K18" s="72">
        <f t="shared" si="10"/>
        <v>9235</v>
      </c>
      <c r="L18" s="73">
        <f t="shared" si="15"/>
        <v>2640</v>
      </c>
      <c r="M18" s="74">
        <f t="shared" si="16"/>
        <v>2765</v>
      </c>
      <c r="N18" s="162">
        <f t="shared" si="17"/>
        <v>1.0473484848484849</v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15625</v>
      </c>
      <c r="AI18" s="72">
        <f t="shared" si="11"/>
        <v>2375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15625</v>
      </c>
      <c r="BG18" s="72">
        <f t="shared" si="12"/>
        <v>2375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>
        <v>43375</v>
      </c>
      <c r="C19" s="147" t="s">
        <v>75</v>
      </c>
      <c r="D19" s="91">
        <v>8</v>
      </c>
      <c r="E19" s="89"/>
      <c r="F19" s="93">
        <v>2750</v>
      </c>
      <c r="G19" s="95"/>
      <c r="H19" s="70">
        <f t="shared" si="13"/>
        <v>24.037037037037038</v>
      </c>
      <c r="I19" s="71">
        <f t="shared" si="14"/>
        <v>8</v>
      </c>
      <c r="J19" s="72">
        <f>SUM(F$14:F19)</f>
        <v>11515</v>
      </c>
      <c r="K19" s="72">
        <f t="shared" si="10"/>
        <v>6485</v>
      </c>
      <c r="L19" s="73">
        <f t="shared" si="15"/>
        <v>2640</v>
      </c>
      <c r="M19" s="74">
        <f t="shared" si="16"/>
        <v>2750</v>
      </c>
      <c r="N19" s="162">
        <f t="shared" si="17"/>
        <v>1.0416666666666667</v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15625</v>
      </c>
      <c r="AI19" s="72">
        <f t="shared" si="11"/>
        <v>2375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15625</v>
      </c>
      <c r="BG19" s="72">
        <f t="shared" si="12"/>
        <v>2375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>
        <v>43376</v>
      </c>
      <c r="C20" s="147" t="s">
        <v>76</v>
      </c>
      <c r="D20" s="91">
        <v>6</v>
      </c>
      <c r="E20" s="89"/>
      <c r="F20" s="93">
        <v>2080</v>
      </c>
      <c r="G20" s="95"/>
      <c r="H20" s="70">
        <f t="shared" si="13"/>
        <v>18.180740740740742</v>
      </c>
      <c r="I20" s="71">
        <f t="shared" si="14"/>
        <v>6</v>
      </c>
      <c r="J20" s="72">
        <f>SUM(F$14:F20)</f>
        <v>13595</v>
      </c>
      <c r="K20" s="72">
        <f t="shared" si="10"/>
        <v>4405</v>
      </c>
      <c r="L20" s="73">
        <f t="shared" si="15"/>
        <v>1980</v>
      </c>
      <c r="M20" s="74">
        <f t="shared" si="16"/>
        <v>2080</v>
      </c>
      <c r="N20" s="162">
        <f t="shared" si="17"/>
        <v>1.0505050505050506</v>
      </c>
      <c r="O20" s="163"/>
      <c r="P20" s="164">
        <v>2</v>
      </c>
      <c r="Q20" s="165"/>
      <c r="R20" s="166"/>
      <c r="S20" s="89"/>
      <c r="T20" s="91"/>
      <c r="U20" s="167"/>
      <c r="V20" s="168"/>
      <c r="W20" s="363" t="s">
        <v>77</v>
      </c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15625</v>
      </c>
      <c r="AI20" s="72">
        <f t="shared" si="11"/>
        <v>2375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15625</v>
      </c>
      <c r="BG20" s="72">
        <f t="shared" si="12"/>
        <v>2375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>
        <v>43377</v>
      </c>
      <c r="C21" s="147" t="s">
        <v>76</v>
      </c>
      <c r="D21" s="91">
        <v>7</v>
      </c>
      <c r="E21" s="89"/>
      <c r="F21" s="91">
        <v>2030</v>
      </c>
      <c r="G21" s="95"/>
      <c r="H21" s="70">
        <f t="shared" si="13"/>
        <v>17.743703703703705</v>
      </c>
      <c r="I21" s="71">
        <f t="shared" si="14"/>
        <v>7</v>
      </c>
      <c r="J21" s="72">
        <f>SUM(F$14:F21)</f>
        <v>15625</v>
      </c>
      <c r="K21" s="72">
        <f t="shared" si="10"/>
        <v>2375</v>
      </c>
      <c r="L21" s="73">
        <f t="shared" si="15"/>
        <v>2310</v>
      </c>
      <c r="M21" s="74">
        <f t="shared" si="16"/>
        <v>2030</v>
      </c>
      <c r="N21" s="162">
        <f t="shared" si="17"/>
        <v>0.87878787878787878</v>
      </c>
      <c r="O21" s="163"/>
      <c r="P21" s="164">
        <v>0.5</v>
      </c>
      <c r="Q21" s="165"/>
      <c r="R21" s="166"/>
      <c r="S21" s="89">
        <v>6</v>
      </c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15625</v>
      </c>
      <c r="AI21" s="72">
        <f t="shared" si="11"/>
        <v>2375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15625</v>
      </c>
      <c r="BG21" s="72">
        <f t="shared" si="12"/>
        <v>2375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15625</v>
      </c>
      <c r="K22" s="72">
        <f t="shared" si="10"/>
        <v>2375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15625</v>
      </c>
      <c r="AI22" s="72">
        <f t="shared" si="11"/>
        <v>2375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15625</v>
      </c>
      <c r="BG22" s="72">
        <f t="shared" si="12"/>
        <v>2375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15625</v>
      </c>
      <c r="K23" s="72">
        <f t="shared" si="10"/>
        <v>2375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15625</v>
      </c>
      <c r="AI23" s="72">
        <f t="shared" si="11"/>
        <v>2375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15625</v>
      </c>
      <c r="BG23" s="72">
        <f t="shared" si="12"/>
        <v>2375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15625</v>
      </c>
      <c r="K24" s="72">
        <f t="shared" si="10"/>
        <v>2375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15625</v>
      </c>
      <c r="AI24" s="72">
        <f t="shared" si="11"/>
        <v>2375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15625</v>
      </c>
      <c r="BG24" s="72">
        <f t="shared" si="12"/>
        <v>2375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15625</v>
      </c>
      <c r="K25" s="72">
        <f t="shared" si="10"/>
        <v>2375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15625</v>
      </c>
      <c r="AI25" s="72">
        <f t="shared" si="11"/>
        <v>2375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15625</v>
      </c>
      <c r="BG25" s="72">
        <f t="shared" si="12"/>
        <v>2375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15625</v>
      </c>
      <c r="K26" s="72">
        <f t="shared" si="10"/>
        <v>2375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15625</v>
      </c>
      <c r="AI26" s="72">
        <f t="shared" si="11"/>
        <v>2375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15625</v>
      </c>
      <c r="BG26" s="72">
        <f t="shared" si="12"/>
        <v>2375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15625</v>
      </c>
      <c r="K27" s="72">
        <f t="shared" si="10"/>
        <v>2375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15625</v>
      </c>
      <c r="AI27" s="72">
        <f t="shared" si="11"/>
        <v>2375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15625</v>
      </c>
      <c r="BG27" s="72">
        <f t="shared" si="12"/>
        <v>2375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15625</v>
      </c>
      <c r="K28" s="72">
        <f t="shared" si="10"/>
        <v>2375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15625</v>
      </c>
      <c r="AI28" s="72">
        <f t="shared" si="11"/>
        <v>2375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15625</v>
      </c>
      <c r="BG28" s="72">
        <f t="shared" si="12"/>
        <v>2375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15625</v>
      </c>
      <c r="K29" s="72">
        <f t="shared" si="10"/>
        <v>2375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15625</v>
      </c>
      <c r="AI29" s="72">
        <f t="shared" si="11"/>
        <v>2375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15625</v>
      </c>
      <c r="BG29" s="72">
        <f t="shared" si="12"/>
        <v>2375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15625</v>
      </c>
      <c r="K30" s="72">
        <f t="shared" si="10"/>
        <v>2375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15625</v>
      </c>
      <c r="AI30" s="72">
        <f t="shared" si="11"/>
        <v>2375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15625</v>
      </c>
      <c r="BG30" s="72">
        <f t="shared" si="12"/>
        <v>2375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15625</v>
      </c>
      <c r="K31" s="72">
        <f t="shared" si="10"/>
        <v>2375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15625</v>
      </c>
      <c r="AI31" s="72">
        <f t="shared" si="11"/>
        <v>2375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15625</v>
      </c>
      <c r="BG31" s="72">
        <f t="shared" si="12"/>
        <v>2375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15625</v>
      </c>
      <c r="K32" s="72">
        <f t="shared" si="10"/>
        <v>2375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15625</v>
      </c>
      <c r="AI32" s="72">
        <f t="shared" si="11"/>
        <v>2375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15625</v>
      </c>
      <c r="BG32" s="72">
        <f t="shared" si="12"/>
        <v>2375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15625</v>
      </c>
      <c r="K33" s="72">
        <f t="shared" si="10"/>
        <v>2375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15625</v>
      </c>
      <c r="AI33" s="72">
        <f t="shared" si="11"/>
        <v>2375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15625</v>
      </c>
      <c r="BG33" s="72">
        <f t="shared" si="12"/>
        <v>2375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15625</v>
      </c>
      <c r="K34" s="72">
        <f t="shared" si="10"/>
        <v>2375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15625</v>
      </c>
      <c r="AI34" s="72">
        <f t="shared" si="11"/>
        <v>2375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15625</v>
      </c>
      <c r="BG34" s="72">
        <f t="shared" si="12"/>
        <v>2375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15625</v>
      </c>
      <c r="K35" s="72">
        <f t="shared" si="10"/>
        <v>2375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15625</v>
      </c>
      <c r="AI35" s="72">
        <f t="shared" si="11"/>
        <v>2375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15625</v>
      </c>
      <c r="BG35" s="72">
        <f t="shared" si="12"/>
        <v>2375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15625</v>
      </c>
      <c r="K36" s="72">
        <f t="shared" si="10"/>
        <v>2375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15625</v>
      </c>
      <c r="AI36" s="72">
        <f t="shared" si="11"/>
        <v>2375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15625</v>
      </c>
      <c r="BG36" s="72">
        <f t="shared" si="12"/>
        <v>2375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15625</v>
      </c>
      <c r="K37" s="72">
        <f t="shared" si="10"/>
        <v>2375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15625</v>
      </c>
      <c r="AI37" s="72">
        <f t="shared" si="11"/>
        <v>2375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15625</v>
      </c>
      <c r="BG37" s="72">
        <f t="shared" si="12"/>
        <v>2375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15625</v>
      </c>
      <c r="K38" s="72">
        <f t="shared" si="10"/>
        <v>2375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15625</v>
      </c>
      <c r="AI38" s="72">
        <f t="shared" si="11"/>
        <v>2375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15625</v>
      </c>
      <c r="BG38" s="72">
        <f t="shared" si="12"/>
        <v>2375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15625</v>
      </c>
      <c r="K39" s="72">
        <f t="shared" si="10"/>
        <v>2375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15625</v>
      </c>
      <c r="AI39" s="72">
        <f t="shared" si="11"/>
        <v>2375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15625</v>
      </c>
      <c r="BG39" s="72">
        <f t="shared" si="12"/>
        <v>2375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15625</v>
      </c>
      <c r="K40" s="72">
        <f t="shared" si="10"/>
        <v>2375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15625</v>
      </c>
      <c r="AI40" s="72">
        <f t="shared" si="11"/>
        <v>2375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15625</v>
      </c>
      <c r="BG40" s="72">
        <f t="shared" si="12"/>
        <v>2375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42</v>
      </c>
      <c r="E41" s="79">
        <f>SUM(E15:E40)</f>
        <v>2.5</v>
      </c>
      <c r="F41" s="79">
        <f>SUM(F15:F40)</f>
        <v>15625</v>
      </c>
      <c r="G41" s="80">
        <f>SUM(G15:G40)</f>
        <v>0</v>
      </c>
      <c r="H41" s="81">
        <f>SUM(H15:H40)</f>
        <v>136.57407407407408</v>
      </c>
      <c r="I41" s="79">
        <f>IF(X4="",0,(SUM(I15:I40)-X4))</f>
        <v>42</v>
      </c>
      <c r="J41" s="80">
        <f>J40</f>
        <v>15625</v>
      </c>
      <c r="K41" s="80">
        <f>K40</f>
        <v>2375</v>
      </c>
      <c r="L41" s="79">
        <f>SUM(L15:L40)</f>
        <v>13860</v>
      </c>
      <c r="M41" s="76" t="s">
        <v>0</v>
      </c>
      <c r="N41" s="276" t="s">
        <v>0</v>
      </c>
      <c r="O41" s="277"/>
      <c r="P41" s="190">
        <f>SUM(P15:P40)</f>
        <v>3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42</v>
      </c>
      <c r="AC41" s="79">
        <f>SUM(AC14:AC40)</f>
        <v>2.5</v>
      </c>
      <c r="AD41" s="79">
        <f>SUM(AD14:AD40)</f>
        <v>15625</v>
      </c>
      <c r="AE41" s="80">
        <f>SUM(AE15:AE40)</f>
        <v>0</v>
      </c>
      <c r="AF41" s="81">
        <f>SUM(AF14:AF40)</f>
        <v>136.57407407407408</v>
      </c>
      <c r="AG41" s="79">
        <f>IF(AV4="",0,(SUM(AG14:AG40)-AV4))</f>
        <v>39.5</v>
      </c>
      <c r="AH41" s="80">
        <f>AH40</f>
        <v>15625</v>
      </c>
      <c r="AI41" s="80">
        <f>AI40</f>
        <v>2375</v>
      </c>
      <c r="AJ41" s="79">
        <f>SUM(AJ14:AJ40)</f>
        <v>13860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42</v>
      </c>
      <c r="BA41" s="79">
        <f>SUM(BA14:BA40)</f>
        <v>2.5</v>
      </c>
      <c r="BB41" s="79">
        <f>SUM(BB14:BB40)</f>
        <v>15625</v>
      </c>
      <c r="BC41" s="80">
        <f>SUM(BC15:BC40)</f>
        <v>0</v>
      </c>
      <c r="BD41" s="81">
        <f>SUM(BD14:BD40)</f>
        <v>136.57407407407408</v>
      </c>
      <c r="BE41" s="79">
        <f>IF(BT4="",0,(SUM(BE14:BE40)-BT4))</f>
        <v>37</v>
      </c>
      <c r="BF41" s="80">
        <f>BF40</f>
        <v>15625</v>
      </c>
      <c r="BG41" s="80">
        <f>BG40</f>
        <v>2375</v>
      </c>
      <c r="BH41" s="79">
        <f>SUM(BH14:BH40)</f>
        <v>13860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>
        <f>IF(BH41=0,"",BH41)</f>
        <v>13860</v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>
        <f>IF($D$43="","",$D$43)</f>
        <v>13860</v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>
        <f>IF($D$43="","",$D$43)</f>
        <v>13860</v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>
        <f>IF(D43="","",(D45/D43))</f>
        <v>1.1273448773448773</v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>
        <f>IF($D$44="","",$D$44)</f>
        <v>1.1273448773448773</v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>
        <f>IF($D$44="","",$D$44)</f>
        <v>1.1273448773448773</v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>
        <f>IF(BB41=0,"",BB41)</f>
        <v>15625</v>
      </c>
      <c r="E45" s="267" t="s">
        <v>42</v>
      </c>
      <c r="F45" s="267"/>
      <c r="G45" s="268"/>
      <c r="H45" s="68">
        <f>IF(P4="","",(P4*2))</f>
        <v>316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>
        <f>IF($D$45="","",$D$45)</f>
        <v>15625</v>
      </c>
      <c r="AC45" s="267" t="s">
        <v>42</v>
      </c>
      <c r="AD45" s="267"/>
      <c r="AE45" s="268"/>
      <c r="AF45" s="68">
        <f>IF(AN4="","",(AN4*2))</f>
        <v>316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>
        <f>IF($D$45="","",$D$45)</f>
        <v>15625</v>
      </c>
      <c r="BA45" s="267" t="s">
        <v>42</v>
      </c>
      <c r="BB45" s="267"/>
      <c r="BC45" s="268"/>
      <c r="BD45" s="68">
        <f>IF(BL4="","",(BL4*2))</f>
        <v>316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e">
        <f>IF(D45="","",((H43+H44+H45)-D45))</f>
        <v>#VALUE!</v>
      </c>
      <c r="I46" s="112">
        <v>4</v>
      </c>
      <c r="J46" s="341" t="s">
        <v>61</v>
      </c>
      <c r="K46" s="342"/>
      <c r="L46" s="69">
        <f t="shared" si="28"/>
        <v>0.5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e">
        <f>IF(AB45="","",((AF43+AF44+AF45)-AB45))</f>
        <v>#VALUE!</v>
      </c>
      <c r="AG46" s="112">
        <v>4</v>
      </c>
      <c r="AH46" s="341" t="s">
        <v>61</v>
      </c>
      <c r="AI46" s="342"/>
      <c r="AJ46" s="69">
        <f t="shared" si="29"/>
        <v>0.5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e">
        <f>IF(AZ45="","",((BD43+BD44+BD45)-AZ45))</f>
        <v>#VALUE!</v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0.5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e">
        <f>IF(H46="","",(IF(H46&gt;0,(H46*M8)*(-1),ABS(H46*M8))))</f>
        <v>#VALUE!</v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e">
        <f>IF(AF46="","",(IF(AF46&gt;0,(AF46*AK8)*(-1),ABS(AF46*AK8))))</f>
        <v>#VALUE!</v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e">
        <f>IF(BD46="","",(IF(BD46&gt;0,(BD46*BI8)*(-1),ABS(BD46*BI8))))</f>
        <v>#VALUE!</v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0.5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0.5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0.5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2018-10-04T12:19:10Z</cp:lastPrinted>
  <dcterms:created xsi:type="dcterms:W3CDTF">2004-06-10T22:10:31Z</dcterms:created>
  <dcterms:modified xsi:type="dcterms:W3CDTF">2018-10-04T14:25:39Z</dcterms:modified>
</cp:coreProperties>
</file>