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<sst xmlns="http://schemas.openxmlformats.org/spreadsheetml/2006/main" count="3072" uniqueCount="710">
  <si>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</si>
  <si>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</si>
  <si>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</si>
  <si>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</si>
  <si>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</si>
  <si>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</si>
  <si>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</si>
  <si>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</si>
  <si>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</si>
  <si>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</si>
  <si>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</si>
  <si>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</si>
  <si>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</si>
  <si>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</si>
  <si>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</si>
  <si>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</si>
  <si>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</si>
  <si>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</si>
  <si>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</si>
  <si>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</si>
  <si>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</si>
  <si>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</si>
  <si>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</si>
  <si>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</si>
  <si>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</si>
  <si>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</si>
  <si>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</si>
  <si>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</si>
  <si>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</si>
  <si>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</si>
  <si>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</si>
  <si>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</si>
  <si>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</si>
  <si>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</si>
  <si>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</si>
  <si>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</si>
  <si>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</si>
  <si>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</si>
  <si>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</si>
  <si>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</si>
  <si>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</si>
  <si>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</si>
  <si>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</si>
  <si>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</si>
  <si>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</si>
  <si>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</si>
  <si>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</si>
  <si>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</si>
  <si>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</si>
  <si>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</si>
  <si>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</si>
  <si>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</si>
  <si>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</si>
  <si>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</si>
  <si>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</si>
  <si>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</si>
  <si>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</si>
  <si>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</si>
  <si>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</si>
  <si>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</si>
  <si>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</si>
  <si>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</si>
  <si>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</si>
  <si>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</si>
  <si>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</si>
  <si>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</si>
  <si>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</si>
  <si>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</si>
  <si>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</si>
  <si>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</si>
  <si>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</si>
  <si>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</si>
  <si>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</si>
  <si>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</si>
  <si>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</si>
  <si>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</si>
  <si>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</si>
  <si>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</si>
  <si>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</si>
  <si>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</si>
  <si>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</si>
  <si>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</si>
  <si>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</si>
  <si>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</si>
  <si>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</si>
  <si>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</si>
  <si>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</si>
  <si>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</si>
  <si>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</si>
  <si>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</si>
  <si>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</si>
  <si>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</si>
  <si>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</si>
  <si>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</si>
  <si>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</si>
  <si>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</si>
  <si>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</si>
  <si>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</si>
  <si>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</si>
  <si>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</si>
  <si>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</si>
  <si>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</si>
  <si>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</si>
  <si>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</si>
  <si>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</si>
  <si>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</si>
  <si>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</si>
  <si>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</si>
  <si>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</si>
  <si>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</si>
  <si>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</si>
  <si>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</si>
  <si>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</si>
  <si>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</si>
  <si>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</si>
  <si>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</si>
  <si>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</si>
  <si>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</si>
  <si>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</si>
  <si>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</si>
  <si>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</si>
  <si>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</si>
  <si>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</si>
  <si>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</si>
  <si>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</si>
  <si>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</si>
  <si>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</si>
  <si>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</si>
  <si>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</si>
  <si>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</si>
  <si>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</si>
  <si>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</si>
  <si>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</si>
  <si>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</si>
  <si>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</si>
  <si>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</si>
  <si>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</si>
  <si>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</si>
  <si>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</si>
  <si>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</si>
  <si>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</si>
  <si>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</si>
  <si>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</si>
  <si>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</si>
  <si>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</si>
  <si>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</si>
  <si>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</si>
  <si>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</si>
  <si>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</si>
  <si>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</si>
  <si>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</si>
  <si>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</si>
  <si>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</si>
  <si>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</si>
  <si>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</si>
  <si>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</si>
  <si>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</si>
  <si>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</si>
  <si>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</si>
  <si>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</si>
  <si>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</si>
  <si>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</si>
  <si>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</si>
  <si>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</si>
  <si>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</si>
  <si>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</si>
  <si>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</si>
  <si>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</si>
  <si>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</si>
  <si>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</si>
  <si>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</si>
  <si>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</si>
  <si>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</si>
  <si>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</si>
  <si>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</si>
  <si>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</si>
  <si>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</si>
  <si>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</si>
  <si>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</si>
  <si>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</si>
  <si>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</si>
  <si>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</si>
  <si>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</si>
  <si>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</si>
  <si>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</si>
  <si>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</si>
  <si>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</si>
  <si>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</si>
  <si>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</si>
  <si>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</si>
  <si>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</si>
  <si>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</si>
  <si>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</si>
  <si>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</si>
  <si>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</si>
  <si>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</si>
  <si>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</si>
  <si>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</si>
  <si>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</si>
  <si>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</si>
  <si>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</si>
  <si>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</si>
  <si>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</si>
  <si>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</si>
  <si>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</si>
  <si>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</si>
  <si>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</si>
  <si>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</si>
  <si>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</si>
  <si>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</si>
  <si>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</si>
  <si>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</si>
  <si>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</si>
  <si>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</si>
  <si>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</si>
  <si>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</si>
  <si>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</si>
  <si>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</si>
  <si>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</si>
  <si>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</si>
  <si>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</si>
  <si>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</si>
  <si>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</si>
  <si>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</si>
  <si>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</si>
  <si>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</si>
  <si>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</si>
  <si>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</si>
  <si>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</si>
  <si>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</si>
  <si>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</si>
  <si>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</si>
  <si>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</si>
  <si>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</si>
  <si>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</si>
  <si>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</si>
  <si>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</si>
  <si>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</si>
  <si>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</si>
  <si>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</si>
  <si>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</si>
  <si>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</si>
  <si>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</si>
  <si>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</si>
  <si>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</si>
  <si>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</si>
  <si>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</si>
  <si>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</si>
  <si>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</si>
  <si>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</si>
  <si>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</si>
  <si>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</si>
  <si>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</si>
  <si>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</si>
  <si>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</si>
  <si>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</si>
  <si>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</si>
  <si>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</si>
  <si>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</si>
  <si>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</si>
  <si>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</si>
  <si>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</si>
  <si>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</si>
  <si>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</si>
  <si>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</si>
  <si>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</si>
  <si>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</si>
  <si>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</si>
  <si>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</si>
  <si>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</si>
  <si>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</si>
  <si>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</si>
  <si>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</si>
  <si>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</si>
  <si>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</si>
  <si>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</si>
  <si>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</si>
  <si>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</si>
  <si>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</si>
  <si>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</si>
  <si>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</si>
  <si>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</si>
  <si>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</si>
  <si>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</si>
  <si>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</si>
  <si>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</si>
  <si>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</si>
  <si>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</si>
  <si>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</si>
  <si>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</si>
  <si>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</si>
  <si>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</si>
  <si>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</si>
  <si>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</si>
  <si>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</si>
  <si>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</si>
  <si>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</si>
  <si>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</si>
  <si>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</si>
  <si>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</si>
  <si>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</si>
  <si>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</si>
  <si>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</si>
  <si>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</si>
  <si>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</si>
  <si>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</si>
  <si>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</si>
  <si>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</si>
  <si>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</si>
  <si>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</si>
  <si>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</si>
  <si>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</si>
  <si>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</si>
  <si>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</si>
  <si>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</si>
  <si>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</si>
  <si>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</si>
  <si>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</si>
  <si>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</si>
  <si>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</si>
  <si>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</si>
  <si>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</si>
  <si>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</si>
  <si>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</si>
  <si>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</si>
  <si>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</si>
  <si>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</si>
  <si>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</si>
  <si>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</si>
  <si>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</si>
  <si>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</si>
  <si>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</si>
  <si>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</si>
  <si>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</si>
  <si>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</si>
  <si>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</si>
  <si>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</si>
  <si>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</si>
  <si>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</si>
  <si>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</si>
  <si>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</si>
  <si>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</si>
  <si>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</si>
  <si>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</si>
  <si>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</si>
  <si>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</si>
  <si>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</si>
  <si>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</si>
  <si>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</si>
  <si>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</si>
  <si>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</si>
  <si>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</si>
  <si>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</si>
  <si>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</si>
  <si>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</si>
  <si>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</si>
  <si>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</si>
  <si>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</si>
  <si>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</si>
  <si>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</si>
  <si>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</si>
  <si>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</si>
  <si>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</si>
  <si>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</si>
  <si>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</si>
  <si>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</si>
  <si>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</si>
  <si>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</si>
  <si>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</si>
  <si>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</si>
  <si>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</si>
  <si>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</si>
  <si>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</si>
  <si>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</si>
  <si>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</si>
  <si>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</si>
  <si>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</si>
  <si>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</si>
  <si>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</si>
  <si>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</si>
  <si>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</si>
  <si>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</si>
  <si>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</si>
  <si>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</si>
  <si>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</si>
  <si>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</si>
  <si>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</si>
  <si>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</si>
  <si>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</si>
  <si>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</si>
  <si>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</si>
  <si>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</si>
  <si>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</si>
  <si>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</si>
  <si>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</si>
  <si>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</si>
  <si>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</si>
  <si>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</si>
  <si>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</si>
  <si>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</si>
  <si>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</si>
  <si>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</si>
  <si>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</si>
  <si>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</si>
  <si>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</si>
  <si>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</si>
  <si>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</si>
  <si>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</si>
  <si>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</si>
  <si>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</si>
  <si>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</si>
  <si>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</si>
  <si>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</si>
  <si>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</si>
  <si>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</si>
  <si>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</si>
  <si>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</si>
  <si>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</si>
  <si>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</si>
  <si>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</si>
  <si>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</si>
  <si>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</si>
  <si>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</si>
  <si>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</si>
  <si>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</si>
  <si>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</si>
  <si>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</si>
  <si>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</si>
  <si>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</si>
  <si>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</si>
  <si>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</si>
  <si>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</si>
  <si>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</si>
  <si>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</si>
  <si>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</si>
  <si>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</si>
  <si>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</si>
  <si>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</si>
  <si>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</si>
  <si>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</si>
  <si>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</si>
  <si>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</si>
  <si>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</si>
  <si>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</si>
  <si>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</si>
  <si>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</si>
  <si>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</si>
  <si>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</si>
  <si>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</si>
  <si>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</si>
  <si>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</si>
  <si>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</si>
  <si>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</si>
  <si>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</si>
  <si>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</si>
  <si>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</si>
  <si>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</si>
  <si>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</si>
  <si>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</si>
  <si>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</si>
  <si>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</si>
  <si>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</si>
  <si>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</si>
  <si>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</si>
  <si>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</si>
  <si>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</si>
  <si>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</si>
  <si>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</si>
  <si>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</si>
  <si>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</si>
  <si>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</si>
  <si>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</si>
  <si>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</si>
  <si>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</si>
  <si>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</si>
  <si>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</si>
  <si>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</si>
  <si>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</si>
  <si>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</si>
  <si>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</si>
  <si>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</si>
  <si>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</si>
  <si>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</si>
  <si>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</si>
  <si>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</si>
  <si>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</si>
  <si>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</si>
  <si>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</si>
  <si>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</si>
  <si>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</si>
  <si>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</si>
  <si>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</si>
  <si>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</si>
  <si>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</si>
  <si>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</si>
  <si>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</si>
  <si>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</si>
  <si>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</si>
  <si>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</si>
  <si>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</si>
  <si>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</si>
  <si>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</si>
  <si>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</si>
  <si>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</si>
  <si>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</si>
  <si>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</si>
  <si>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</si>
  <si>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</si>
  <si>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</si>
  <si>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</si>
  <si>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</si>
  <si>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</si>
  <si>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</si>
  <si>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</si>
  <si>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</si>
  <si>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</si>
  <si>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</si>
  <si>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</si>
  <si>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</si>
  <si>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</si>
  <si>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</si>
  <si>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</si>
  <si>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</si>
  <si>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</si>
  <si>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</si>
  <si>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</si>
  <si>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</si>
  <si>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</si>
  <si>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</si>
  <si>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</si>
  <si>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</si>
  <si>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</si>
  <si>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</si>
  <si>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</si>
  <si>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</si>
  <si>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</si>
  <si>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</si>
  <si>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</si>
  <si>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</si>
  <si>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</si>
  <si>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</si>
  <si>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</si>
  <si>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</si>
  <si>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</si>
  <si>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</si>
  <si>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</si>
  <si>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</si>
  <si>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</si>
  <si>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</si>
  <si>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</si>
  <si>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</si>
  <si>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</si>
  <si>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</si>
  <si>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</si>
  <si>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</si>
  <si>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</si>
  <si>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</si>
  <si>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</si>
  <si>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</si>
  <si>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</si>
  <si>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</si>
  <si>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</si>
  <si>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</si>
  <si>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</si>
  <si>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</si>
  <si>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</si>
  <si>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</si>
  <si>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</si>
  <si>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</si>
  <si>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</si>
  <si>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</si>
  <si>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</si>
  <si>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</si>
  <si>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</si>
  <si>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</si>
  <si>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</si>
  <si>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</si>
  <si>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</si>
  <si>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</si>
  <si>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</si>
  <si>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</si>
  <si>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</si>
  <si>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</si>
  <si>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</si>
  <si>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</si>
  <si>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</si>
  <si>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</si>
  <si>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</si>
  <si>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</si>
  <si>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</si>
  <si>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</si>
  <si>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</si>
  <si>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</si>
  <si>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</si>
  <si>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</si>
  <si>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</si>
  <si>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</si>
  <si>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</si>
  <si>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</si>
  <si>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</si>
  <si>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</si>
  <si>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</si>
  <si>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</si>
  <si>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</si>
  <si>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</si>
  <si>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</si>
  <si>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</si>
  <si>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</si>
  <si>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</si>
  <si>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</si>
  <si>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</si>
  <si>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</si>
  <si>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</si>
  <si>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</si>
  <si>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</si>
  <si>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</si>
  <si>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</si>
  <si>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</si>
  <si>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</si>
  <si>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</si>
  <si>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</si>
  <si>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</si>
  <si>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</si>
  <si>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</si>
  <si>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</si>
  <si>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</si>
  <si>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</si>
  <si>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</si>
  <si>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</si>
  <si>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</si>
  <si>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</si>
  <si>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</si>
  <si>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</si>
  <si>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</si>
  <si>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</si>
  <si>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</si>
  <si>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</si>
  <si>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</si>
  <si>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</si>
  <si>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</si>
  <si>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</si>
  <si>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</si>
  <si>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</si>
  <si>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</si>
  <si>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</si>
  <si>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</si>
  <si>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</si>
  <si>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</si>
  <si>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</si>
  <si>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</si>
  <si>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</si>
  <si>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</si>
  <si>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</si>
  <si>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</si>
  <si>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</si>
  <si>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</si>
  <si>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</si>
  <si>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</si>
  <si>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</si>
  <si>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</si>
  <si>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</si>
  <si>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</si>
  <si>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</si>
  <si>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</si>
  <si>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</si>
  <si>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</si>
  <si>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</si>
  <si>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</si>
  <si>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</si>
  <si>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</si>
  <si>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</si>
  <si>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</si>
  <si>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</si>
  <si>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</si>
  <si>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</si>
  <si>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</si>
  <si>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</si>
  <si>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</si>
  <si>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</si>
  <si>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</si>
  <si>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</si>
  <si>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</si>
  <si>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</si>
  <si>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</si>
  <si>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</si>
  <si>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</si>
  <si>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</si>
  <si>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</si>
  <si>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</si>
  <si>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</si>
  <si>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</si>
  <si>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</si>
  <si>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</si>
  <si>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</si>
  <si>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</si>
  <si>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</si>
  <si>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</si>
  <si>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</si>
  <si>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</si>
  <si>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</si>
  <si>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</si>
  <si>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</si>
  <si>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</si>
  <si>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</si>
  <si>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</si>
  <si>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</si>
  <si>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</si>
  <si>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</si>
  <si>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3-3-4  (from Item Master)</t>
  </si>
  <si>
    <t xml:space="preserve">3-3-4 (From IM)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</si>
</sst>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49" fontId="8" fillId="17" borderId="47" xfId="0" applyNumberFormat="1" applyFont="1" applyFill="1" applyBorder="1" applyAlignment="1" applyProtection="1">
      <alignment horizontal="left"/>
      <protection locked="0"/>
    </xf>
    <xf numFmtId="49" fontId="8" fillId="17" borderId="46" xfId="0" applyNumberFormat="1" applyFont="1" applyFill="1" applyBorder="1" applyAlignment="1" applyProtection="1">
      <alignment horizontal="left"/>
      <protection locked="0"/>
    </xf>
    <xf numFmtId="49" fontId="0" fillId="17" borderId="46" xfId="0" applyNumberFormat="1" applyFill="1" applyBorder="1" applyAlignment="1">
      <alignment horizontal="left"/>
    </xf>
    <xf numFmtId="49" fontId="0" fillId="17" borderId="45" xfId="0" applyNumberFormat="1" applyFill="1" applyBorder="1" applyAlignment="1">
      <alignment horizontal="left"/>
    </xf>
    <xf numFmtId="49" fontId="12" fillId="19" borderId="6" xfId="0" applyNumberFormat="1" applyFont="1" applyFill="1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32" sqref="O32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71" t="s">
        <v>708</v>
      </c>
      <c r="D5" s="1072"/>
      <c r="E5" s="1073"/>
      <c r="F5" s="1073"/>
      <c r="G5" s="107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3-3-4  (from Item Master)</v>
      </c>
      <c r="Q5" s="348"/>
      <c r="R5" s="226"/>
      <c r="S5" s="226"/>
      <c r="T5" s="226"/>
      <c r="U5" s="349" t="s">
        <v>16</v>
      </c>
      <c r="V5" s="920">
        <f ca="1" xml:space="preserve"> TODAY()</f>
        <v>41842</v>
      </c>
      <c r="W5" s="158"/>
      <c r="X5" s="158"/>
      <c r="Y5" s="158"/>
    </row>
    <row r="6" spans="1:29" ht="18.75" thickBot="1" x14ac:dyDescent="0.3">
      <c r="A6" s="1005" t="s">
        <v>21</v>
      </c>
      <c r="B6" s="1006"/>
      <c r="C6" s="1006"/>
      <c r="D6" s="1007"/>
      <c r="E6" s="263"/>
      <c r="F6" s="1005" t="s">
        <v>320</v>
      </c>
      <c r="G6" s="1006"/>
      <c r="H6" s="1006"/>
      <c r="I6" s="100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6">
        <v>1</v>
      </c>
      <c r="B8" s="1009" t="s">
        <v>317</v>
      </c>
      <c r="C8" s="989" t="s">
        <v>23</v>
      </c>
      <c r="D8" s="101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6"/>
      <c r="B9" s="1010"/>
      <c r="C9" s="990"/>
      <c r="D9" s="101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6"/>
      <c r="B10" s="1010"/>
      <c r="C10" s="990"/>
      <c r="D10" s="101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6"/>
      <c r="B11" s="1010"/>
      <c r="C11" s="990"/>
      <c r="D11" s="1011"/>
      <c r="E11" s="204"/>
      <c r="F11" s="443"/>
      <c r="G11" s="200" t="s">
        <v>311</v>
      </c>
      <c r="H11" s="176"/>
      <c r="I11" s="445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6"/>
      <c r="B12" s="1010"/>
      <c r="C12" s="990"/>
      <c r="D12" s="101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6"/>
      <c r="B13" s="1010"/>
      <c r="C13" s="990"/>
      <c r="D13" s="101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5" t="s">
        <v>313</v>
      </c>
      <c r="M13" s="996"/>
      <c r="N13" s="253"/>
      <c r="O13" s="789">
        <v>0.90600000000000003</v>
      </c>
      <c r="P13" s="158"/>
      <c r="Q13" s="994" t="s">
        <v>312</v>
      </c>
      <c r="R13" s="969"/>
      <c r="S13" s="1008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6"/>
      <c r="B14" s="1010"/>
      <c r="C14" s="990"/>
      <c r="D14" s="101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6">
        <v>2</v>
      </c>
      <c r="B15" s="1009" t="s">
        <v>306</v>
      </c>
      <c r="C15" s="989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0.12</v>
      </c>
      <c r="P15" s="158"/>
      <c r="Q15" s="994" t="s">
        <v>308</v>
      </c>
      <c r="R15" s="969"/>
      <c r="S15" s="789">
        <v>12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6"/>
      <c r="B16" s="1010"/>
      <c r="C16" s="990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6"/>
      <c r="B17" s="1010"/>
      <c r="C17" s="990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0" t="s">
        <v>304</v>
      </c>
      <c r="R17" s="1001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6"/>
      <c r="B18" s="1010"/>
      <c r="C18" s="990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5" t="s">
        <v>303</v>
      </c>
      <c r="M18" s="996"/>
      <c r="N18" s="252"/>
      <c r="O18" s="789">
        <f>SUM(O13:O16)</f>
        <v>1.046</v>
      </c>
      <c r="P18" s="158"/>
      <c r="Q18" s="994" t="s">
        <v>302</v>
      </c>
      <c r="R18" s="968"/>
      <c r="S18" s="969"/>
      <c r="T18" s="254">
        <f>144-S15</f>
        <v>132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6"/>
      <c r="B19" s="1010"/>
      <c r="C19" s="1012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4" t="s">
        <v>299</v>
      </c>
      <c r="R20" s="969"/>
      <c r="S20" s="252">
        <f>IF(ISERROR(T18/O22),"",T18/O22)</f>
        <v>123.72061635361601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9" t="s">
        <v>691</v>
      </c>
      <c r="M21" s="1030"/>
      <c r="N21" s="103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1.0669200000000001</v>
      </c>
      <c r="P22" s="158"/>
      <c r="Q22" s="994" t="s">
        <v>296</v>
      </c>
      <c r="R22" s="968"/>
      <c r="S22" s="968"/>
      <c r="T22" s="203">
        <f>IF(S20="",,S20 - 1)</f>
        <v>122.72061635361601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8" t="s">
        <v>699</v>
      </c>
      <c r="M24" s="1039"/>
      <c r="N24" s="1039"/>
      <c r="O24" s="919">
        <f>IF(ISERROR(S17/T22),,S17/T22)</f>
        <v>0.13372685351463165</v>
      </c>
      <c r="P24" s="243" t="s">
        <v>22</v>
      </c>
      <c r="Q24" s="1031" t="s">
        <v>692</v>
      </c>
      <c r="R24" s="1031"/>
      <c r="S24" s="1031"/>
      <c r="T24" s="1031"/>
      <c r="U24" s="1031"/>
      <c r="V24" s="198"/>
      <c r="W24" s="158"/>
      <c r="X24" s="158"/>
      <c r="Y24" s="158"/>
    </row>
    <row r="25" spans="1:29" s="237" customFormat="1" ht="13.5" thickBot="1" x14ac:dyDescent="0.25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5" t="s">
        <v>289</v>
      </c>
      <c r="M27" s="1036"/>
      <c r="N27" s="1036"/>
      <c r="O27" s="1036"/>
      <c r="P27" s="1037"/>
      <c r="Q27" s="994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0" t="s">
        <v>288</v>
      </c>
      <c r="R28" s="1041"/>
      <c r="S28" s="104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75" t="s">
        <v>709</v>
      </c>
      <c r="N30" s="1075"/>
      <c r="O30" s="921">
        <v>3.6999999999999998E-2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9.6726853514631644E-2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5"/>
      <c r="B34" s="987"/>
      <c r="C34" s="990"/>
      <c r="D34" s="992"/>
      <c r="E34" s="157"/>
      <c r="F34" s="307">
        <v>47</v>
      </c>
      <c r="G34" s="1043" t="s">
        <v>685</v>
      </c>
      <c r="H34" s="1044"/>
      <c r="I34" s="104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2" t="s">
        <v>683</v>
      </c>
      <c r="M35" s="1023"/>
      <c r="N35" s="102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4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6" t="s">
        <v>706</v>
      </c>
      <c r="M37" s="1028" t="s">
        <v>704</v>
      </c>
      <c r="N37" s="102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7"/>
      <c r="M38" s="1028" t="s">
        <v>705</v>
      </c>
      <c r="N38" s="102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4" t="s">
        <v>701</v>
      </c>
      <c r="T39" s="1025"/>
      <c r="U39" s="102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4" t="s">
        <v>269</v>
      </c>
      <c r="R44" s="969"/>
      <c r="S44" s="215">
        <f>T22*O44</f>
        <v>736.323698121696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123.72061635361601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122.72061635361601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6.8226465000288705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97.78308125036088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102.33969750043306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0.13372685351463165</v>
      </c>
      <c r="E49" s="157"/>
      <c r="F49" s="443">
        <v>57</v>
      </c>
      <c r="G49" s="171" t="s">
        <v>254</v>
      </c>
      <c r="H49" s="281"/>
      <c r="I49" s="207"/>
      <c r="K49" s="158"/>
      <c r="L49" s="1019" t="s">
        <v>686</v>
      </c>
      <c r="M49" s="1020"/>
      <c r="N49" s="1020"/>
      <c r="O49" s="1020"/>
      <c r="P49" s="1020"/>
      <c r="Q49" s="1020"/>
      <c r="R49" s="102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0.28082639238072649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5" t="s">
        <v>687</v>
      </c>
      <c r="M50" s="996"/>
      <c r="N50" s="996"/>
      <c r="O50" s="996"/>
      <c r="P50" s="996"/>
      <c r="Q50" s="996"/>
      <c r="R50" s="996"/>
      <c r="S50" s="969"/>
      <c r="T50" s="158"/>
      <c r="U50" s="210">
        <f>480 - U48</f>
        <v>377.66030249956691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5" t="s">
        <v>245</v>
      </c>
      <c r="G51" s="1006"/>
      <c r="H51" s="1006"/>
      <c r="I51" s="1007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4531.9236299948025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32"/>
      <c r="G52" s="1033"/>
      <c r="H52" s="1033"/>
      <c r="I52" s="1034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566.49045374935031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0.2293415537775933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4">
        <f>U52</f>
        <v>566.49045374935031</v>
      </c>
      <c r="Q54" s="1015"/>
      <c r="R54" s="970" t="s">
        <v>702</v>
      </c>
      <c r="S54" s="323" t="s">
        <v>247</v>
      </c>
      <c r="T54" s="324"/>
      <c r="U54" s="324"/>
      <c r="V54" s="347">
        <f>O24</f>
        <v>0.13372685351463165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9.3608797460242144E-2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5.148483860313318E-2</v>
      </c>
      <c r="E62" s="146"/>
      <c r="F62" s="304">
        <v>68</v>
      </c>
      <c r="G62" s="180" t="s">
        <v>231</v>
      </c>
      <c r="H62" s="182"/>
      <c r="I62" s="181">
        <f>SUM(I53:I61)</f>
        <v>0.2778769199449489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0.2293415537775933</v>
      </c>
      <c r="E64" s="146"/>
      <c r="F64" s="165">
        <v>70</v>
      </c>
      <c r="G64" s="167" t="s">
        <v>352</v>
      </c>
      <c r="H64" s="166"/>
      <c r="I64" s="162">
        <f>+I63+I62</f>
        <v>0.29207551162529599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6">
        <v>1</v>
      </c>
      <c r="B5" s="1009" t="s">
        <v>317</v>
      </c>
      <c r="C5" s="989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6"/>
      <c r="B6" s="1010"/>
      <c r="C6" s="990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6"/>
      <c r="B7" s="1010"/>
      <c r="C7" s="990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6"/>
      <c r="B8" s="1010"/>
      <c r="C8" s="990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6"/>
      <c r="B9" s="1010"/>
      <c r="C9" s="990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6"/>
      <c r="B10" s="1010"/>
      <c r="C10" s="990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9"/>
      <c r="S10" s="100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6"/>
      <c r="B11" s="1010"/>
      <c r="C11" s="990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6">
        <v>2</v>
      </c>
      <c r="B12" s="1009" t="s">
        <v>306</v>
      </c>
      <c r="C12" s="989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6"/>
      <c r="B13" s="1010"/>
      <c r="C13" s="990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6"/>
      <c r="B14" s="1010"/>
      <c r="C14" s="990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6"/>
      <c r="B15" s="1010"/>
      <c r="C15" s="990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6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4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5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5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6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68" t="s">
        <v>289</v>
      </c>
      <c r="M24" s="1069"/>
      <c r="N24" s="1069"/>
      <c r="O24" s="1069"/>
      <c r="P24" s="1070"/>
      <c r="Q24" s="994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5">
        <v>8</v>
      </c>
      <c r="B26" s="1010" t="s">
        <v>285</v>
      </c>
      <c r="C26" s="989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5"/>
      <c r="B27" s="1010"/>
      <c r="C27" s="990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5"/>
      <c r="B28" s="1010"/>
      <c r="C28" s="990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5"/>
      <c r="B29" s="1010"/>
      <c r="C29" s="990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5"/>
      <c r="B30" s="1010"/>
      <c r="C30" s="990"/>
      <c r="D30" s="1013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6"/>
      <c r="B31" s="1058"/>
      <c r="C31" s="991"/>
      <c r="D31" s="1059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4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46" t="s">
        <v>334</v>
      </c>
      <c r="P66" s="1047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3" t="s">
        <v>329</v>
      </c>
      <c r="M76" s="97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41842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0.24395693839297791</v>
      </c>
      <c r="F23" s="120">
        <f>E23</f>
        <v>0.24395693839297791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-0.29207551162529594</v>
      </c>
      <c r="F26" s="120">
        <f>F22-F23-F24-F25</f>
        <v>-0.29117551072529502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-0.29207551162529594</v>
      </c>
      <c r="F28" s="120">
        <f>F26-F27</f>
        <v>-0.29117551072529502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0.24395693839297791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0.29207551162529599</v>
      </c>
      <c r="I34" s="327"/>
      <c r="J34" s="844">
        <f t="shared" ref="J34:J43" si="1">$H34</f>
        <v>0.29207551162529599</v>
      </c>
      <c r="K34" s="812"/>
      <c r="L34" s="327"/>
      <c r="M34" s="327">
        <f t="shared" ref="M34:M43" si="2">$H34</f>
        <v>0.29207551162529599</v>
      </c>
      <c r="N34" s="812"/>
      <c r="O34" s="327"/>
      <c r="P34" s="327">
        <f t="shared" ref="P34:P43" si="3">$H34</f>
        <v>0.29207551162529599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0.29207551162529599</v>
      </c>
      <c r="I44" s="467"/>
      <c r="J44" s="847">
        <f>SUM(J34:J43)</f>
        <v>0.29207551162529599</v>
      </c>
      <c r="K44" s="814"/>
      <c r="L44" s="467"/>
      <c r="M44" s="467">
        <f>SUM(M34:M43)</f>
        <v>0.29207551162529599</v>
      </c>
      <c r="N44" s="814"/>
      <c r="O44" s="467"/>
      <c r="P44" s="467">
        <f>SUM(P34:P43)</f>
        <v>0.29207551162529599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0.24395693839297791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1.5098592580348014E-2</v>
      </c>
      <c r="N95" s="817"/>
      <c r="O95" s="478"/>
      <c r="P95" s="478">
        <f>P65+SUM(H46:H55)+SUM(H34:H43)+P32</f>
        <v>0.29207551162529599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1.5098592580348014E-2</v>
      </c>
      <c r="K96" s="823"/>
      <c r="L96" s="397"/>
      <c r="M96" s="397">
        <f>M80+SUM(H46:H55)+SUM(H34:H43)</f>
        <v>0.29207551162529599</v>
      </c>
      <c r="N96" s="823"/>
      <c r="O96" s="397"/>
      <c r="P96" s="397">
        <f>P80+SUM(J46:J55)+SUM(J34:J43)</f>
        <v>0.29207551162529599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4">
        <f>J81+SUM(H46:H55)+SUM(H34:H43)+J91</f>
        <v>0.29207551162529599</v>
      </c>
      <c r="K97" s="816"/>
      <c r="L97" s="326"/>
      <c r="M97" s="326">
        <f>M81+SUM(J46:J55)+SUM(J34:J43)+M91</f>
        <v>0.29207551162529599</v>
      </c>
      <c r="N97" s="816"/>
      <c r="O97" s="326"/>
      <c r="P97" s="326">
        <f>P81+SUM(M46:M55)+SUM(M34:M43)+P91</f>
        <v>0.29207551162529599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0.29207551162529594</v>
      </c>
      <c r="I99" s="360"/>
      <c r="J99" s="866">
        <f>SUM(J95:J98)</f>
        <v>0.34019408485761404</v>
      </c>
      <c r="K99" s="818"/>
      <c r="L99" s="360"/>
      <c r="M99" s="360">
        <f>SUM(M95:M98)</f>
        <v>0.59924961583093994</v>
      </c>
      <c r="N99" s="818"/>
      <c r="O99" s="360"/>
      <c r="P99" s="360">
        <f>SUM(P95:P98)</f>
        <v>0.87622653487588797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2014-07-22T14:51:54Z</dcterms:modified>
</cp:coreProperties>
</file>