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 - Keepflo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M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H84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H101" i="6" l="1"/>
  <c r="L92" i="6"/>
  <c r="O85" i="6"/>
  <c r="Q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<sst xmlns="http://schemas.openxmlformats.org/spreadsheetml/2006/main" count="3072" uniqueCount="710">
  <si>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</si>
  <si>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</si>
  <si>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</si>
  <si>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</si>
  <si>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</si>
  <si>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</si>
  <si>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</si>
  <si>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</si>
  <si>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</si>
  <si>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</si>
  <si>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</si>
  <si>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</si>
  <si>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</si>
  <si>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</si>
  <si>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</si>
  <si>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</si>
  <si>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</si>
  <si>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</si>
  <si>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</si>
  <si>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</si>
  <si>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</si>
  <si>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</si>
  <si>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</si>
  <si>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</si>
  <si>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</si>
  <si>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</si>
  <si>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</si>
  <si>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</si>
  <si>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</si>
  <si>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</si>
  <si>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</si>
  <si>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</si>
  <si>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</si>
  <si>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</si>
  <si>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</si>
  <si>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</si>
  <si>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</si>
  <si>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</si>
  <si>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</si>
  <si>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</si>
  <si>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</si>
  <si>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</si>
  <si>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</si>
  <si>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</si>
  <si>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</si>
  <si>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</si>
  <si>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</si>
  <si>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</si>
  <si>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</si>
  <si>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</si>
  <si>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</si>
  <si>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</si>
  <si>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</si>
  <si>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</si>
  <si>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</si>
  <si>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</si>
  <si>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</si>
  <si>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</si>
  <si>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</si>
  <si>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</si>
  <si>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</si>
  <si>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</si>
  <si>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</si>
  <si>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</si>
  <si>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</si>
  <si>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</si>
  <si>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</si>
  <si>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</si>
  <si>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</si>
  <si>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</si>
  <si>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</si>
  <si>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</si>
  <si>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</si>
  <si>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</si>
  <si>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</si>
  <si>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</si>
  <si>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</si>
  <si>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</si>
  <si>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</si>
  <si>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</si>
  <si>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</si>
  <si>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</si>
  <si>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</si>
  <si>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</si>
  <si>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</si>
  <si>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</si>
  <si>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</si>
  <si>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</si>
  <si>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</si>
  <si>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</si>
  <si>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</si>
  <si>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</si>
  <si>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</si>
  <si>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</si>
  <si>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</si>
  <si>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</si>
  <si>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</si>
  <si>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</si>
  <si>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</si>
  <si>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</si>
  <si>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</si>
  <si>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</si>
  <si>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</si>
  <si>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</si>
  <si>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</si>
  <si>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</si>
  <si>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</si>
  <si>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</si>
  <si>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</si>
  <si>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</si>
  <si>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</si>
  <si>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</si>
  <si>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</si>
  <si>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</si>
  <si>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</si>
  <si>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</si>
  <si>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</si>
  <si>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</si>
  <si>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</si>
  <si>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</si>
  <si>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</si>
  <si>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</si>
  <si>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</si>
  <si>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</si>
  <si>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</si>
  <si>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</si>
  <si>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</si>
  <si>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</si>
  <si>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</si>
  <si>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</si>
  <si>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</si>
  <si>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</si>
  <si>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</si>
  <si>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</si>
  <si>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</si>
  <si>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</si>
  <si>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</si>
  <si>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</si>
  <si>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</si>
  <si>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</si>
  <si>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</si>
  <si>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</si>
  <si>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</si>
  <si>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</si>
  <si>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</si>
  <si>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</si>
  <si>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</si>
  <si>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</si>
  <si>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</si>
  <si>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</si>
  <si>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</si>
  <si>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</si>
  <si>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</si>
  <si>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</si>
  <si>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</si>
  <si>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</si>
  <si>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</si>
  <si>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</si>
  <si>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</si>
  <si>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</si>
  <si>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</si>
  <si>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</si>
  <si>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</si>
  <si>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</si>
  <si>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</si>
  <si>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</si>
  <si>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</si>
  <si>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</si>
  <si>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</si>
  <si>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</si>
  <si>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</si>
  <si>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</si>
  <si>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</si>
  <si>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</si>
  <si>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</si>
  <si>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</si>
  <si>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</si>
  <si>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</si>
  <si>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</si>
  <si>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</si>
  <si>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</si>
  <si>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</si>
  <si>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</si>
  <si>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</si>
  <si>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</si>
  <si>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</si>
  <si>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</si>
  <si>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</si>
  <si>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</si>
  <si>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</si>
  <si>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</si>
  <si>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</si>
  <si>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</si>
  <si>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</si>
  <si>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</si>
  <si>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</si>
  <si>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</si>
  <si>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</si>
  <si>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</si>
  <si>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</si>
  <si>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</si>
  <si>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</si>
  <si>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</si>
  <si>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</si>
  <si>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</si>
  <si>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</si>
  <si>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</si>
  <si>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</si>
  <si>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</si>
  <si>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</si>
  <si>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</si>
  <si>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</si>
  <si>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</si>
  <si>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</si>
  <si>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</si>
  <si>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</si>
  <si>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</si>
  <si>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</si>
  <si>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</si>
  <si>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</si>
  <si>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</si>
  <si>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</si>
  <si>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</si>
  <si>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</si>
  <si>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</si>
  <si>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</si>
  <si>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</si>
  <si>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</si>
  <si>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</si>
  <si>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</si>
  <si>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</si>
  <si>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</si>
  <si>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</si>
  <si>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</si>
  <si>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</si>
  <si>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</si>
  <si>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</si>
  <si>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</si>
  <si>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</si>
  <si>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</si>
  <si>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</si>
  <si>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</si>
  <si>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</si>
  <si>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</si>
  <si>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</si>
  <si>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</si>
  <si>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</si>
  <si>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</si>
  <si>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</si>
  <si>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</si>
  <si>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</si>
  <si>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</si>
  <si>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</si>
  <si>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</si>
  <si>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</si>
  <si>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</si>
  <si>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</si>
  <si>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</si>
  <si>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</si>
  <si>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</si>
  <si>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</si>
  <si>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</si>
  <si>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</si>
  <si>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</si>
  <si>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</si>
  <si>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</si>
  <si>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</si>
  <si>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</si>
  <si>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</si>
  <si>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</si>
  <si>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</si>
  <si>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</si>
  <si>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</si>
  <si>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</si>
  <si>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</si>
  <si>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</si>
  <si>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</si>
  <si>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</si>
  <si>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</si>
  <si>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</si>
  <si>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</si>
  <si>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</si>
  <si>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</si>
  <si>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</si>
  <si>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</si>
  <si>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</si>
  <si>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</si>
  <si>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</si>
  <si>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</si>
  <si>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</si>
  <si>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</si>
  <si>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</si>
  <si>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</si>
  <si>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</si>
  <si>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</si>
  <si>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</si>
  <si>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</si>
  <si>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</si>
  <si>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</si>
  <si>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</si>
  <si>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</si>
  <si>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</si>
  <si>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</si>
  <si>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</si>
  <si>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</si>
  <si>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</si>
  <si>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</si>
  <si>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</si>
  <si>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</si>
  <si>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</si>
  <si>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</si>
  <si>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</si>
  <si>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</si>
  <si>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</si>
  <si>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</si>
  <si>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</si>
  <si>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</si>
  <si>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</si>
  <si>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</si>
  <si>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</si>
  <si>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</si>
  <si>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</si>
  <si>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</si>
  <si>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</si>
  <si>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</si>
  <si>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</si>
  <si>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</si>
  <si>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</si>
  <si>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</si>
  <si>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</si>
  <si>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</si>
  <si>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</si>
  <si>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</si>
  <si>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</si>
  <si>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</si>
  <si>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</si>
  <si>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</si>
  <si>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</si>
  <si>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</si>
  <si>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</si>
  <si>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</si>
  <si>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</si>
  <si>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</si>
  <si>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</si>
  <si>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</si>
  <si>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</si>
  <si>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</si>
  <si>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</si>
  <si>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</si>
  <si>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</si>
  <si>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</si>
  <si>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</si>
  <si>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</si>
  <si>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</si>
  <si>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</si>
  <si>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</si>
  <si>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</si>
  <si>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</si>
  <si>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</si>
  <si>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</si>
  <si>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</si>
  <si>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</si>
  <si>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</si>
  <si>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</si>
  <si>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</si>
  <si>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</si>
  <si>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</si>
  <si>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</si>
  <si>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</si>
  <si>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</si>
  <si>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</si>
  <si>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</si>
  <si>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</si>
  <si>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</si>
  <si>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</si>
  <si>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</si>
  <si>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</si>
  <si>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</si>
  <si>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</si>
  <si>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</si>
  <si>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</si>
  <si>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</si>
  <si>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</si>
  <si>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</si>
  <si>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</si>
  <si>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</si>
  <si>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</si>
  <si>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</si>
  <si>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</si>
  <si>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</si>
  <si>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</si>
  <si>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</si>
  <si>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</si>
  <si>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</si>
  <si>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</si>
  <si>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</si>
  <si>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</si>
  <si>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</si>
  <si>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</si>
  <si>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</si>
  <si>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</si>
  <si>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</si>
  <si>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</si>
  <si>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</si>
  <si>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</si>
  <si>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</si>
  <si>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</si>
  <si>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</si>
  <si>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</si>
  <si>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</si>
  <si>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</si>
  <si>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</si>
  <si>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</si>
  <si>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</si>
  <si>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</si>
  <si>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</si>
  <si>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</si>
  <si>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</si>
  <si>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</si>
  <si>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</si>
  <si>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</si>
  <si>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</si>
  <si>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</si>
  <si>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</si>
  <si>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</si>
  <si>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</si>
  <si>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</si>
  <si>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</si>
  <si>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</si>
  <si>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</si>
  <si>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</si>
  <si>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</si>
  <si>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</si>
  <si>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</si>
  <si>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</si>
  <si>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</si>
  <si>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</si>
  <si>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</si>
  <si>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</si>
  <si>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</si>
  <si>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</si>
  <si>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</si>
  <si>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</si>
  <si>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</si>
  <si>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</si>
  <si>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</si>
  <si>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</si>
  <si>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</si>
  <si>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</si>
  <si>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</si>
  <si>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</si>
  <si>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</si>
  <si>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</si>
  <si>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</si>
  <si>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</si>
  <si>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</si>
  <si>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</si>
  <si>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</si>
  <si>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</si>
  <si>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</si>
  <si>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</si>
  <si>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</si>
  <si>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</si>
  <si>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</si>
  <si>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</si>
  <si>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</si>
  <si>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</si>
  <si>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</si>
  <si>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</si>
  <si>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</si>
  <si>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</si>
  <si>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</si>
  <si>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</si>
  <si>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</si>
  <si>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</si>
  <si>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</si>
  <si>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</si>
  <si>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</si>
  <si>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</si>
  <si>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</si>
  <si>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</si>
  <si>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</si>
  <si>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</si>
  <si>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</si>
  <si>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</si>
  <si>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</si>
  <si>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</si>
  <si>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</si>
  <si>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</si>
  <si>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</si>
  <si>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</si>
  <si>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</si>
  <si>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</si>
  <si>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</si>
  <si>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</si>
  <si>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</si>
  <si>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</si>
  <si>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</si>
  <si>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</si>
  <si>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</si>
  <si>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</si>
  <si>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</si>
  <si>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</si>
  <si>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</si>
  <si>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</si>
  <si>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</si>
  <si>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</si>
  <si>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</si>
  <si>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</si>
  <si>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</si>
  <si>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</si>
  <si>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</si>
  <si>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</si>
  <si>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</si>
  <si>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</si>
  <si>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</si>
  <si>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</si>
  <si>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</si>
  <si>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</si>
  <si>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</si>
  <si>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</si>
  <si>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</si>
  <si>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</si>
  <si>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</si>
  <si>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</si>
  <si>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</si>
  <si>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</si>
  <si>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</si>
  <si>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</si>
  <si>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</si>
  <si>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</si>
  <si>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</si>
  <si>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</si>
  <si>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</si>
  <si>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</si>
  <si>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</si>
  <si>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</si>
  <si>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</si>
  <si>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</si>
  <si>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</si>
  <si>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</si>
  <si>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</si>
  <si>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</si>
  <si>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</si>
  <si>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</si>
  <si>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</si>
  <si>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</si>
  <si>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</si>
  <si>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</si>
  <si>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</si>
  <si>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</si>
  <si>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</si>
  <si>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</si>
  <si>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</si>
  <si>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</si>
  <si>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</si>
  <si>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</si>
  <si>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</si>
  <si>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</si>
  <si>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</si>
  <si>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</si>
  <si>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</si>
  <si>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</si>
  <si>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</si>
  <si>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</si>
  <si>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</si>
  <si>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</si>
  <si>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</si>
  <si>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</si>
  <si>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</si>
  <si>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</si>
  <si>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</si>
  <si>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</si>
  <si>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</si>
  <si>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</si>
  <si>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</si>
  <si>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</si>
  <si>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</si>
  <si>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</si>
  <si>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</si>
  <si>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</si>
  <si>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</si>
  <si>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</si>
  <si>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</si>
  <si>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</si>
  <si>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</si>
  <si>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</si>
  <si>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</si>
  <si>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</si>
  <si>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</si>
  <si>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</si>
  <si>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</si>
  <si>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</si>
  <si>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</si>
  <si>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</si>
  <si>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</si>
  <si>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</si>
  <si>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</si>
  <si>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</si>
  <si>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</si>
  <si>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</si>
  <si>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</si>
  <si>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</si>
  <si>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</si>
  <si>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</si>
  <si>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</si>
  <si>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</si>
  <si>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</si>
  <si>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</si>
  <si>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</si>
  <si>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</si>
  <si>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</si>
  <si>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</si>
  <si>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</si>
  <si>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</si>
  <si>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</si>
  <si>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</si>
  <si>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</si>
  <si>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</si>
  <si>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</si>
  <si>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</si>
  <si>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</si>
  <si>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</si>
  <si>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</si>
  <si>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</si>
  <si>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</si>
  <si>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</si>
  <si>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</si>
  <si>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</si>
  <si>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</si>
  <si>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</si>
  <si>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</si>
  <si>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</si>
  <si>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</si>
  <si>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</si>
  <si>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</si>
  <si>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</si>
  <si>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</si>
  <si>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</si>
  <si>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</si>
  <si>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</si>
  <si>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</si>
  <si>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</si>
  <si>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</si>
  <si>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</si>
  <si>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</si>
  <si>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</si>
  <si>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</si>
  <si>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</si>
  <si>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</si>
  <si>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</si>
  <si>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</si>
  <si>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</si>
  <si>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</si>
  <si>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</si>
  <si>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</si>
  <si>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</si>
  <si>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</si>
  <si>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</si>
  <si>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</si>
  <si>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</si>
  <si>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</si>
  <si>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</si>
  <si>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</si>
  <si>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</si>
  <si>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</si>
  <si>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</si>
  <si>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</si>
  <si>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</si>
  <si>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</si>
  <si>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</si>
  <si>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</si>
  <si>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</si>
  <si>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</si>
  <si>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</si>
  <si>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</si>
  <si>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</si>
  <si>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</si>
  <si>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</si>
  <si>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</si>
  <si>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</si>
  <si>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</si>
  <si>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</si>
  <si>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</si>
  <si>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</si>
  <si>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</si>
  <si>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</si>
  <si>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</si>
  <si>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</si>
  <si>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</si>
  <si>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</si>
  <si>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</si>
  <si>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</si>
  <si>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</si>
  <si>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</si>
  <si>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</si>
  <si>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</si>
  <si>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</si>
  <si>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</si>
  <si>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</si>
  <si>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</si>
  <si>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</si>
  <si>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</si>
  <si>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</si>
  <si>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</si>
  <si>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</si>
  <si>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</si>
  <si>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</si>
  <si>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CR15</t>
  </si>
  <si>
    <t>CR15   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</si>
</sst>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M26" sqref="M2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CR15    H2</v>
      </c>
      <c r="Q5" s="348"/>
      <c r="R5" s="226"/>
      <c r="S5" s="226"/>
      <c r="T5" s="226"/>
      <c r="U5" s="349" t="s">
        <v>16</v>
      </c>
      <c r="V5" s="919">
        <f ca="1" xml:space="preserve"> TODAY()</f>
        <v>42579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1.3</v>
      </c>
      <c r="P13" s="158"/>
      <c r="Q13" s="1000" t="s">
        <v>312</v>
      </c>
      <c r="R13" s="969"/>
      <c r="S13" s="1014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3.4960034960034963E-4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20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141.14497301379254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1.4550000000000001</v>
      </c>
      <c r="P18" s="158"/>
      <c r="Q18" s="1000" t="s">
        <v>302</v>
      </c>
      <c r="R18" s="968"/>
      <c r="S18" s="969"/>
      <c r="T18" s="254">
        <f>144-S15</f>
        <v>124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8.5621186089419335E-2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1000" t="s">
        <v>299</v>
      </c>
      <c r="R20" s="969"/>
      <c r="S20" s="252">
        <f>IF(ISERROR(T18/O22),"",T18/O22)</f>
        <v>85.223367697594497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1.4550000000000001</v>
      </c>
      <c r="P22" s="158"/>
      <c r="Q22" s="1000" t="s">
        <v>296</v>
      </c>
      <c r="R22" s="968"/>
      <c r="S22" s="968"/>
      <c r="T22" s="203">
        <f>IF(S20="",,S20 - 1)</f>
        <v>84.223367697594497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0.52175088092523347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658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0.09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0.4317508809252335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505.34020618556701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20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85.223367697594497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84.223367697594497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1.3314626537932264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140.80645161290323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19.971939806898394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0.52175088092523347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1.0956768499429903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460.02806019310162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1129.1597841103403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141.14497301379254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0.89480276078677545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141.14497301379254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0.52175088092523347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3.4960034960034963E-4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8.5621186089419335E-2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0.3652256166476634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0.20087408915621488</v>
      </c>
      <c r="E62" s="146"/>
      <c r="F62" s="304">
        <v>68</v>
      </c>
      <c r="G62" s="180" t="s">
        <v>231</v>
      </c>
      <c r="H62" s="182"/>
      <c r="I62" s="181">
        <f>SUM(I53:I61)</f>
        <v>0.99899222302459589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3.8129852990647042E-2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0.89480276078677545</v>
      </c>
      <c r="E64" s="146"/>
      <c r="F64" s="165">
        <v>70</v>
      </c>
      <c r="G64" s="167" t="s">
        <v>352</v>
      </c>
      <c r="H64" s="166"/>
      <c r="I64" s="162">
        <f>+I63+I62</f>
        <v>1.0371220760152429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0.90941814540216004</v>
      </c>
      <c r="F23" s="120">
        <f>E23</f>
        <v>0.90941814540216004</v>
      </c>
    </row>
    <row r="24" spans="2:28" x14ac:dyDescent="0.2">
      <c r="B24" s="115" t="s">
        <v>44</v>
      </c>
      <c r="C24" s="108"/>
      <c r="D24" s="111"/>
      <c r="E24" s="111">
        <f>Assembly!H96</f>
        <v>8.8674076722434977E-2</v>
      </c>
      <c r="F24" s="120">
        <f>E24</f>
        <v>8.8674076722434977E-2</v>
      </c>
    </row>
    <row r="25" spans="2:28" x14ac:dyDescent="0.2">
      <c r="B25" s="121" t="s">
        <v>40</v>
      </c>
      <c r="C25" s="108"/>
      <c r="D25" s="361"/>
      <c r="E25" s="122">
        <f>Assembly!H97</f>
        <v>3.9029853890647941E-2</v>
      </c>
      <c r="F25" s="123">
        <f>E25-Assembly!H85-Assembly!H86-Assembly!H88-Assembly!H89-'Machined Part #1'!I54-'Machined Part #1'!I58-'Pacific Quote #2'!I50-'Pacific Quote #2'!I54-'Pacific Quote #3'!I50-'Pacific Quote #3'!I54</f>
        <v>3.8129852990647042E-2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-1.0371220760152429</v>
      </c>
      <c r="F26" s="120">
        <f>F22-F23-F24-F25</f>
        <v>-1.036222075115242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-1.0371220760152429</v>
      </c>
      <c r="F28" s="120">
        <f>F26-F27</f>
        <v>-1.036222075115242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0.90941814540216004</v>
      </c>
      <c r="F34" s="395">
        <f>'Machined Part #1'!I55+'Machined Part #1'!I56+'Machined Part #1'!I57</f>
        <v>8.8674076722434977E-2</v>
      </c>
      <c r="G34" s="468">
        <f>'Machined Part #1'!I63+'Machined Part #1'!I54+'Machined Part #1'!I58</f>
        <v>3.9029853890647941E-2</v>
      </c>
      <c r="H34" s="327">
        <f>'Machined Part #1'!I64</f>
        <v>1.0371220760152429</v>
      </c>
      <c r="I34" s="327"/>
      <c r="J34" s="843">
        <f t="shared" ref="J34:J43" si="1">$H34</f>
        <v>1.0371220760152429</v>
      </c>
      <c r="K34" s="811"/>
      <c r="L34" s="327"/>
      <c r="M34" s="327">
        <f t="shared" ref="M34:M43" si="2">$H34</f>
        <v>1.0371220760152429</v>
      </c>
      <c r="N34" s="811"/>
      <c r="O34" s="327"/>
      <c r="P34" s="327">
        <f t="shared" ref="P34:P43" si="3">$H34</f>
        <v>1.0371220760152429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1.0371220760152429</v>
      </c>
      <c r="I44" s="467"/>
      <c r="J44" s="846">
        <f>SUM(J34:J43)</f>
        <v>1.0371220760152429</v>
      </c>
      <c r="K44" s="813"/>
      <c r="L44" s="467"/>
      <c r="M44" s="467">
        <f>SUM(M34:M43)</f>
        <v>1.0371220760152429</v>
      </c>
      <c r="N44" s="813"/>
      <c r="O44" s="467"/>
      <c r="P44" s="467">
        <f>SUM(P34:P43)</f>
        <v>1.0371220760152429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0.90941814540216004</v>
      </c>
      <c r="I95" s="478"/>
      <c r="J95" s="861">
        <f>J65+SUM(F46:F55)+SUM(F34:F43)+J32</f>
        <v>8.8674076722434977E-2</v>
      </c>
      <c r="K95" s="816"/>
      <c r="L95" s="478"/>
      <c r="M95" s="478">
        <f>M65+SUM(G46:G55)+SUM(G34:G43)+M32</f>
        <v>3.9029853890647941E-2</v>
      </c>
      <c r="N95" s="816"/>
      <c r="O95" s="478"/>
      <c r="P95" s="478">
        <f>P65+SUM(H46:H55)+SUM(H34:H43)+P32</f>
        <v>1.0371220760152429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8.8674076722434977E-2</v>
      </c>
      <c r="I96" s="397"/>
      <c r="J96" s="862">
        <f>J80+SUM(G46:G55)+SUM(G34:G43)</f>
        <v>3.9029853890647941E-2</v>
      </c>
      <c r="K96" s="822"/>
      <c r="L96" s="397"/>
      <c r="M96" s="397">
        <f>M80+SUM(H46:H55)+SUM(H34:H43)</f>
        <v>1.0371220760152429</v>
      </c>
      <c r="N96" s="822"/>
      <c r="O96" s="397"/>
      <c r="P96" s="397">
        <f>P80+SUM(J46:J55)+SUM(J34:J43)</f>
        <v>1.0371220760152429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3.9029853890647941E-2</v>
      </c>
      <c r="I97" s="326"/>
      <c r="J97" s="863">
        <f>J81+SUM(H46:H55)+SUM(H34:H43)+J91</f>
        <v>1.0371220760152429</v>
      </c>
      <c r="K97" s="815"/>
      <c r="L97" s="326"/>
      <c r="M97" s="326">
        <f>M81+SUM(J46:J55)+SUM(J34:J43)+M91</f>
        <v>1.0371220760152429</v>
      </c>
      <c r="N97" s="815"/>
      <c r="O97" s="326"/>
      <c r="P97" s="326">
        <f>P81+SUM(M46:M55)+SUM(M34:M43)+P91</f>
        <v>1.0371220760152429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1.0371220760152429</v>
      </c>
      <c r="I99" s="360"/>
      <c r="J99" s="865">
        <f>SUM(J95:J98)</f>
        <v>1.1648260066283258</v>
      </c>
      <c r="K99" s="817"/>
      <c r="L99" s="360"/>
      <c r="M99" s="360">
        <f>SUM(M95:M98)</f>
        <v>2.1132740059211335</v>
      </c>
      <c r="N99" s="817"/>
      <c r="O99" s="360"/>
      <c r="P99" s="360">
        <f>SUM(P95:P98)</f>
        <v>3.1113662280457284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2016-07-28T19:12:29Z</dcterms:modified>
</cp:coreProperties>
</file>