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 - Keepflo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O21" i="25" s="1"/>
  <c r="V50" i="25" s="1"/>
  <c r="D44" i="25" s="1"/>
  <c r="D45" i="25" s="1"/>
  <c r="D60" i="25" s="1"/>
  <c r="I49" i="25" s="1"/>
  <c r="E40" i="1" s="1"/>
  <c r="T19" i="27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J37" i="1" s="1"/>
  <c r="I60" i="25"/>
  <c r="H40" i="1" s="1"/>
  <c r="I60" i="28"/>
  <c r="H43" i="1" s="1"/>
  <c r="M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43" i="1" l="1"/>
  <c r="P43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4" i="6"/>
  <c r="Q20" i="6"/>
  <c r="Q147" i="6" s="1"/>
  <c r="L20" i="6"/>
  <c r="L152" i="6" s="1"/>
  <c r="P20" i="6"/>
  <c r="P69" i="6" s="1"/>
  <c r="P94" i="6" s="1"/>
  <c r="L58" i="6"/>
  <c r="H84" i="6"/>
  <c r="J86" i="6"/>
  <c r="I91" i="6"/>
  <c r="I95" i="6"/>
  <c r="M20" i="6"/>
  <c r="M73" i="6" s="1"/>
  <c r="O20" i="6"/>
  <c r="O147" i="6" s="1"/>
  <c r="I83" i="6"/>
  <c r="J92" i="6"/>
  <c r="J94" i="6"/>
  <c r="H60" i="1"/>
  <c r="H61" i="1"/>
  <c r="H62" i="1"/>
  <c r="H63" i="1"/>
  <c r="H64" i="1"/>
  <c r="E31" i="5"/>
  <c r="F31" i="5" s="1"/>
  <c r="I86" i="6" l="1"/>
  <c r="I97" i="6"/>
  <c r="I92" i="6"/>
  <c r="I93" i="6"/>
  <c r="I96" i="6"/>
  <c r="L147" i="6"/>
  <c r="L77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H101" i="6" l="1"/>
  <c r="L92" i="6"/>
  <c r="L94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<sst xmlns="http://schemas.openxmlformats.org/spreadsheetml/2006/main" count="3072" uniqueCount="710">
  <si>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</si>
  <si>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</si>
  <si>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</si>
  <si>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</si>
  <si>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</si>
  <si>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</si>
  <si>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</si>
  <si>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</si>
  <si>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</si>
  <si>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</si>
  <si>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</si>
  <si>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</si>
  <si>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</si>
  <si>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</si>
  <si>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</si>
  <si>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</si>
  <si>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</si>
  <si>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</si>
  <si>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</si>
  <si>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</si>
  <si>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</si>
  <si>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</si>
  <si>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</si>
  <si>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</si>
  <si>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</si>
  <si>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</si>
  <si>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</si>
  <si>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</si>
  <si>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</si>
  <si>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</si>
  <si>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</si>
  <si>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</si>
  <si>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</si>
  <si>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</si>
  <si>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</si>
  <si>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</si>
  <si>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</si>
  <si>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</si>
  <si>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</si>
  <si>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</si>
  <si>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</si>
  <si>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</si>
  <si>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</si>
  <si>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</si>
  <si>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</si>
  <si>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</si>
  <si>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</si>
  <si>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</si>
  <si>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</si>
  <si>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</si>
  <si>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</si>
  <si>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</si>
  <si>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</si>
  <si>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</si>
  <si>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</si>
  <si>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</si>
  <si>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</si>
  <si>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</si>
  <si>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</si>
  <si>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</si>
  <si>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</si>
  <si>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</si>
  <si>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</si>
  <si>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</si>
  <si>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</si>
  <si>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</si>
  <si>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</si>
  <si>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</si>
  <si>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</si>
  <si>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</si>
  <si>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</si>
  <si>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</si>
  <si>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</si>
  <si>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</si>
  <si>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</si>
  <si>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</si>
  <si>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</si>
  <si>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</si>
  <si>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</si>
  <si>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</si>
  <si>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</si>
  <si>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</si>
  <si>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</si>
  <si>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</si>
  <si>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</si>
  <si>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</si>
  <si>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</si>
  <si>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</si>
  <si>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</si>
  <si>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</si>
  <si>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</si>
  <si>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</si>
  <si>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</si>
  <si>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</si>
  <si>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</si>
  <si>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</si>
  <si>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</si>
  <si>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</si>
  <si>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</si>
  <si>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</si>
  <si>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</si>
  <si>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</si>
  <si>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</si>
  <si>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</si>
  <si>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</si>
  <si>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</si>
  <si>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</si>
  <si>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</si>
  <si>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</si>
  <si>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</si>
  <si>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</si>
  <si>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</si>
  <si>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</si>
  <si>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</si>
  <si>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</si>
  <si>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</si>
  <si>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</si>
  <si>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</si>
  <si>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</si>
  <si>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</si>
  <si>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</si>
  <si>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</si>
  <si>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</si>
  <si>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</si>
  <si>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</si>
  <si>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</si>
  <si>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</si>
  <si>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</si>
  <si>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</si>
  <si>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</si>
  <si>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</si>
  <si>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</si>
  <si>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</si>
  <si>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</si>
  <si>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</si>
  <si>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</si>
  <si>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</si>
  <si>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</si>
  <si>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</si>
  <si>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</si>
  <si>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</si>
  <si>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</si>
  <si>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</si>
  <si>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</si>
  <si>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</si>
  <si>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</si>
  <si>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</si>
  <si>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</si>
  <si>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</si>
  <si>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</si>
  <si>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</si>
  <si>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</si>
  <si>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</si>
  <si>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</si>
  <si>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</si>
  <si>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</si>
  <si>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</si>
  <si>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</si>
  <si>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</si>
  <si>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</si>
  <si>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</si>
  <si>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</si>
  <si>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</si>
  <si>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</si>
  <si>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</si>
  <si>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</si>
  <si>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</si>
  <si>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</si>
  <si>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</si>
  <si>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</si>
  <si>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</si>
  <si>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</si>
  <si>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</si>
  <si>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</si>
  <si>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</si>
  <si>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</si>
  <si>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</si>
  <si>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</si>
  <si>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</si>
  <si>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</si>
  <si>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</si>
  <si>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</si>
  <si>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</si>
  <si>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</si>
  <si>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</si>
  <si>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</si>
  <si>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</si>
  <si>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</si>
  <si>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</si>
  <si>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</si>
  <si>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</si>
  <si>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</si>
  <si>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</si>
  <si>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</si>
  <si>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</si>
  <si>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</si>
  <si>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</si>
  <si>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</si>
  <si>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</si>
  <si>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</si>
  <si>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</si>
  <si>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</si>
  <si>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</si>
  <si>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</si>
  <si>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</si>
  <si>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</si>
  <si>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</si>
  <si>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</si>
  <si>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</si>
  <si>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</si>
  <si>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</si>
  <si>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</si>
  <si>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</si>
  <si>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</si>
  <si>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</si>
  <si>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</si>
  <si>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</si>
  <si>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</si>
  <si>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</si>
  <si>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</si>
  <si>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</si>
  <si>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</si>
  <si>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</si>
  <si>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</si>
  <si>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</si>
  <si>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</si>
  <si>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</si>
  <si>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</si>
  <si>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</si>
  <si>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</si>
  <si>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</si>
  <si>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</si>
  <si>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</si>
  <si>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</si>
  <si>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</si>
  <si>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</si>
  <si>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</si>
  <si>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</si>
  <si>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</si>
  <si>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</si>
  <si>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</si>
  <si>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</si>
  <si>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</si>
  <si>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</si>
  <si>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</si>
  <si>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</si>
  <si>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</si>
  <si>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</si>
  <si>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</si>
  <si>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</si>
  <si>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</si>
  <si>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</si>
  <si>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</si>
  <si>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</si>
  <si>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</si>
  <si>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</si>
  <si>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</si>
  <si>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</si>
  <si>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</si>
  <si>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</si>
  <si>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</si>
  <si>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</si>
  <si>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</si>
  <si>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</si>
  <si>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</si>
  <si>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</si>
  <si>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</si>
  <si>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</si>
  <si>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</si>
  <si>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</si>
  <si>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</si>
  <si>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</si>
  <si>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</si>
  <si>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</si>
  <si>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</si>
  <si>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</si>
  <si>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</si>
  <si>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</si>
  <si>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</si>
  <si>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</si>
  <si>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</si>
  <si>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</si>
  <si>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</si>
  <si>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</si>
  <si>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</si>
  <si>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</si>
  <si>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</si>
  <si>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</si>
  <si>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</si>
  <si>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</si>
  <si>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</si>
  <si>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</si>
  <si>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</si>
  <si>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</si>
  <si>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</si>
  <si>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</si>
  <si>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</si>
  <si>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</si>
  <si>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</si>
  <si>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</si>
  <si>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</si>
  <si>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</si>
  <si>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</si>
  <si>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</si>
  <si>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</si>
  <si>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</si>
  <si>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</si>
  <si>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</si>
  <si>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</si>
  <si>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</si>
  <si>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</si>
  <si>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</si>
  <si>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</si>
  <si>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</si>
  <si>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</si>
  <si>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</si>
  <si>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</si>
  <si>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</si>
  <si>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</si>
  <si>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</si>
  <si>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</si>
  <si>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</si>
  <si>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</si>
  <si>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</si>
  <si>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</si>
  <si>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</si>
  <si>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</si>
  <si>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</si>
  <si>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</si>
  <si>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</si>
  <si>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</si>
  <si>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</si>
  <si>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</si>
  <si>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</si>
  <si>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</si>
  <si>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</si>
  <si>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</si>
  <si>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</si>
  <si>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</si>
  <si>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</si>
  <si>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</si>
  <si>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</si>
  <si>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</si>
  <si>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</si>
  <si>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</si>
  <si>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</si>
  <si>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</si>
  <si>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</si>
  <si>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</si>
  <si>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</si>
  <si>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</si>
  <si>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</si>
  <si>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</si>
  <si>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</si>
  <si>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</si>
  <si>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</si>
  <si>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</si>
  <si>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</si>
  <si>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</si>
  <si>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</si>
  <si>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</si>
  <si>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</si>
  <si>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</si>
  <si>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</si>
  <si>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</si>
  <si>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</si>
  <si>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</si>
  <si>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</si>
  <si>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</si>
  <si>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</si>
  <si>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</si>
  <si>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</si>
  <si>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</si>
  <si>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</si>
  <si>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</si>
  <si>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</si>
  <si>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</si>
  <si>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</si>
  <si>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</si>
  <si>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</si>
  <si>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</si>
  <si>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</si>
  <si>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</si>
  <si>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</si>
  <si>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</si>
  <si>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</si>
  <si>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</si>
  <si>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</si>
  <si>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</si>
  <si>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</si>
  <si>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</si>
  <si>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</si>
  <si>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</si>
  <si>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</si>
  <si>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</si>
  <si>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</si>
  <si>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</si>
  <si>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</si>
  <si>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</si>
  <si>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</si>
  <si>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</si>
  <si>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</si>
  <si>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</si>
  <si>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</si>
  <si>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</si>
  <si>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</si>
  <si>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</si>
  <si>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</si>
  <si>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</si>
  <si>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</si>
  <si>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</si>
  <si>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</si>
  <si>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</si>
  <si>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</si>
  <si>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</si>
  <si>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</si>
  <si>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</si>
  <si>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</si>
  <si>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</si>
  <si>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</si>
  <si>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</si>
  <si>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</si>
  <si>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</si>
  <si>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</si>
  <si>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</si>
  <si>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</si>
  <si>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</si>
  <si>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</si>
  <si>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</si>
  <si>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</si>
  <si>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</si>
  <si>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</si>
  <si>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</si>
  <si>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</si>
  <si>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</si>
  <si>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</si>
  <si>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</si>
  <si>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</si>
  <si>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</si>
  <si>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</si>
  <si>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</si>
  <si>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</si>
  <si>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</si>
  <si>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</si>
  <si>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</si>
  <si>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</si>
  <si>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</si>
  <si>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</si>
  <si>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</si>
  <si>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</si>
  <si>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</si>
  <si>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</si>
  <si>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</si>
  <si>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</si>
  <si>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</si>
  <si>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</si>
  <si>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</si>
  <si>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</si>
  <si>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</si>
  <si>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</si>
  <si>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</si>
  <si>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</si>
  <si>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</si>
  <si>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</si>
  <si>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</si>
  <si>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</si>
  <si>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</si>
  <si>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</si>
  <si>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</si>
  <si>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</si>
  <si>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</si>
  <si>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</si>
  <si>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</si>
  <si>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</si>
  <si>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</si>
  <si>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</si>
  <si>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</si>
  <si>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</si>
  <si>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</si>
  <si>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</si>
  <si>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</si>
  <si>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</si>
  <si>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</si>
  <si>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</si>
  <si>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</si>
  <si>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</si>
  <si>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</si>
  <si>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</si>
  <si>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</si>
  <si>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</si>
  <si>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</si>
  <si>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</si>
  <si>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</si>
  <si>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</si>
  <si>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</si>
  <si>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</si>
  <si>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</si>
  <si>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</si>
  <si>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</si>
  <si>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</si>
  <si>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</si>
  <si>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</si>
  <si>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</si>
  <si>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</si>
  <si>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</si>
  <si>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</si>
  <si>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</si>
  <si>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</si>
  <si>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</si>
  <si>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</si>
  <si>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</si>
  <si>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</si>
  <si>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</si>
  <si>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</si>
  <si>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</si>
  <si>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</si>
  <si>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</si>
  <si>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</si>
  <si>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</si>
  <si>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</si>
  <si>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</si>
  <si>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</si>
  <si>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</si>
  <si>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</si>
  <si>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</si>
  <si>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</si>
  <si>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</si>
  <si>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</si>
  <si>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</si>
  <si>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</si>
  <si>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</si>
  <si>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</si>
  <si>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</si>
  <si>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</si>
  <si>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</si>
  <si>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</si>
  <si>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</si>
  <si>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</si>
  <si>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</si>
  <si>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</si>
  <si>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</si>
  <si>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</si>
  <si>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</si>
  <si>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</si>
  <si>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</si>
  <si>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</si>
  <si>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</si>
  <si>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</si>
  <si>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</si>
  <si>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</si>
  <si>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</si>
  <si>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</si>
  <si>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</si>
  <si>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</si>
  <si>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</si>
  <si>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</si>
  <si>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</si>
  <si>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</si>
  <si>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</si>
  <si>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</si>
  <si>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</si>
  <si>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</si>
  <si>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</si>
  <si>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</si>
  <si>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</si>
  <si>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</si>
  <si>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</si>
  <si>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</si>
  <si>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</si>
  <si>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</si>
  <si>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</si>
  <si>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</si>
  <si>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</si>
  <si>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</si>
  <si>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</si>
  <si>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</si>
  <si>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</si>
  <si>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</si>
  <si>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</si>
  <si>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</si>
  <si>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</si>
  <si>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</si>
  <si>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</si>
  <si>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</si>
  <si>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</si>
  <si>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</si>
  <si>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</si>
  <si>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</si>
  <si>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</si>
  <si>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</si>
  <si>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</si>
  <si>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</si>
  <si>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</si>
  <si>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</si>
  <si>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</si>
  <si>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</si>
  <si>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</si>
  <si>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</si>
  <si>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</si>
  <si>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</si>
  <si>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</si>
  <si>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</si>
  <si>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</si>
  <si>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</si>
  <si>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</si>
  <si>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</si>
  <si>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</si>
  <si>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</si>
  <si>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</si>
  <si>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</si>
  <si>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</si>
  <si>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</si>
  <si>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</si>
  <si>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</si>
  <si>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</si>
  <si>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</si>
  <si>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</si>
  <si>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</si>
  <si>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</si>
  <si>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</si>
  <si>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</si>
  <si>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</si>
  <si>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</si>
  <si>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</si>
  <si>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</si>
  <si>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</si>
  <si>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</si>
  <si>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</si>
  <si>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</si>
  <si>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</si>
  <si>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</si>
  <si>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</si>
  <si>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</si>
  <si>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</si>
  <si>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</si>
  <si>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</si>
  <si>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</si>
  <si>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</si>
  <si>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</si>
  <si>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</si>
  <si>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</si>
  <si>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</si>
  <si>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</si>
  <si>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</si>
  <si>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</si>
  <si>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</si>
  <si>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</si>
  <si>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</si>
  <si>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</si>
  <si>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</si>
  <si>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</si>
  <si>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</si>
  <si>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</si>
  <si>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</si>
  <si>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</si>
  <si>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</si>
  <si>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</si>
  <si>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</si>
  <si>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</si>
  <si>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</si>
  <si>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</si>
  <si>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</si>
  <si>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</si>
  <si>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</si>
  <si>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</si>
  <si>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</si>
  <si>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</si>
  <si>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</si>
  <si>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</si>
  <si>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</si>
  <si>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</si>
  <si>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</si>
  <si>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</si>
  <si>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</si>
  <si>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</si>
  <si>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</si>
  <si>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</si>
  <si>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</si>
  <si>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</si>
  <si>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</si>
  <si>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</si>
  <si>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</si>
  <si>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</si>
  <si>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</si>
  <si>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</si>
  <si>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</si>
  <si>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</si>
  <si>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</si>
  <si>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</si>
  <si>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</si>
  <si>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</si>
  <si>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</si>
  <si>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</si>
  <si>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</si>
  <si>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</si>
  <si>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</si>
  <si>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</si>
  <si>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</si>
  <si>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</si>
  <si>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</si>
  <si>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</si>
  <si>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</si>
  <si>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</si>
  <si>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</si>
  <si>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</si>
  <si>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</si>
  <si>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</si>
  <si>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</si>
  <si>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G15A  H2</t>
  </si>
  <si>
    <t>G15A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</si>
</sst>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G15A  H2</v>
      </c>
      <c r="Q5" s="348"/>
      <c r="R5" s="226"/>
      <c r="S5" s="226"/>
      <c r="T5" s="226"/>
      <c r="U5" s="349" t="s">
        <v>16</v>
      </c>
      <c r="V5" s="919">
        <f ca="1" xml:space="preserve"> TODAY()</f>
        <v>42572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342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0.25</v>
      </c>
      <c r="P13" s="158"/>
      <c r="Q13" s="973" t="s">
        <v>312</v>
      </c>
      <c r="R13" s="983"/>
      <c r="S13" s="999">
        <f>+C20</f>
        <v>0.75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3.4960034960034963E-4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20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148.91366500791207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18.582599085799966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0.40500000000000003</v>
      </c>
      <c r="P18" s="158"/>
      <c r="Q18" s="973" t="s">
        <v>302</v>
      </c>
      <c r="R18" s="974"/>
      <c r="S18" s="983"/>
      <c r="T18" s="254">
        <f>144-S15</f>
        <v>124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8.1154405805255694E-2</v>
      </c>
      <c r="J20" s="318"/>
      <c r="K20" s="158"/>
      <c r="L20" s="915" t="s">
        <v>300</v>
      </c>
      <c r="M20" s="909"/>
      <c r="N20" s="913"/>
      <c r="O20" s="789">
        <v>0</v>
      </c>
      <c r="P20" s="158"/>
      <c r="Q20" s="973" t="s">
        <v>299</v>
      </c>
      <c r="R20" s="983"/>
      <c r="S20" s="252">
        <f>IF(ISERROR(T18/O22),"",T18/O22)</f>
        <v>306.17283950617281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1.5485499238166638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0.40500000000000003</v>
      </c>
      <c r="P22" s="158"/>
      <c r="Q22" s="973" t="s">
        <v>296</v>
      </c>
      <c r="R22" s="974"/>
      <c r="S22" s="974"/>
      <c r="T22" s="203">
        <f>IF(S20="",,S20 - 1)</f>
        <v>305.17283950617281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18.582599085799966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6.0892047653618567E-2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658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2.845E-2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3.2442047653618564E-2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1.593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1831.037037037037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20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306.17283950617281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305.17283950617281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-0.35654943381793169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39.193548387096776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-5.3482415072689751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6.0892047653618567E-2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0.12787330007259901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485.34824150726899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1191.3093200632966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148.91366500791207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0.10442986172595586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148.91366500791207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6.0892047653618567E-2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3.4960034960034963E-4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8.1154405805255694E-2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4.2624433357532993E-2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2.3443438346643149E-2</v>
      </c>
      <c r="E62" s="146"/>
      <c r="F62" s="304">
        <v>68</v>
      </c>
      <c r="G62" s="180" t="s">
        <v>231</v>
      </c>
      <c r="H62" s="182"/>
      <c r="I62" s="181">
        <f>SUM(I53:I61)</f>
        <v>0.20505254457961361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3.6209137468456672E-2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0.10442986172595586</v>
      </c>
      <c r="E64" s="146"/>
      <c r="F64" s="165">
        <v>70</v>
      </c>
      <c r="G64" s="167" t="s">
        <v>352</v>
      </c>
      <c r="H64" s="166"/>
      <c r="I64" s="162">
        <f>+I63+I62</f>
        <v>0.24126168204807028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42572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0.11904524634134048</v>
      </c>
      <c r="F23" s="120">
        <f>E23</f>
        <v>0.11904524634134048</v>
      </c>
    </row>
    <row r="24" spans="2:28" x14ac:dyDescent="0.2">
      <c r="B24" s="115" t="s">
        <v>44</v>
      </c>
      <c r="C24" s="108"/>
      <c r="D24" s="111"/>
      <c r="E24" s="111">
        <f>Assembly!H96</f>
        <v>8.4207296438271337E-2</v>
      </c>
      <c r="F24" s="120">
        <f>E24</f>
        <v>8.4207296438271337E-2</v>
      </c>
    </row>
    <row r="25" spans="2:28" x14ac:dyDescent="0.2">
      <c r="B25" s="121" t="s">
        <v>40</v>
      </c>
      <c r="C25" s="108"/>
      <c r="D25" s="361"/>
      <c r="E25" s="122">
        <f>Assembly!H97</f>
        <v>3.8009139268458475E-2</v>
      </c>
      <c r="F25" s="123">
        <f>E25-Assembly!H85-Assembly!H86-Assembly!H88-Assembly!H89-'Machined Part #1'!I54-'Machined Part #1'!I58-'Pacific Quote #2'!I50-'Pacific Quote #2'!I54-'Pacific Quote #3'!I50-'Pacific Quote #3'!I54</f>
        <v>3.6209137468456679E-2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-0.24126168204807028</v>
      </c>
      <c r="F26" s="120">
        <f>F22-F23-F24-F25</f>
        <v>-0.23946168024806846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-0.24126168204807028</v>
      </c>
      <c r="F28" s="120">
        <f>F26-F27</f>
        <v>-0.23946168024806846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0.11904524634134048</v>
      </c>
      <c r="F34" s="395">
        <f>'Machined Part #1'!I55+'Machined Part #1'!I56+'Machined Part #1'!I57</f>
        <v>8.4207296438271337E-2</v>
      </c>
      <c r="G34" s="468">
        <f>'Machined Part #1'!I63+'Machined Part #1'!I54+'Machined Part #1'!I58</f>
        <v>3.8009139268458475E-2</v>
      </c>
      <c r="H34" s="327">
        <f>'Machined Part #1'!I64</f>
        <v>0.24126168204807028</v>
      </c>
      <c r="I34" s="327"/>
      <c r="J34" s="843">
        <f t="shared" ref="J34:J43" si="1">$H34</f>
        <v>0.24126168204807028</v>
      </c>
      <c r="K34" s="811"/>
      <c r="L34" s="327"/>
      <c r="M34" s="327">
        <f t="shared" ref="M34:M43" si="2">$H34</f>
        <v>0.24126168204807028</v>
      </c>
      <c r="N34" s="811"/>
      <c r="O34" s="327"/>
      <c r="P34" s="327">
        <f t="shared" ref="P34:P43" si="3">$H34</f>
        <v>0.24126168204807028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0.24126168204807028</v>
      </c>
      <c r="I44" s="467"/>
      <c r="J44" s="846">
        <f>SUM(J34:J43)</f>
        <v>0.24126168204807028</v>
      </c>
      <c r="K44" s="813"/>
      <c r="L44" s="467"/>
      <c r="M44" s="467">
        <f>SUM(M34:M43)</f>
        <v>0.24126168204807028</v>
      </c>
      <c r="N44" s="813"/>
      <c r="O44" s="467"/>
      <c r="P44" s="467">
        <f>SUM(P34:P43)</f>
        <v>0.24126168204807028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0.11904524634134048</v>
      </c>
      <c r="I95" s="478"/>
      <c r="J95" s="861">
        <f>J65+SUM(F46:F55)+SUM(F34:F43)+J32</f>
        <v>8.4207296438271337E-2</v>
      </c>
      <c r="K95" s="816"/>
      <c r="L95" s="478"/>
      <c r="M95" s="478">
        <f>M65+SUM(G46:G55)+SUM(G34:G43)+M32</f>
        <v>3.8009139268458475E-2</v>
      </c>
      <c r="N95" s="816"/>
      <c r="O95" s="478"/>
      <c r="P95" s="478">
        <f>P65+SUM(H46:H55)+SUM(H34:H43)+P32</f>
        <v>0.24126168204807028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8.4207296438271337E-2</v>
      </c>
      <c r="I96" s="397"/>
      <c r="J96" s="862">
        <f>J80+SUM(G46:G55)+SUM(G34:G43)</f>
        <v>3.8009139268458475E-2</v>
      </c>
      <c r="K96" s="822"/>
      <c r="L96" s="397"/>
      <c r="M96" s="397">
        <f>M80+SUM(H46:H55)+SUM(H34:H43)</f>
        <v>0.24126168204807028</v>
      </c>
      <c r="N96" s="822"/>
      <c r="O96" s="397"/>
      <c r="P96" s="397">
        <f>P80+SUM(J46:J55)+SUM(J34:J43)</f>
        <v>0.24126168204807028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3.8009139268458475E-2</v>
      </c>
      <c r="I97" s="326"/>
      <c r="J97" s="863">
        <f>J81+SUM(H46:H55)+SUM(H34:H43)+J91</f>
        <v>0.24126168204807028</v>
      </c>
      <c r="K97" s="815"/>
      <c r="L97" s="326"/>
      <c r="M97" s="326">
        <f>M81+SUM(J46:J55)+SUM(J34:J43)+M91</f>
        <v>0.24126168204807028</v>
      </c>
      <c r="N97" s="815"/>
      <c r="O97" s="326"/>
      <c r="P97" s="326">
        <f>P81+SUM(M46:M55)+SUM(M34:M43)+P91</f>
        <v>0.24126168204807028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0.24126168204807028</v>
      </c>
      <c r="I99" s="360"/>
      <c r="J99" s="865">
        <f>SUM(J95:J98)</f>
        <v>0.3634781177548001</v>
      </c>
      <c r="K99" s="817"/>
      <c r="L99" s="360"/>
      <c r="M99" s="360">
        <f>SUM(M95:M98)</f>
        <v>0.520532503364599</v>
      </c>
      <c r="N99" s="817"/>
      <c r="O99" s="360"/>
      <c r="P99" s="360">
        <f>SUM(P95:P98)</f>
        <v>0.7237850461442108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2016-07-21T13:06:57Z</dcterms:modified>
</cp:coreProperties>
</file>