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<sst xmlns="http://schemas.openxmlformats.org/spreadsheetml/2006/main" count="3071" uniqueCount="709">
  <si>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</si>
  <si>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</si>
  <si>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</si>
  <si>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</si>
  <si>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</si>
  <si>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</si>
  <si>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</si>
  <si>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</si>
  <si>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</si>
  <si>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</si>
  <si>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</si>
  <si>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</si>
  <si>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</si>
  <si>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</si>
  <si>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</si>
  <si>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</si>
  <si>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</si>
  <si>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</si>
  <si>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</si>
  <si>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</si>
  <si>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</si>
  <si>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</si>
  <si>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</si>
  <si>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</si>
  <si>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</si>
  <si>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</si>
  <si>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</si>
  <si>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</si>
  <si>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</si>
  <si>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</si>
  <si>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</si>
  <si>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</si>
  <si>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</si>
  <si>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</si>
  <si>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</si>
  <si>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</si>
  <si>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</si>
  <si>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</si>
  <si>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</si>
  <si>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</si>
  <si>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</si>
  <si>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</si>
  <si>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</si>
  <si>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</si>
  <si>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</si>
  <si>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</si>
  <si>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</si>
  <si>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</si>
  <si>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</si>
  <si>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</si>
  <si>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</si>
  <si>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</si>
  <si>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</si>
  <si>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</si>
  <si>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</si>
  <si>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</si>
  <si>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</si>
  <si>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</si>
  <si>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</si>
  <si>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</si>
  <si>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</si>
  <si>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</si>
  <si>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</si>
  <si>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</si>
  <si>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</si>
  <si>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</si>
  <si>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</si>
  <si>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</si>
  <si>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</si>
  <si>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</si>
  <si>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</si>
  <si>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</si>
  <si>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</si>
  <si>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</si>
  <si>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</si>
  <si>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</si>
  <si>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</si>
  <si>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</si>
  <si>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</si>
  <si>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</si>
  <si>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</si>
  <si>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</si>
  <si>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</si>
  <si>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</si>
  <si>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</si>
  <si>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</si>
  <si>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</si>
  <si>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</si>
  <si>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</si>
  <si>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</si>
  <si>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</si>
  <si>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</si>
  <si>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</si>
  <si>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</si>
  <si>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</si>
  <si>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</si>
  <si>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</si>
  <si>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</si>
  <si>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</si>
  <si>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</si>
  <si>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</si>
  <si>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</si>
  <si>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</si>
  <si>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</si>
  <si>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</si>
  <si>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</si>
  <si>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</si>
  <si>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</si>
  <si>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</si>
  <si>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</si>
  <si>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</si>
  <si>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</si>
  <si>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</si>
  <si>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</si>
  <si>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</si>
  <si>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</si>
  <si>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</si>
  <si>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</si>
  <si>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</si>
  <si>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</si>
  <si>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</si>
  <si>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</si>
  <si>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</si>
  <si>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</si>
  <si>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</si>
  <si>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</si>
  <si>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</si>
  <si>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</si>
  <si>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</si>
  <si>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</si>
  <si>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</si>
  <si>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</si>
  <si>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</si>
  <si>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</si>
  <si>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</si>
  <si>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</si>
  <si>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</si>
  <si>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</si>
  <si>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</si>
  <si>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</si>
  <si>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</si>
  <si>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</si>
  <si>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</si>
  <si>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</si>
  <si>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</si>
  <si>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</si>
  <si>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</si>
  <si>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</si>
  <si>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</si>
  <si>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</si>
  <si>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</si>
  <si>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</si>
  <si>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</si>
  <si>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</si>
  <si>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</si>
  <si>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</si>
  <si>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</si>
  <si>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</si>
  <si>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</si>
  <si>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</si>
  <si>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</si>
  <si>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</si>
  <si>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</si>
  <si>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</si>
  <si>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</si>
  <si>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</si>
  <si>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</si>
  <si>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</si>
  <si>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</si>
  <si>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</si>
  <si>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</si>
  <si>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</si>
  <si>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</si>
  <si>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</si>
  <si>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</si>
  <si>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</si>
  <si>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</si>
  <si>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</si>
  <si>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</si>
  <si>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</si>
  <si>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</si>
  <si>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</si>
  <si>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</si>
  <si>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</si>
  <si>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</si>
  <si>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</si>
  <si>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</si>
  <si>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</si>
  <si>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</si>
  <si>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</si>
  <si>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</si>
  <si>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</si>
  <si>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</si>
  <si>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</si>
  <si>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</si>
  <si>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</si>
  <si>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</si>
  <si>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</si>
  <si>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</si>
  <si>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</si>
  <si>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</si>
  <si>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</si>
  <si>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</si>
  <si>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</si>
  <si>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</si>
  <si>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</si>
  <si>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</si>
  <si>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</si>
  <si>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</si>
  <si>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</si>
  <si>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</si>
  <si>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</si>
  <si>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</si>
  <si>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</si>
  <si>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</si>
  <si>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</si>
  <si>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</si>
  <si>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</si>
  <si>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</si>
  <si>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</si>
  <si>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</si>
  <si>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</si>
  <si>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</si>
  <si>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</si>
  <si>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</si>
  <si>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</si>
  <si>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</si>
  <si>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</si>
  <si>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</si>
  <si>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</si>
  <si>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</si>
  <si>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</si>
  <si>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</si>
  <si>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</si>
  <si>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</si>
  <si>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</si>
  <si>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</si>
  <si>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</si>
  <si>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</si>
  <si>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</si>
  <si>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</si>
  <si>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</si>
  <si>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</si>
  <si>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</si>
  <si>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</si>
  <si>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</si>
  <si>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</si>
  <si>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</si>
  <si>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</si>
  <si>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</si>
  <si>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</si>
  <si>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</si>
  <si>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</si>
  <si>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</si>
  <si>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</si>
  <si>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</si>
  <si>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</si>
  <si>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</si>
  <si>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</si>
  <si>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</si>
  <si>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</si>
  <si>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</si>
  <si>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</si>
  <si>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</si>
  <si>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</si>
  <si>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</si>
  <si>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</si>
  <si>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</si>
  <si>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</si>
  <si>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</si>
  <si>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</si>
  <si>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</si>
  <si>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</si>
  <si>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</si>
  <si>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</si>
  <si>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</si>
  <si>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</si>
  <si>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</si>
  <si>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</si>
  <si>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</si>
  <si>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</si>
  <si>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</si>
  <si>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</si>
  <si>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</si>
  <si>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</si>
  <si>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</si>
  <si>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</si>
  <si>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</si>
  <si>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</si>
  <si>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</si>
  <si>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</si>
  <si>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</si>
  <si>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</si>
  <si>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</si>
  <si>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</si>
  <si>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</si>
  <si>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</si>
  <si>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</si>
  <si>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</si>
  <si>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</si>
  <si>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</si>
  <si>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</si>
  <si>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</si>
  <si>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</si>
  <si>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</si>
  <si>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</si>
  <si>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</si>
  <si>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</si>
  <si>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</si>
  <si>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</si>
  <si>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</si>
  <si>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</si>
  <si>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</si>
  <si>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</si>
  <si>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</si>
  <si>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</si>
  <si>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</si>
  <si>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</si>
  <si>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</si>
  <si>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</si>
  <si>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</si>
  <si>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</si>
  <si>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</si>
  <si>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</si>
  <si>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</si>
  <si>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</si>
  <si>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</si>
  <si>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</si>
  <si>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</si>
  <si>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</si>
  <si>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</si>
  <si>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</si>
  <si>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</si>
  <si>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</si>
  <si>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</si>
  <si>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</si>
  <si>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</si>
  <si>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</si>
  <si>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</si>
  <si>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</si>
  <si>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</si>
  <si>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</si>
  <si>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</si>
  <si>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</si>
  <si>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</si>
  <si>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</si>
  <si>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</si>
  <si>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</si>
  <si>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</si>
  <si>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</si>
  <si>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</si>
  <si>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</si>
  <si>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</si>
  <si>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</si>
  <si>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</si>
  <si>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</si>
  <si>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</si>
  <si>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</si>
  <si>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</si>
  <si>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</si>
  <si>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</si>
  <si>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</si>
  <si>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</si>
  <si>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</si>
  <si>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</si>
  <si>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</si>
  <si>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</si>
  <si>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</si>
  <si>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</si>
  <si>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</si>
  <si>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</si>
  <si>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</si>
  <si>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</si>
  <si>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</si>
  <si>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</si>
  <si>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</si>
  <si>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</si>
  <si>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</si>
  <si>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</si>
  <si>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</si>
  <si>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</si>
  <si>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</si>
  <si>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</si>
  <si>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</si>
  <si>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</si>
  <si>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</si>
  <si>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</si>
  <si>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</si>
  <si>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</si>
  <si>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</si>
  <si>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</si>
  <si>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</si>
  <si>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</si>
  <si>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</si>
  <si>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</si>
  <si>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</si>
  <si>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</si>
  <si>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</si>
  <si>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</si>
  <si>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</si>
  <si>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</si>
  <si>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</si>
  <si>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</si>
  <si>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</si>
  <si>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</si>
  <si>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</si>
  <si>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</si>
  <si>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</si>
  <si>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</si>
  <si>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</si>
  <si>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</si>
  <si>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</si>
  <si>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</si>
  <si>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</si>
  <si>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</si>
  <si>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</si>
  <si>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</si>
  <si>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</si>
  <si>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</si>
  <si>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</si>
  <si>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</si>
  <si>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</si>
  <si>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</si>
  <si>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</si>
  <si>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</si>
  <si>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</si>
  <si>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</si>
  <si>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</si>
  <si>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</si>
  <si>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</si>
  <si>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</si>
  <si>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</si>
  <si>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</si>
  <si>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</si>
  <si>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</si>
  <si>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</si>
  <si>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</si>
  <si>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</si>
  <si>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</si>
  <si>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</si>
  <si>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</si>
  <si>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</si>
  <si>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</si>
  <si>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</si>
  <si>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</si>
  <si>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</si>
  <si>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</si>
  <si>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</si>
  <si>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</si>
  <si>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</si>
  <si>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</si>
  <si>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</si>
  <si>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</si>
  <si>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</si>
  <si>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</si>
  <si>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</si>
  <si>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</si>
  <si>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</si>
  <si>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</si>
  <si>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</si>
  <si>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</si>
  <si>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</si>
  <si>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</si>
  <si>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</si>
  <si>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</si>
  <si>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</si>
  <si>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</si>
  <si>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</si>
  <si>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</si>
  <si>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</si>
  <si>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</si>
  <si>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</si>
  <si>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</si>
  <si>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</si>
  <si>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</si>
  <si>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</si>
  <si>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</si>
  <si>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</si>
  <si>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</si>
  <si>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</si>
  <si>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</si>
  <si>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</si>
  <si>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</si>
  <si>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</si>
  <si>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</si>
  <si>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</si>
  <si>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</si>
  <si>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</si>
  <si>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</si>
  <si>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</si>
  <si>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</si>
  <si>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</si>
  <si>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</si>
  <si>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</si>
  <si>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</si>
  <si>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</si>
  <si>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</si>
  <si>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</si>
  <si>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</si>
  <si>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</si>
  <si>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</si>
  <si>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</si>
  <si>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</si>
  <si>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</si>
  <si>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</si>
  <si>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</si>
  <si>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</si>
  <si>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</si>
  <si>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</si>
  <si>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</si>
  <si>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</si>
  <si>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</si>
  <si>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</si>
  <si>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</si>
  <si>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</si>
  <si>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</si>
  <si>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</si>
  <si>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</si>
  <si>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</si>
  <si>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</si>
  <si>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</si>
  <si>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</si>
  <si>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</si>
  <si>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</si>
  <si>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</si>
  <si>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</si>
  <si>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</si>
  <si>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</si>
  <si>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</si>
  <si>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</si>
  <si>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</si>
  <si>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</si>
  <si>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</si>
  <si>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</si>
  <si>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</si>
  <si>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</si>
  <si>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</si>
  <si>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</si>
  <si>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</si>
  <si>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</si>
  <si>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</si>
  <si>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</si>
  <si>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</si>
  <si>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</si>
  <si>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</si>
  <si>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</si>
  <si>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</si>
  <si>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</si>
  <si>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</si>
  <si>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</si>
  <si>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</si>
  <si>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</si>
  <si>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</si>
  <si>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</si>
  <si>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</si>
  <si>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</si>
  <si>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</si>
  <si>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</si>
  <si>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</si>
  <si>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</si>
  <si>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</si>
  <si>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</si>
  <si>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</si>
  <si>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</si>
  <si>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</si>
  <si>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</si>
  <si>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</si>
  <si>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</si>
  <si>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</si>
  <si>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</si>
  <si>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</si>
  <si>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</si>
  <si>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</si>
  <si>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</si>
  <si>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</si>
  <si>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</si>
  <si>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</si>
  <si>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</si>
  <si>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</si>
  <si>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</si>
  <si>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</si>
  <si>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</si>
  <si>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</si>
  <si>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</si>
  <si>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</si>
  <si>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</si>
  <si>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</si>
  <si>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</si>
  <si>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</si>
  <si>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</si>
  <si>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</si>
  <si>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</si>
  <si>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</si>
  <si>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</si>
  <si>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</si>
  <si>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</si>
  <si>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</si>
  <si>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</si>
  <si>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</si>
  <si>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</si>
  <si>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</si>
  <si>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</si>
  <si>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</si>
  <si>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</si>
  <si>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</si>
  <si>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</si>
  <si>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</si>
  <si>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</si>
  <si>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</si>
  <si>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</si>
  <si>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</si>
  <si>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</si>
  <si>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</si>
  <si>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</si>
  <si>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</si>
  <si>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</si>
  <si>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</si>
  <si>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</si>
  <si>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</si>
  <si>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</si>
  <si>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</si>
  <si>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</si>
  <si>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</si>
  <si>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</si>
  <si>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</si>
  <si>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</si>
  <si>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</si>
  <si>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</si>
  <si>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</si>
  <si>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</si>
  <si>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</si>
  <si>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</si>
  <si>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</si>
  <si>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</si>
  <si>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</si>
  <si>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</si>
  <si>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</si>
  <si>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</si>
  <si>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</si>
  <si>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</si>
  <si>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</si>
  <si>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</si>
  <si>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</si>
  <si>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</si>
  <si>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</si>
  <si>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</si>
  <si>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</si>
  <si>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</si>
  <si>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</si>
  <si>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</si>
  <si>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</si>
  <si>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</si>
  <si>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</si>
  <si>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</si>
  <si>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</si>
  <si>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</si>
  <si>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</si>
  <si>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</si>
  <si>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</si>
  <si>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</si>
  <si>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</si>
  <si>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</si>
  <si>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</si>
  <si>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</si>
  <si>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</si>
  <si>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</si>
  <si>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</si>
  <si>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</si>
  <si>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</si>
  <si>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</si>
  <si>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</si>
  <si>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</si>
  <si>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</si>
  <si>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</si>
  <si>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</si>
  <si>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</si>
  <si>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</si>
  <si>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</si>
  <si>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</si>
  <si>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</si>
  <si>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</si>
  <si>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</si>
  <si>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</si>
  <si>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</si>
  <si>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</si>
  <si>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</si>
  <si>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</si>
  <si>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</si>
  <si>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</si>
  <si>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</si>
  <si>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</si>
  <si>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</si>
  <si>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</si>
  <si>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</si>
  <si>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</si>
  <si>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</si>
  <si>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</si>
  <si>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</si>
  <si>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</si>
  <si>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</si>
  <si>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</si>
  <si>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</si>
  <si>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</si>
  <si>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</si>
  <si>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</si>
  <si>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</si>
  <si>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</si>
  <si>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143314-01-C-10   2"</t>
  </si>
  <si>
    <t>143314-01-C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</si>
</sst>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30" t="s">
        <v>707</v>
      </c>
      <c r="D5" s="931"/>
      <c r="E5" s="932"/>
      <c r="F5" s="932"/>
      <c r="G5" s="93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143314-01-C-10   2"</v>
      </c>
      <c r="Q5" s="348"/>
      <c r="R5" s="226"/>
      <c r="S5" s="226"/>
      <c r="T5" s="226"/>
      <c r="U5" s="349" t="s">
        <v>16</v>
      </c>
      <c r="V5" s="920">
        <f ca="1" xml:space="preserve"> TODAY()</f>
        <v>41813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00" t="s">
        <v>321</v>
      </c>
      <c r="M6" s="1001"/>
      <c r="N6" s="1001"/>
      <c r="O6" s="1001"/>
      <c r="P6" s="1001"/>
      <c r="Q6" s="1001"/>
      <c r="R6" s="1001"/>
      <c r="S6" s="1001"/>
      <c r="T6" s="1001"/>
      <c r="U6" s="1001"/>
      <c r="V6" s="100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3">
        <v>1</v>
      </c>
      <c r="B8" s="1005" t="s">
        <v>317</v>
      </c>
      <c r="C8" s="1007" t="s">
        <v>339</v>
      </c>
      <c r="D8" s="100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3"/>
      <c r="B9" s="1006"/>
      <c r="C9" s="1008"/>
      <c r="D9" s="100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3"/>
      <c r="B10" s="1006"/>
      <c r="C10" s="1008"/>
      <c r="D10" s="100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3"/>
      <c r="B11" s="1006"/>
      <c r="C11" s="1008"/>
      <c r="D11" s="1009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3"/>
      <c r="B12" s="1006"/>
      <c r="C12" s="1008"/>
      <c r="D12" s="100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3"/>
      <c r="B13" s="1006"/>
      <c r="C13" s="1008"/>
      <c r="D13" s="100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9">
        <v>1.415</v>
      </c>
      <c r="P13" s="158"/>
      <c r="Q13" s="973" t="s">
        <v>312</v>
      </c>
      <c r="R13" s="983"/>
      <c r="S13" s="1004">
        <f>+C20</f>
        <v>1.625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3"/>
      <c r="B14" s="1006"/>
      <c r="C14" s="1008"/>
      <c r="D14" s="100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3">
        <v>2</v>
      </c>
      <c r="B15" s="1005" t="s">
        <v>306</v>
      </c>
      <c r="C15" s="1007" t="s">
        <v>305</v>
      </c>
      <c r="D15" s="103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90">
        <v>0.125</v>
      </c>
      <c r="P15" s="158"/>
      <c r="Q15" s="973" t="s">
        <v>308</v>
      </c>
      <c r="R15" s="983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3"/>
      <c r="B16" s="1006"/>
      <c r="C16" s="1008"/>
      <c r="D16" s="103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3"/>
      <c r="B17" s="1006"/>
      <c r="C17" s="1008"/>
      <c r="D17" s="1033"/>
      <c r="E17" s="204"/>
      <c r="F17" s="443">
        <v>37</v>
      </c>
      <c r="G17" s="204" t="s">
        <v>452</v>
      </c>
      <c r="H17" s="318"/>
      <c r="I17" s="451">
        <f>IF(OR(C28="HS",C28="HL"),T30,U52)</f>
        <v>130.90153441479322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93.358296300190787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3"/>
      <c r="B18" s="1006"/>
      <c r="C18" s="1008"/>
      <c r="D18" s="103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9">
        <f>SUM(O13:O16)</f>
        <v>1.56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3"/>
      <c r="B19" s="1006"/>
      <c r="C19" s="1032"/>
      <c r="D19" s="103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9.2321301305038572E-2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3" t="s">
        <v>299</v>
      </c>
      <c r="R20" s="983"/>
      <c r="S20" s="252">
        <f>IF(ISERROR(T18/O22),"",T18/O22)</f>
        <v>87.041226747109093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5" t="s">
        <v>691</v>
      </c>
      <c r="M21" s="1016"/>
      <c r="N21" s="101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7.7798580250158986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1.5912000000000002</v>
      </c>
      <c r="P22" s="158"/>
      <c r="Q22" s="973" t="s">
        <v>296</v>
      </c>
      <c r="R22" s="974"/>
      <c r="S22" s="974"/>
      <c r="T22" s="203">
        <f>IF(S20="",,S20 - 1)</f>
        <v>86.041226747109093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93.358296300190787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9">
        <f>IF(ISERROR(S17/T22),,S17/T22)</f>
        <v>1.0850414368752308</v>
      </c>
      <c r="P24" s="243" t="s">
        <v>22</v>
      </c>
      <c r="Q24" s="961" t="s">
        <v>692</v>
      </c>
      <c r="R24" s="961"/>
      <c r="S24" s="961"/>
      <c r="T24" s="961"/>
      <c r="U24" s="961"/>
      <c r="V24" s="198"/>
      <c r="W24" s="158"/>
      <c r="X24" s="158"/>
      <c r="Y24" s="158"/>
    </row>
    <row r="25" spans="1:29" s="237" customFormat="1" ht="13.5" thickBot="1">
      <c r="A25" s="1025"/>
      <c r="B25" s="1023" t="s">
        <v>22</v>
      </c>
      <c r="C25" s="1023"/>
      <c r="D25" s="102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5"/>
      <c r="B26" s="1023"/>
      <c r="C26" s="1023"/>
      <c r="D26" s="102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7"/>
      <c r="H27" s="1018"/>
      <c r="I27" s="1019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5">
        <v>8</v>
      </c>
      <c r="B28" s="1027" t="s">
        <v>676</v>
      </c>
      <c r="C28" s="1007" t="s">
        <v>284</v>
      </c>
      <c r="D28" s="1030"/>
      <c r="E28" s="157"/>
      <c r="F28" s="307"/>
      <c r="G28" s="1020"/>
      <c r="H28" s="1021"/>
      <c r="I28" s="1022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5"/>
      <c r="B29" s="1027"/>
      <c r="C29" s="1008"/>
      <c r="D29" s="1030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5"/>
      <c r="B30" s="1027"/>
      <c r="C30" s="1008"/>
      <c r="D30" s="1030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1" t="s">
        <v>708</v>
      </c>
      <c r="N30" s="981"/>
      <c r="O30" s="921">
        <v>0.4269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5"/>
      <c r="B31" s="1027"/>
      <c r="C31" s="1008"/>
      <c r="D31" s="103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5"/>
      <c r="B32" s="1027"/>
      <c r="C32" s="1008"/>
      <c r="D32" s="1030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0.65814143687523075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5"/>
      <c r="B33" s="1027"/>
      <c r="C33" s="1008"/>
      <c r="D33" s="1030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5"/>
      <c r="B34" s="1027"/>
      <c r="C34" s="1008"/>
      <c r="D34" s="1030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5"/>
      <c r="B35" s="1027"/>
      <c r="C35" s="1008"/>
      <c r="D35" s="1030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6"/>
      <c r="B36" s="1028"/>
      <c r="C36" s="1029"/>
      <c r="D36" s="1031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5">
        <v>23.9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4" t="s">
        <v>706</v>
      </c>
      <c r="M37" s="996" t="s">
        <v>704</v>
      </c>
      <c r="N37" s="996"/>
      <c r="O37" s="259"/>
      <c r="P37" s="158"/>
      <c r="Q37" s="320" t="s">
        <v>278</v>
      </c>
      <c r="R37" s="321"/>
      <c r="S37" s="319"/>
      <c r="T37" s="215">
        <f>S35/T36</f>
        <v>150.62761506276152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996" t="s">
        <v>705</v>
      </c>
      <c r="N38" s="996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135.56485355648536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516.24736048265459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87.041226747109093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1084.5188284518829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86.041226747109093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1.1007736048043615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140.62301805054153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16.511604072065424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1.0850414368752308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2.2594142259414225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2.2785870174379848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463.48839592793456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1047.2122753183457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130.90153441479322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1.8608460642410209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9" t="s">
        <v>248</v>
      </c>
      <c r="M54" s="1040"/>
      <c r="N54" s="1040"/>
      <c r="O54" s="1041"/>
      <c r="P54" s="1044">
        <f>U52</f>
        <v>130.90153441479322</v>
      </c>
      <c r="Q54" s="1045"/>
      <c r="R54" s="1043" t="s">
        <v>702</v>
      </c>
      <c r="S54" s="323" t="s">
        <v>247</v>
      </c>
      <c r="T54" s="324"/>
      <c r="U54" s="324"/>
      <c r="V54" s="347">
        <f>O24</f>
        <v>1.0850414368752308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9.2321301305038572E-2</v>
      </c>
      <c r="L56" s="1039" t="s">
        <v>244</v>
      </c>
      <c r="M56" s="1040"/>
      <c r="N56" s="1040"/>
      <c r="O56" s="1041"/>
      <c r="P56" s="1042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6" t="s">
        <v>349</v>
      </c>
      <c r="M59" s="1038"/>
      <c r="N59"/>
      <c r="O59" s="1036" t="s">
        <v>351</v>
      </c>
      <c r="P59" s="1038"/>
      <c r="Q59"/>
      <c r="R59" s="1036" t="s">
        <v>328</v>
      </c>
      <c r="S59" s="1037"/>
      <c r="T59" s="1037"/>
      <c r="U59" s="1038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0.75952900581266147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0.41774095319696386</v>
      </c>
      <c r="E62" s="146"/>
      <c r="F62" s="304">
        <v>68</v>
      </c>
      <c r="G62" s="180" t="s">
        <v>231</v>
      </c>
      <c r="H62" s="182"/>
      <c r="I62" s="181">
        <f>SUM(I53:I61)</f>
        <v>1.9726727081526509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4.1026840723384791E-2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1.8608460642410209</v>
      </c>
      <c r="E64" s="146"/>
      <c r="F64" s="165">
        <v>70</v>
      </c>
      <c r="G64" s="167" t="s">
        <v>352</v>
      </c>
      <c r="H64" s="166"/>
      <c r="I64" s="162">
        <f>+I63+I62</f>
        <v>2.0136995488760356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4" t="s">
        <v>335</v>
      </c>
      <c r="M73" s="1035"/>
      <c r="N73" s="150"/>
      <c r="O73" s="1034" t="s">
        <v>334</v>
      </c>
      <c r="P73" s="1035"/>
      <c r="R73" s="1036" t="s">
        <v>333</v>
      </c>
      <c r="S73" s="1037"/>
      <c r="T73" s="1038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7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B15:B19"/>
    <mergeCell ref="C15:C19"/>
    <mergeCell ref="D15:D19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21:N21"/>
    <mergeCell ref="L6:V6"/>
    <mergeCell ref="A6:D6"/>
    <mergeCell ref="F6:I6"/>
    <mergeCell ref="A8:A14"/>
    <mergeCell ref="S13:T13"/>
    <mergeCell ref="B8:B14"/>
    <mergeCell ref="C8:C14"/>
    <mergeCell ref="D8:D14"/>
    <mergeCell ref="M37:N37"/>
    <mergeCell ref="Q35:R35"/>
    <mergeCell ref="Q36:S36"/>
    <mergeCell ref="Q44:R44"/>
    <mergeCell ref="L46:R46"/>
    <mergeCell ref="L42:P42"/>
    <mergeCell ref="L44:N44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3">
        <v>1</v>
      </c>
      <c r="B5" s="1005" t="s">
        <v>317</v>
      </c>
      <c r="C5" s="1007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3"/>
      <c r="B6" s="1006"/>
      <c r="C6" s="1008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3"/>
      <c r="B7" s="1006"/>
      <c r="C7" s="1008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3"/>
      <c r="B8" s="1006"/>
      <c r="C8" s="1008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3"/>
      <c r="B9" s="1006"/>
      <c r="C9" s="1008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3"/>
      <c r="B10" s="1006"/>
      <c r="C10" s="1008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4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03"/>
      <c r="B11" s="1006"/>
      <c r="C11" s="1008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3">
        <v>2</v>
      </c>
      <c r="B12" s="1005" t="s">
        <v>306</v>
      </c>
      <c r="C12" s="1007"/>
      <c r="D12" s="103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3"/>
      <c r="B13" s="1006"/>
      <c r="C13" s="1008"/>
      <c r="D13" s="1033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3"/>
      <c r="B14" s="1006"/>
      <c r="C14" s="1008"/>
      <c r="D14" s="103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3"/>
      <c r="B15" s="1006"/>
      <c r="C15" s="1008"/>
      <c r="D15" s="103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3"/>
      <c r="B16" s="1006"/>
      <c r="C16" s="1032"/>
      <c r="D16" s="103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5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5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6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25">
        <v>8</v>
      </c>
      <c r="B26" s="1006" t="s">
        <v>285</v>
      </c>
      <c r="C26" s="1007"/>
      <c r="D26" s="103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5"/>
      <c r="B27" s="1006"/>
      <c r="C27" s="1008"/>
      <c r="D27" s="103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5"/>
      <c r="B28" s="1006"/>
      <c r="C28" s="1008"/>
      <c r="D28" s="103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5"/>
      <c r="B29" s="1006"/>
      <c r="C29" s="1008"/>
      <c r="D29" s="103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5"/>
      <c r="B30" s="1006"/>
      <c r="C30" s="1008"/>
      <c r="D30" s="1033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6"/>
      <c r="B31" s="1061"/>
      <c r="C31" s="1029"/>
      <c r="D31" s="1062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3">
        <v>1</v>
      </c>
      <c r="B5" s="1005" t="s">
        <v>317</v>
      </c>
      <c r="C5" s="1007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3"/>
      <c r="B6" s="1006"/>
      <c r="C6" s="1008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3"/>
      <c r="B7" s="1006"/>
      <c r="C7" s="1008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3"/>
      <c r="B8" s="1006"/>
      <c r="C8" s="1008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3"/>
      <c r="B9" s="1006"/>
      <c r="C9" s="1008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3"/>
      <c r="B10" s="1006"/>
      <c r="C10" s="1008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4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03"/>
      <c r="B11" s="1006"/>
      <c r="C11" s="1008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3">
        <v>2</v>
      </c>
      <c r="B12" s="1005" t="s">
        <v>306</v>
      </c>
      <c r="C12" s="1007"/>
      <c r="D12" s="103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3"/>
      <c r="B13" s="1006"/>
      <c r="C13" s="1008"/>
      <c r="D13" s="1033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3"/>
      <c r="B14" s="1006"/>
      <c r="C14" s="1008"/>
      <c r="D14" s="103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3"/>
      <c r="B15" s="1006"/>
      <c r="C15" s="1008"/>
      <c r="D15" s="103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3"/>
      <c r="B16" s="1006"/>
      <c r="C16" s="1032"/>
      <c r="D16" s="103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5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5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6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5">
        <v>8</v>
      </c>
      <c r="B26" s="1006" t="s">
        <v>285</v>
      </c>
      <c r="C26" s="1007"/>
      <c r="D26" s="103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5"/>
      <c r="B27" s="1006"/>
      <c r="C27" s="1008"/>
      <c r="D27" s="103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5"/>
      <c r="B28" s="1006"/>
      <c r="C28" s="1008"/>
      <c r="D28" s="103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5"/>
      <c r="B29" s="1006"/>
      <c r="C29" s="1008"/>
      <c r="D29" s="103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5"/>
      <c r="B30" s="1006"/>
      <c r="C30" s="1008"/>
      <c r="D30" s="1033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6"/>
      <c r="B31" s="1061"/>
      <c r="C31" s="1029"/>
      <c r="D31" s="1062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3">
        <v>1</v>
      </c>
      <c r="B5" s="1005" t="s">
        <v>317</v>
      </c>
      <c r="C5" s="1007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3"/>
      <c r="B6" s="1006"/>
      <c r="C6" s="1008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3"/>
      <c r="B7" s="1006"/>
      <c r="C7" s="1008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3"/>
      <c r="B8" s="1006"/>
      <c r="C8" s="1008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3"/>
      <c r="B9" s="1006"/>
      <c r="C9" s="1008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3"/>
      <c r="B10" s="1006"/>
      <c r="C10" s="1008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4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03"/>
      <c r="B11" s="1006"/>
      <c r="C11" s="1008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3">
        <v>2</v>
      </c>
      <c r="B12" s="1005" t="s">
        <v>306</v>
      </c>
      <c r="C12" s="1007"/>
      <c r="D12" s="103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3"/>
      <c r="B13" s="1006"/>
      <c r="C13" s="1008"/>
      <c r="D13" s="1033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3"/>
      <c r="B14" s="1006"/>
      <c r="C14" s="1008"/>
      <c r="D14" s="103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3"/>
      <c r="B15" s="1006"/>
      <c r="C15" s="1008"/>
      <c r="D15" s="103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3"/>
      <c r="B16" s="1006"/>
      <c r="C16" s="1032"/>
      <c r="D16" s="103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5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5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6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5">
        <v>8</v>
      </c>
      <c r="B26" s="1006" t="s">
        <v>285</v>
      </c>
      <c r="C26" s="1007"/>
      <c r="D26" s="103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5"/>
      <c r="B27" s="1006"/>
      <c r="C27" s="1008"/>
      <c r="D27" s="103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5"/>
      <c r="B28" s="1006"/>
      <c r="C28" s="1008"/>
      <c r="D28" s="103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5"/>
      <c r="B29" s="1006"/>
      <c r="C29" s="1008"/>
      <c r="D29" s="103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5"/>
      <c r="B30" s="1006"/>
      <c r="C30" s="1008"/>
      <c r="D30" s="1033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6"/>
      <c r="B31" s="1061"/>
      <c r="C31" s="1029"/>
      <c r="D31" s="1062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3">
        <v>1</v>
      </c>
      <c r="B5" s="1005" t="s">
        <v>317</v>
      </c>
      <c r="C5" s="1007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3"/>
      <c r="B6" s="1006"/>
      <c r="C6" s="1008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3"/>
      <c r="B7" s="1006"/>
      <c r="C7" s="1008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3"/>
      <c r="B8" s="1006"/>
      <c r="C8" s="1008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3"/>
      <c r="B9" s="1006"/>
      <c r="C9" s="1008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3"/>
      <c r="B10" s="1006"/>
      <c r="C10" s="1008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4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03"/>
      <c r="B11" s="1006"/>
      <c r="C11" s="1008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3">
        <v>2</v>
      </c>
      <c r="B12" s="1005" t="s">
        <v>306</v>
      </c>
      <c r="C12" s="1007"/>
      <c r="D12" s="103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3"/>
      <c r="B13" s="1006"/>
      <c r="C13" s="1008"/>
      <c r="D13" s="1033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3"/>
      <c r="B14" s="1006"/>
      <c r="C14" s="1008"/>
      <c r="D14" s="103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3"/>
      <c r="B15" s="1006"/>
      <c r="C15" s="1008"/>
      <c r="D15" s="103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3"/>
      <c r="B16" s="1006"/>
      <c r="C16" s="1032"/>
      <c r="D16" s="103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5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5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6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5">
        <v>8</v>
      </c>
      <c r="B26" s="1006" t="s">
        <v>285</v>
      </c>
      <c r="C26" s="1007"/>
      <c r="D26" s="103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5"/>
      <c r="B27" s="1006"/>
      <c r="C27" s="1008"/>
      <c r="D27" s="103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5"/>
      <c r="B28" s="1006"/>
      <c r="C28" s="1008"/>
      <c r="D28" s="103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5"/>
      <c r="B29" s="1006"/>
      <c r="C29" s="1008"/>
      <c r="D29" s="103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5"/>
      <c r="B30" s="1006"/>
      <c r="C30" s="1008"/>
      <c r="D30" s="1033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6"/>
      <c r="B31" s="1061"/>
      <c r="C31" s="1029"/>
      <c r="D31" s="1062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3">
        <v>1</v>
      </c>
      <c r="B5" s="1005" t="s">
        <v>317</v>
      </c>
      <c r="C5" s="1007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3"/>
      <c r="B6" s="1006"/>
      <c r="C6" s="1008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3"/>
      <c r="B7" s="1006"/>
      <c r="C7" s="1008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3"/>
      <c r="B8" s="1006"/>
      <c r="C8" s="1008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3"/>
      <c r="B9" s="1006"/>
      <c r="C9" s="1008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3"/>
      <c r="B10" s="1006"/>
      <c r="C10" s="1008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4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03"/>
      <c r="B11" s="1006"/>
      <c r="C11" s="1008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3">
        <v>2</v>
      </c>
      <c r="B12" s="1005" t="s">
        <v>306</v>
      </c>
      <c r="C12" s="1007"/>
      <c r="D12" s="103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3"/>
      <c r="B13" s="1006"/>
      <c r="C13" s="1008"/>
      <c r="D13" s="1033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3"/>
      <c r="B14" s="1006"/>
      <c r="C14" s="1008"/>
      <c r="D14" s="103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3"/>
      <c r="B15" s="1006"/>
      <c r="C15" s="1008"/>
      <c r="D15" s="103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3"/>
      <c r="B16" s="1006"/>
      <c r="C16" s="1032"/>
      <c r="D16" s="103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5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5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6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5">
        <v>8</v>
      </c>
      <c r="B26" s="1006" t="s">
        <v>285</v>
      </c>
      <c r="C26" s="1007"/>
      <c r="D26" s="103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5"/>
      <c r="B27" s="1006"/>
      <c r="C27" s="1008"/>
      <c r="D27" s="103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5"/>
      <c r="B28" s="1006"/>
      <c r="C28" s="1008"/>
      <c r="D28" s="103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5"/>
      <c r="B29" s="1006"/>
      <c r="C29" s="1008"/>
      <c r="D29" s="103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5"/>
      <c r="B30" s="1006"/>
      <c r="C30" s="1008"/>
      <c r="D30" s="1033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6"/>
      <c r="B31" s="1061"/>
      <c r="C31" s="1029"/>
      <c r="D31" s="1062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3">
        <v>1</v>
      </c>
      <c r="B5" s="1005" t="s">
        <v>317</v>
      </c>
      <c r="C5" s="1007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3"/>
      <c r="B6" s="1006"/>
      <c r="C6" s="1008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3"/>
      <c r="B7" s="1006"/>
      <c r="C7" s="1008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3"/>
      <c r="B8" s="1006"/>
      <c r="C8" s="1008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3"/>
      <c r="B9" s="1006"/>
      <c r="C9" s="1008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3"/>
      <c r="B10" s="1006"/>
      <c r="C10" s="1008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4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03"/>
      <c r="B11" s="1006"/>
      <c r="C11" s="1008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3">
        <v>2</v>
      </c>
      <c r="B12" s="1005" t="s">
        <v>306</v>
      </c>
      <c r="C12" s="1007"/>
      <c r="D12" s="103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3"/>
      <c r="B13" s="1006"/>
      <c r="C13" s="1008"/>
      <c r="D13" s="1033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3"/>
      <c r="B14" s="1006"/>
      <c r="C14" s="1008"/>
      <c r="D14" s="103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3"/>
      <c r="B15" s="1006"/>
      <c r="C15" s="1008"/>
      <c r="D15" s="103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3"/>
      <c r="B16" s="1006"/>
      <c r="C16" s="1032"/>
      <c r="D16" s="103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5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5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6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5">
        <v>8</v>
      </c>
      <c r="B26" s="1006" t="s">
        <v>285</v>
      </c>
      <c r="C26" s="1007"/>
      <c r="D26" s="103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5"/>
      <c r="B27" s="1006"/>
      <c r="C27" s="1008"/>
      <c r="D27" s="103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5"/>
      <c r="B28" s="1006"/>
      <c r="C28" s="1008"/>
      <c r="D28" s="103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5"/>
      <c r="B29" s="1006"/>
      <c r="C29" s="1008"/>
      <c r="D29" s="103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5"/>
      <c r="B30" s="1006"/>
      <c r="C30" s="1008"/>
      <c r="D30" s="1033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6"/>
      <c r="B31" s="1061"/>
      <c r="C31" s="1029"/>
      <c r="D31" s="1062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3">
        <v>1</v>
      </c>
      <c r="B5" s="1005" t="s">
        <v>317</v>
      </c>
      <c r="C5" s="1007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3"/>
      <c r="B6" s="1006"/>
      <c r="C6" s="1008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3"/>
      <c r="B7" s="1006"/>
      <c r="C7" s="1008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3"/>
      <c r="B8" s="1006"/>
      <c r="C8" s="1008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3"/>
      <c r="B9" s="1006"/>
      <c r="C9" s="1008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3"/>
      <c r="B10" s="1006"/>
      <c r="C10" s="1008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4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03"/>
      <c r="B11" s="1006"/>
      <c r="C11" s="1008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3">
        <v>2</v>
      </c>
      <c r="B12" s="1005" t="s">
        <v>306</v>
      </c>
      <c r="C12" s="1007"/>
      <c r="D12" s="103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3"/>
      <c r="B13" s="1006"/>
      <c r="C13" s="1008"/>
      <c r="D13" s="1033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3"/>
      <c r="B14" s="1006"/>
      <c r="C14" s="1008"/>
      <c r="D14" s="103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3"/>
      <c r="B15" s="1006"/>
      <c r="C15" s="1008"/>
      <c r="D15" s="103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3"/>
      <c r="B16" s="1006"/>
      <c r="C16" s="1032"/>
      <c r="D16" s="103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5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5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6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5">
        <v>8</v>
      </c>
      <c r="B26" s="1006" t="s">
        <v>285</v>
      </c>
      <c r="C26" s="1007"/>
      <c r="D26" s="103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5"/>
      <c r="B27" s="1006"/>
      <c r="C27" s="1008"/>
      <c r="D27" s="103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5"/>
      <c r="B28" s="1006"/>
      <c r="C28" s="1008"/>
      <c r="D28" s="103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5"/>
      <c r="B29" s="1006"/>
      <c r="C29" s="1008"/>
      <c r="D29" s="103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5"/>
      <c r="B30" s="1006"/>
      <c r="C30" s="1008"/>
      <c r="D30" s="1033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6"/>
      <c r="B31" s="1061"/>
      <c r="C31" s="1029"/>
      <c r="D31" s="1062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3">
        <v>1</v>
      </c>
      <c r="B5" s="1005" t="s">
        <v>317</v>
      </c>
      <c r="C5" s="1007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3"/>
      <c r="B6" s="1006"/>
      <c r="C6" s="1008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3"/>
      <c r="B7" s="1006"/>
      <c r="C7" s="1008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3"/>
      <c r="B8" s="1006"/>
      <c r="C8" s="1008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3"/>
      <c r="B9" s="1006"/>
      <c r="C9" s="1008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3"/>
      <c r="B10" s="1006"/>
      <c r="C10" s="1008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4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03"/>
      <c r="B11" s="1006"/>
      <c r="C11" s="1008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3">
        <v>2</v>
      </c>
      <c r="B12" s="1005" t="s">
        <v>306</v>
      </c>
      <c r="C12" s="1007"/>
      <c r="D12" s="103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3"/>
      <c r="B13" s="1006"/>
      <c r="C13" s="1008"/>
      <c r="D13" s="1033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3"/>
      <c r="B14" s="1006"/>
      <c r="C14" s="1008"/>
      <c r="D14" s="103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3"/>
      <c r="B15" s="1006"/>
      <c r="C15" s="1008"/>
      <c r="D15" s="103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3"/>
      <c r="B16" s="1006"/>
      <c r="C16" s="1032"/>
      <c r="D16" s="103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5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5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6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5">
        <v>8</v>
      </c>
      <c r="B26" s="1006" t="s">
        <v>285</v>
      </c>
      <c r="C26" s="1007"/>
      <c r="D26" s="103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5"/>
      <c r="B27" s="1006"/>
      <c r="C27" s="1008"/>
      <c r="D27" s="103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5"/>
      <c r="B28" s="1006"/>
      <c r="C28" s="1008"/>
      <c r="D28" s="103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5"/>
      <c r="B29" s="1006"/>
      <c r="C29" s="1008"/>
      <c r="D29" s="103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5"/>
      <c r="B30" s="1006"/>
      <c r="C30" s="1008"/>
      <c r="D30" s="1033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6"/>
      <c r="B31" s="1061"/>
      <c r="C31" s="1029"/>
      <c r="D31" s="1062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00" t="s">
        <v>321</v>
      </c>
      <c r="M3" s="1001"/>
      <c r="N3" s="1001"/>
      <c r="O3" s="1001"/>
      <c r="P3" s="1001"/>
      <c r="Q3" s="1001"/>
      <c r="R3" s="1001"/>
      <c r="S3" s="1001"/>
      <c r="T3" s="1001"/>
      <c r="U3" s="1001"/>
      <c r="V3" s="100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3">
        <v>1</v>
      </c>
      <c r="B5" s="1005" t="s">
        <v>317</v>
      </c>
      <c r="C5" s="1007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3"/>
      <c r="B6" s="1006"/>
      <c r="C6" s="1008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3"/>
      <c r="B7" s="1006"/>
      <c r="C7" s="1008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3"/>
      <c r="B8" s="1006"/>
      <c r="C8" s="1008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3"/>
      <c r="B9" s="1006"/>
      <c r="C9" s="1008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3"/>
      <c r="B10" s="1006"/>
      <c r="C10" s="1008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1004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03"/>
      <c r="B11" s="1006"/>
      <c r="C11" s="1008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3">
        <v>2</v>
      </c>
      <c r="B12" s="1005" t="s">
        <v>306</v>
      </c>
      <c r="C12" s="1007"/>
      <c r="D12" s="103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3"/>
      <c r="B13" s="1006"/>
      <c r="C13" s="1008"/>
      <c r="D13" s="1033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3"/>
      <c r="B14" s="1006"/>
      <c r="C14" s="1008"/>
      <c r="D14" s="103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3"/>
      <c r="B15" s="1006"/>
      <c r="C15" s="1008"/>
      <c r="D15" s="103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3"/>
      <c r="B16" s="1006"/>
      <c r="C16" s="1032"/>
      <c r="D16" s="103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5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5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6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8" t="s">
        <v>289</v>
      </c>
      <c r="M24" s="969"/>
      <c r="N24" s="969"/>
      <c r="O24" s="969"/>
      <c r="P24" s="970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25">
        <v>8</v>
      </c>
      <c r="B26" s="1006" t="s">
        <v>285</v>
      </c>
      <c r="C26" s="1007"/>
      <c r="D26" s="103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5"/>
      <c r="B27" s="1006"/>
      <c r="C27" s="1008"/>
      <c r="D27" s="103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5"/>
      <c r="B28" s="1006"/>
      <c r="C28" s="1008"/>
      <c r="D28" s="103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5"/>
      <c r="B29" s="1006"/>
      <c r="C29" s="1008"/>
      <c r="D29" s="103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5"/>
      <c r="B30" s="1006"/>
      <c r="C30" s="1008"/>
      <c r="D30" s="1033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6"/>
      <c r="B31" s="1061"/>
      <c r="C31" s="1029"/>
      <c r="D31" s="1062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2"/>
      <c r="H42" s="772"/>
      <c r="I42" s="772"/>
      <c r="J42" s="772" t="s">
        <v>550</v>
      </c>
      <c r="K42" s="772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2"/>
      <c r="H43" s="772"/>
      <c r="I43" s="772"/>
      <c r="J43" s="772" t="s">
        <v>550</v>
      </c>
      <c r="K43" s="772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2"/>
      <c r="H44" s="772"/>
      <c r="I44" s="772"/>
      <c r="J44" s="772" t="s">
        <v>550</v>
      </c>
      <c r="K44" s="772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2"/>
      <c r="H45" s="772"/>
      <c r="I45" s="772"/>
      <c r="J45" s="772" t="s">
        <v>550</v>
      </c>
      <c r="K45" s="772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2"/>
      <c r="H46" s="772"/>
      <c r="I46" s="772"/>
      <c r="J46" s="772" t="s">
        <v>550</v>
      </c>
      <c r="K46" s="772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2"/>
      <c r="H47" s="772"/>
      <c r="I47" s="772"/>
      <c r="J47" s="772" t="s">
        <v>550</v>
      </c>
      <c r="K47" s="772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1.8754614488564056</v>
      </c>
      <c r="F23" s="120">
        <f>E23</f>
        <v>1.8754614488564056</v>
      </c>
    </row>
    <row r="24" spans="2:28">
      <c r="B24" s="115" t="s">
        <v>44</v>
      </c>
      <c r="C24" s="108"/>
      <c r="D24" s="111"/>
      <c r="E24" s="111">
        <f>Assembly!H96</f>
        <v>9.5411257496243698E-2</v>
      </c>
      <c r="F24" s="120">
        <f>E24</f>
        <v>9.5411257496243698E-2</v>
      </c>
    </row>
    <row r="25" spans="2:28">
      <c r="B25" s="121" t="s">
        <v>40</v>
      </c>
      <c r="C25" s="108"/>
      <c r="D25" s="361"/>
      <c r="E25" s="122">
        <f>Assembly!H97</f>
        <v>4.2826842523386588E-2</v>
      </c>
      <c r="F25" s="123">
        <f>E25-Assembly!H85-Assembly!H86-Assembly!H88-Assembly!H89-'Machined Part #1'!I54-'Machined Part #1'!I58-'Pacific Quote #2'!I50-'Pacific Quote #2'!I54-'Pacific Quote #3'!I50-'Pacific Quote #3'!I54</f>
        <v>4.1026840723384791E-2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-2.0136995488760361</v>
      </c>
      <c r="F26" s="120">
        <f>F22-F23-F24-F25</f>
        <v>-2.0118995470760344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-2.0136995488760361</v>
      </c>
      <c r="F28" s="120">
        <f>F26-F27</f>
        <v>-2.0118995470760344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1.8754614488564056</v>
      </c>
      <c r="F34" s="395">
        <f>'Machined Part #1'!I55+'Machined Part #1'!I56+'Machined Part #1'!I57</f>
        <v>9.5411257496243698E-2</v>
      </c>
      <c r="G34" s="468">
        <f>'Machined Part #1'!I63+'Machined Part #1'!I54+'Machined Part #1'!I58</f>
        <v>4.2826842523386588E-2</v>
      </c>
      <c r="H34" s="327">
        <f>'Machined Part #1'!I64</f>
        <v>2.0136995488760356</v>
      </c>
      <c r="I34" s="327"/>
      <c r="J34" s="844">
        <f t="shared" ref="J34:J43" si="1">$H34</f>
        <v>2.0136995488760356</v>
      </c>
      <c r="K34" s="812"/>
      <c r="L34" s="327"/>
      <c r="M34" s="327">
        <f t="shared" ref="M34:M43" si="2">$H34</f>
        <v>2.0136995488760356</v>
      </c>
      <c r="N34" s="812"/>
      <c r="O34" s="327"/>
      <c r="P34" s="327">
        <f t="shared" ref="P34:P43" si="3">$H34</f>
        <v>2.0136995488760356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2.0136995488760356</v>
      </c>
      <c r="I44" s="467"/>
      <c r="J44" s="847">
        <f>SUM(J34:J43)</f>
        <v>2.0136995488760356</v>
      </c>
      <c r="K44" s="814"/>
      <c r="L44" s="467"/>
      <c r="M44" s="467">
        <f>SUM(M34:M43)</f>
        <v>2.0136995488760356</v>
      </c>
      <c r="N44" s="814"/>
      <c r="O44" s="467"/>
      <c r="P44" s="467">
        <f>SUM(P34:P43)</f>
        <v>2.0136995488760356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1.8754614488564056</v>
      </c>
      <c r="I95" s="478"/>
      <c r="J95" s="862">
        <f>J65+SUM(F46:F55)+SUM(F34:F43)+J32</f>
        <v>9.5411257496243698E-2</v>
      </c>
      <c r="K95" s="817"/>
      <c r="L95" s="478"/>
      <c r="M95" s="478">
        <f>M65+SUM(G46:G55)+SUM(G34:G43)+M32</f>
        <v>4.2826842523386588E-2</v>
      </c>
      <c r="N95" s="817"/>
      <c r="O95" s="478"/>
      <c r="P95" s="478">
        <f>P65+SUM(H46:H55)+SUM(H34:H43)+P32</f>
        <v>2.0136995488760356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9.5411257496243698E-2</v>
      </c>
      <c r="I96" s="397"/>
      <c r="J96" s="863">
        <f>J80+SUM(G46:G55)+SUM(G34:G43)</f>
        <v>4.2826842523386588E-2</v>
      </c>
      <c r="K96" s="823"/>
      <c r="L96" s="397"/>
      <c r="M96" s="397">
        <f>M80+SUM(H46:H55)+SUM(H34:H43)</f>
        <v>2.0136995488760356</v>
      </c>
      <c r="N96" s="823"/>
      <c r="O96" s="397"/>
      <c r="P96" s="397">
        <f>P80+SUM(J46:J55)+SUM(J34:J43)</f>
        <v>2.0136995488760356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4.2826842523386588E-2</v>
      </c>
      <c r="I97" s="326"/>
      <c r="J97" s="864">
        <f>J81+SUM(H46:H55)+SUM(H34:H43)+J91</f>
        <v>2.0136995488760356</v>
      </c>
      <c r="K97" s="816"/>
      <c r="L97" s="326"/>
      <c r="M97" s="326">
        <f>M81+SUM(J46:J55)+SUM(J34:J43)+M91</f>
        <v>2.0136995488760356</v>
      </c>
      <c r="N97" s="816"/>
      <c r="O97" s="326"/>
      <c r="P97" s="326">
        <f>P81+SUM(M46:M55)+SUM(M34:M43)+P91</f>
        <v>2.0136995488760356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2.0136995488760361</v>
      </c>
      <c r="I99" s="360"/>
      <c r="J99" s="866">
        <f>SUM(J95:J98)</f>
        <v>2.1519376488956659</v>
      </c>
      <c r="K99" s="818"/>
      <c r="L99" s="360"/>
      <c r="M99" s="360">
        <f>SUM(M95:M98)</f>
        <v>4.0702259402754581</v>
      </c>
      <c r="N99" s="818"/>
      <c r="O99" s="360"/>
      <c r="P99" s="360">
        <f>SUM(P95:P98)</f>
        <v>6.0410986466281074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2014-06-23T12:31:14Z</dcterms:modified>
</cp:coreProperties>
</file>