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O17" i="22" s="1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7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H47" i="6" l="1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M93" i="6" l="1"/>
  <c r="O87" i="6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<sst xmlns="http://schemas.openxmlformats.org/spreadsheetml/2006/main" count="3073" uniqueCount="711">
  <si>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</si>
  <si>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</si>
  <si>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</si>
  <si>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</si>
  <si>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</si>
  <si>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</si>
  <si>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</si>
  <si>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</si>
  <si>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</si>
  <si>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</si>
  <si>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</si>
  <si>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</si>
  <si>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</si>
  <si>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</si>
  <si>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</si>
  <si>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</si>
  <si>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</si>
  <si>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</si>
  <si>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</si>
  <si>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</si>
  <si>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</si>
  <si>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</si>
  <si>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</si>
  <si>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</si>
  <si>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</si>
  <si>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</si>
  <si>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</si>
  <si>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</si>
  <si>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</si>
  <si>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</si>
  <si>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</si>
  <si>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</si>
  <si>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</si>
  <si>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</si>
  <si>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</si>
  <si>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</si>
  <si>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</si>
  <si>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</si>
  <si>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</si>
  <si>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</si>
  <si>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</si>
  <si>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</si>
  <si>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</si>
  <si>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</si>
  <si>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</si>
  <si>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</si>
  <si>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</si>
  <si>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</si>
  <si>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</si>
  <si>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</si>
  <si>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</si>
  <si>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</si>
  <si>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</si>
  <si>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</si>
  <si>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</si>
  <si>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</si>
  <si>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</si>
  <si>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</si>
  <si>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</si>
  <si>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</si>
  <si>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</si>
  <si>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</si>
  <si>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</si>
  <si>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</si>
  <si>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</si>
  <si>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</si>
  <si>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</si>
  <si>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</si>
  <si>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</si>
  <si>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</si>
  <si>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</si>
  <si>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</si>
  <si>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</si>
  <si>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</si>
  <si>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</si>
  <si>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</si>
  <si>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</si>
  <si>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</si>
  <si>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</si>
  <si>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</si>
  <si>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</si>
  <si>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</si>
  <si>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</si>
  <si>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</si>
  <si>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</si>
  <si>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</si>
  <si>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</si>
  <si>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</si>
  <si>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</si>
  <si>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</si>
  <si>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</si>
  <si>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</si>
  <si>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</si>
  <si>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</si>
  <si>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</si>
  <si>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</si>
  <si>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</si>
  <si>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</si>
  <si>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</si>
  <si>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</si>
  <si>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</si>
  <si>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</si>
  <si>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</si>
  <si>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</si>
  <si>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</si>
  <si>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</si>
  <si>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</si>
  <si>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</si>
  <si>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</si>
  <si>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</si>
  <si>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</si>
  <si>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</si>
  <si>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</si>
  <si>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</si>
  <si>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</si>
  <si>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</si>
  <si>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</si>
  <si>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</si>
  <si>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</si>
  <si>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</si>
  <si>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</si>
  <si>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</si>
  <si>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</si>
  <si>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</si>
  <si>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</si>
  <si>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</si>
  <si>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</si>
  <si>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</si>
  <si>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</si>
  <si>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</si>
  <si>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</si>
  <si>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</si>
  <si>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</si>
  <si>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</si>
  <si>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</si>
  <si>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</si>
  <si>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</si>
  <si>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</si>
  <si>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</si>
  <si>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</si>
  <si>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</si>
  <si>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</si>
  <si>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</si>
  <si>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</si>
  <si>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</si>
  <si>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</si>
  <si>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</si>
  <si>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</si>
  <si>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</si>
  <si>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</si>
  <si>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</si>
  <si>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</si>
  <si>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</si>
  <si>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</si>
  <si>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</si>
  <si>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</si>
  <si>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</si>
  <si>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</si>
  <si>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</si>
  <si>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</si>
  <si>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</si>
  <si>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</si>
  <si>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</si>
  <si>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</si>
  <si>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</si>
  <si>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</si>
  <si>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</si>
  <si>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</si>
  <si>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</si>
  <si>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</si>
  <si>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</si>
  <si>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</si>
  <si>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</si>
  <si>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</si>
  <si>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</si>
  <si>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</si>
  <si>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</si>
  <si>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</si>
  <si>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</si>
  <si>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</si>
  <si>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</si>
  <si>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</si>
  <si>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</si>
  <si>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</si>
  <si>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</si>
  <si>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</si>
  <si>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</si>
  <si>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</si>
  <si>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</si>
  <si>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</si>
  <si>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</si>
  <si>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</si>
  <si>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</si>
  <si>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</si>
  <si>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</si>
  <si>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</si>
  <si>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</si>
  <si>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</si>
  <si>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</si>
  <si>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</si>
  <si>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</si>
  <si>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</si>
  <si>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</si>
  <si>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</si>
  <si>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</si>
  <si>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</si>
  <si>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</si>
  <si>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</si>
  <si>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</si>
  <si>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</si>
  <si>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</si>
  <si>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</si>
  <si>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</si>
  <si>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</si>
  <si>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</si>
  <si>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</si>
  <si>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</si>
  <si>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</si>
  <si>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</si>
  <si>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</si>
  <si>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</si>
  <si>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</si>
  <si>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</si>
  <si>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</si>
  <si>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</si>
  <si>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</si>
  <si>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</si>
  <si>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</si>
  <si>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</si>
  <si>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</si>
  <si>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</si>
  <si>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</si>
  <si>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</si>
  <si>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</si>
  <si>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</si>
  <si>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</si>
  <si>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</si>
  <si>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</si>
  <si>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</si>
  <si>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</si>
  <si>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</si>
  <si>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</si>
  <si>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</si>
  <si>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</si>
  <si>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</si>
  <si>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</si>
  <si>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</si>
  <si>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</si>
  <si>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</si>
  <si>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</si>
  <si>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</si>
  <si>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</si>
  <si>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</si>
  <si>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</si>
  <si>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</si>
  <si>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</si>
  <si>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</si>
  <si>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</si>
  <si>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</si>
  <si>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</si>
  <si>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</si>
  <si>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</si>
  <si>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</si>
  <si>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</si>
  <si>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</si>
  <si>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</si>
  <si>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</si>
  <si>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</si>
  <si>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</si>
  <si>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</si>
  <si>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</si>
  <si>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</si>
  <si>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</si>
  <si>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</si>
  <si>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</si>
  <si>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</si>
  <si>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</si>
  <si>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</si>
  <si>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</si>
  <si>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</si>
  <si>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</si>
  <si>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</si>
  <si>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</si>
  <si>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</si>
  <si>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</si>
  <si>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</si>
  <si>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</si>
  <si>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</si>
  <si>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</si>
  <si>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</si>
  <si>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</si>
  <si>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</si>
  <si>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</si>
  <si>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</si>
  <si>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</si>
  <si>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</si>
  <si>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</si>
  <si>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</si>
  <si>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</si>
  <si>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</si>
  <si>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</si>
  <si>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</si>
  <si>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</si>
  <si>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</si>
  <si>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</si>
  <si>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</si>
  <si>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</si>
  <si>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</si>
  <si>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</si>
  <si>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</si>
  <si>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</si>
  <si>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</si>
  <si>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</si>
  <si>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</si>
  <si>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</si>
  <si>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</si>
  <si>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</si>
  <si>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</si>
  <si>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</si>
  <si>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</si>
  <si>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</si>
  <si>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</si>
  <si>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</si>
  <si>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</si>
  <si>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</si>
  <si>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</si>
  <si>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</si>
  <si>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</si>
  <si>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</si>
  <si>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</si>
  <si>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</si>
  <si>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</si>
  <si>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</si>
  <si>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</si>
  <si>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</si>
  <si>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</si>
  <si>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</si>
  <si>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</si>
  <si>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</si>
  <si>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</si>
  <si>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</si>
  <si>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</si>
  <si>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</si>
  <si>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</si>
  <si>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</si>
  <si>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</si>
  <si>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</si>
  <si>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</si>
  <si>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</si>
  <si>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</si>
  <si>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</si>
  <si>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</si>
  <si>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</si>
  <si>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</si>
  <si>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</si>
  <si>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</si>
  <si>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</si>
  <si>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</si>
  <si>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</si>
  <si>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</si>
  <si>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</si>
  <si>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</si>
  <si>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</si>
  <si>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</si>
  <si>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</si>
  <si>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</si>
  <si>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</si>
  <si>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</si>
  <si>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</si>
  <si>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</si>
  <si>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</si>
  <si>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</si>
  <si>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</si>
  <si>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</si>
  <si>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</si>
  <si>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</si>
  <si>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</si>
  <si>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</si>
  <si>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</si>
  <si>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</si>
  <si>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</si>
  <si>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</si>
  <si>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</si>
  <si>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</si>
  <si>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</si>
  <si>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</si>
  <si>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</si>
  <si>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</si>
  <si>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</si>
  <si>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</si>
  <si>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</si>
  <si>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</si>
  <si>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</si>
  <si>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</si>
  <si>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</si>
  <si>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</si>
  <si>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</si>
  <si>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</si>
  <si>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</si>
  <si>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</si>
  <si>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</si>
  <si>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</si>
  <si>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</si>
  <si>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</si>
  <si>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</si>
  <si>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</si>
  <si>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</si>
  <si>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</si>
  <si>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</si>
  <si>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</si>
  <si>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</si>
  <si>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</si>
  <si>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</si>
  <si>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</si>
  <si>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</si>
  <si>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</si>
  <si>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</si>
  <si>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</si>
  <si>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</si>
  <si>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</si>
  <si>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</si>
  <si>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</si>
  <si>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</si>
  <si>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</si>
  <si>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</si>
  <si>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</si>
  <si>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</si>
  <si>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</si>
  <si>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</si>
  <si>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</si>
  <si>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</si>
  <si>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</si>
  <si>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</si>
  <si>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</si>
  <si>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</si>
  <si>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</si>
  <si>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</si>
  <si>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</si>
  <si>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</si>
  <si>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</si>
  <si>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</si>
  <si>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</si>
  <si>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</si>
  <si>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</si>
  <si>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</si>
  <si>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</si>
  <si>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</si>
  <si>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</si>
  <si>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</si>
  <si>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</si>
  <si>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</si>
  <si>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</si>
  <si>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</si>
  <si>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</si>
  <si>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</si>
  <si>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</si>
  <si>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</si>
  <si>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</si>
  <si>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</si>
  <si>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</si>
  <si>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</si>
  <si>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</si>
  <si>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</si>
  <si>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</si>
  <si>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</si>
  <si>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</si>
  <si>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</si>
  <si>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</si>
  <si>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</si>
  <si>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</si>
  <si>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</si>
  <si>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</si>
  <si>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</si>
  <si>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</si>
  <si>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</si>
  <si>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</si>
  <si>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</si>
  <si>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</si>
  <si>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</si>
  <si>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</si>
  <si>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</si>
  <si>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</si>
  <si>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</si>
  <si>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</si>
  <si>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</si>
  <si>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</si>
  <si>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</si>
  <si>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</si>
  <si>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</si>
  <si>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</si>
  <si>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</si>
  <si>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</si>
  <si>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</si>
  <si>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</si>
  <si>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</si>
  <si>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</si>
  <si>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</si>
  <si>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</si>
  <si>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</si>
  <si>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</si>
  <si>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</si>
  <si>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</si>
  <si>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</si>
  <si>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</si>
  <si>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</si>
  <si>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</si>
  <si>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</si>
  <si>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</si>
  <si>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</si>
  <si>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</si>
  <si>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</si>
  <si>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</si>
  <si>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</si>
  <si>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</si>
  <si>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</si>
  <si>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</si>
  <si>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</si>
  <si>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</si>
  <si>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</si>
  <si>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</si>
  <si>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</si>
  <si>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</si>
  <si>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</si>
  <si>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</si>
  <si>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</si>
  <si>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</si>
  <si>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</si>
  <si>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</si>
  <si>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</si>
  <si>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</si>
  <si>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</si>
  <si>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</si>
  <si>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</si>
  <si>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</si>
  <si>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</si>
  <si>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</si>
  <si>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</si>
  <si>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</si>
  <si>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</si>
  <si>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</si>
  <si>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</si>
  <si>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</si>
  <si>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</si>
  <si>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</si>
  <si>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</si>
  <si>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</si>
  <si>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</si>
  <si>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</si>
  <si>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</si>
  <si>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</si>
  <si>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</si>
  <si>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</si>
  <si>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</si>
  <si>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</si>
  <si>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</si>
  <si>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</si>
  <si>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</si>
  <si>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</si>
  <si>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</si>
  <si>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</si>
  <si>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</si>
  <si>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</si>
  <si>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</si>
  <si>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</si>
  <si>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</si>
  <si>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</si>
  <si>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</si>
  <si>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</si>
  <si>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</si>
  <si>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</si>
  <si>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</si>
  <si>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</si>
  <si>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</si>
  <si>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</si>
  <si>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</si>
  <si>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</si>
  <si>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</si>
  <si>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</si>
  <si>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</si>
  <si>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</si>
  <si>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</si>
  <si>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</si>
  <si>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</si>
  <si>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</si>
  <si>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</si>
  <si>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</si>
  <si>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</si>
  <si>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</si>
  <si>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</si>
  <si>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</si>
  <si>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</si>
  <si>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</si>
  <si>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</si>
  <si>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</si>
  <si>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</si>
  <si>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</si>
  <si>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</si>
  <si>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</si>
  <si>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</si>
  <si>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</si>
  <si>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</si>
  <si>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</si>
  <si>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</si>
  <si>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</si>
  <si>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</si>
  <si>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</si>
  <si>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</si>
  <si>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</si>
  <si>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</si>
  <si>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</si>
  <si>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</si>
  <si>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</si>
  <si>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</si>
  <si>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</si>
  <si>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</si>
  <si>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</si>
  <si>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</si>
  <si>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</si>
  <si>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</si>
  <si>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</si>
  <si>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</si>
  <si>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</si>
  <si>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</si>
  <si>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</si>
  <si>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</si>
  <si>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</si>
  <si>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</si>
  <si>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</si>
  <si>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</si>
  <si>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</si>
  <si>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</si>
  <si>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</si>
  <si>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</si>
  <si>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</si>
  <si>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</si>
  <si>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</si>
  <si>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</si>
  <si>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</si>
  <si>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</si>
  <si>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</si>
  <si>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</si>
  <si>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</si>
  <si>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</si>
  <si>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</si>
  <si>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</si>
  <si>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</si>
  <si>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</si>
  <si>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</si>
  <si>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</si>
  <si>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</si>
  <si>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</si>
  <si>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</si>
  <si>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</si>
  <si>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</si>
  <si>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</si>
  <si>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</si>
  <si>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</si>
  <si>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</si>
  <si>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</si>
  <si>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</si>
  <si>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</si>
  <si>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</si>
  <si>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</si>
  <si>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</si>
  <si>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</si>
  <si>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</si>
  <si>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</si>
  <si>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</si>
  <si>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</si>
  <si>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</si>
  <si>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</si>
  <si>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</si>
  <si>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</si>
  <si>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</si>
  <si>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</si>
  <si>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</si>
  <si>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</si>
  <si>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</si>
  <si>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</si>
  <si>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</si>
  <si>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</si>
  <si>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</si>
  <si>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</si>
  <si>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</si>
  <si>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</si>
  <si>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</si>
  <si>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</si>
  <si>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</si>
  <si>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</si>
  <si>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</si>
  <si>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</si>
  <si>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</si>
  <si>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</si>
  <si>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</si>
  <si>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</si>
  <si>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</si>
  <si>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</si>
  <si>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</si>
  <si>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</si>
  <si>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</si>
  <si>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</si>
  <si>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</si>
  <si>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</si>
  <si>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</si>
  <si>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</si>
  <si>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</si>
  <si>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</si>
  <si>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</si>
  <si>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143352-1-C</t>
  </si>
  <si>
    <t>143352-1-C    1-1/4</t>
  </si>
  <si>
    <t>3/7/16 - CHG'D FACING TO .015 AND SCRAP TO .010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</si>
</sst>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176" fontId="33" fillId="5" borderId="15" xfId="0" applyNumberFormat="1" applyFont="1" applyFill="1" applyBorder="1"/>
    <xf numFmtId="0" fontId="33" fillId="0" borderId="0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M11" sqref="M11:Q11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1" t="s">
        <v>709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143352-1-C    1-1/4</v>
      </c>
      <c r="Q5" s="348"/>
      <c r="R5" s="226"/>
      <c r="S5" s="226"/>
      <c r="T5" s="226"/>
      <c r="U5" s="349" t="s">
        <v>16</v>
      </c>
      <c r="V5" s="919">
        <f ca="1" xml:space="preserve"> TODAY()</f>
        <v>42436</v>
      </c>
      <c r="W5" s="158"/>
      <c r="X5" s="158"/>
      <c r="Y5" s="158"/>
    </row>
    <row r="6" spans="1:29" ht="18.75" thickBot="1" x14ac:dyDescent="0.3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3">
        <v>1</v>
      </c>
      <c r="B8" s="1000" t="s">
        <v>317</v>
      </c>
      <c r="C8" s="1002" t="s">
        <v>339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077" t="s">
        <v>710</v>
      </c>
      <c r="O8" s="1077"/>
      <c r="P8" s="1077"/>
      <c r="Q8" s="1077"/>
      <c r="R8" s="1077"/>
      <c r="S8" s="1077"/>
      <c r="T8" s="1077"/>
      <c r="U8" s="158"/>
      <c r="V8" s="198"/>
      <c r="W8" s="158"/>
      <c r="X8" s="158"/>
      <c r="Y8" s="158"/>
    </row>
    <row r="9" spans="1:29" ht="13.5" thickBot="1" x14ac:dyDescent="0.25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0.7</v>
      </c>
      <c r="P13" s="158"/>
      <c r="Q13" s="973" t="s">
        <v>312</v>
      </c>
      <c r="R13" s="983"/>
      <c r="S13" s="999">
        <f>+C20</f>
        <v>0.9375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9.2999999999999999E-2</v>
      </c>
      <c r="P15" s="158"/>
      <c r="Q15" s="973" t="s">
        <v>308</v>
      </c>
      <c r="R15" s="983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1076">
        <v>1.4999999999999999E-2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300.13207778822635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31.073397437193677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0.80799999999999994</v>
      </c>
      <c r="P18" s="158"/>
      <c r="Q18" s="973" t="s">
        <v>302</v>
      </c>
      <c r="R18" s="974"/>
      <c r="S18" s="983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0.9375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4.0265606026048291E-2</v>
      </c>
      <c r="J20" s="318"/>
      <c r="K20" s="158"/>
      <c r="L20" s="915" t="s">
        <v>300</v>
      </c>
      <c r="M20" s="909"/>
      <c r="N20" s="913"/>
      <c r="O20" s="1076">
        <v>0.01</v>
      </c>
      <c r="P20" s="158"/>
      <c r="Q20" s="973" t="s">
        <v>299</v>
      </c>
      <c r="R20" s="983"/>
      <c r="S20" s="252">
        <f>IF(ISERROR(T18/O22),"",T18/O22)</f>
        <v>170.93912361533185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2.5894497864328065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0.81607999999999992</v>
      </c>
      <c r="P22" s="158"/>
      <c r="Q22" s="973" t="s">
        <v>296</v>
      </c>
      <c r="R22" s="974"/>
      <c r="S22" s="974"/>
      <c r="T22" s="203">
        <f>IF(S20="",,S20 - 1)</f>
        <v>169.93912361533185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31.073397437193677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0.18285016879062124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 x14ac:dyDescent="0.25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2">
        <v>8</v>
      </c>
      <c r="B28" s="1034" t="s">
        <v>676</v>
      </c>
      <c r="C28" s="1002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708</v>
      </c>
      <c r="N30" s="981"/>
      <c r="O30" s="920">
        <v>8.072E-2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0.10213016879062124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10.3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349.51456310679612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314.56310679611653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1.4999999999999999E-2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1.546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1019.6347416919912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170.93912361533185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2516.5048543689322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169.93912361533185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1.4680454200619146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71.60443870967741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22.020681300928718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0.18285016879062124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5.2427184466019421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0.38398535446030463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457.97931869907126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2401.0566223058108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300.13207778822635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0.31358803947591546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300.13207778822635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0.18285016879062124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4.0265606026048291E-2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0.12799511815343487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7.0397314984389184E-2</v>
      </c>
      <c r="E62" s="146"/>
      <c r="F62" s="304">
        <v>68</v>
      </c>
      <c r="G62" s="180" t="s">
        <v>231</v>
      </c>
      <c r="H62" s="182"/>
      <c r="I62" s="181">
        <f>SUM(I53:I61)</f>
        <v>0.37335898810855533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1.8642891753418971E-2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0.31358803947591546</v>
      </c>
      <c r="E64" s="146"/>
      <c r="F64" s="165">
        <v>70</v>
      </c>
      <c r="G64" s="167" t="s">
        <v>352</v>
      </c>
      <c r="H64" s="166"/>
      <c r="I64" s="162">
        <f>+I63+I62</f>
        <v>0.39200187986197432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9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N8:T8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42436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42436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25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25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25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25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0.3282034240913001</v>
      </c>
      <c r="F23" s="120">
        <f>E23</f>
        <v>0.3282034240913001</v>
      </c>
    </row>
    <row r="24" spans="2:28" x14ac:dyDescent="0.2">
      <c r="B24" s="115" t="s">
        <v>44</v>
      </c>
      <c r="C24" s="108"/>
      <c r="D24" s="111"/>
      <c r="E24" s="111">
        <f>Assembly!H96</f>
        <v>4.3355562217253424E-2</v>
      </c>
      <c r="F24" s="120">
        <f>E24</f>
        <v>4.3355562217253424E-2</v>
      </c>
    </row>
    <row r="25" spans="2:28" x14ac:dyDescent="0.2">
      <c r="B25" s="121" t="s">
        <v>40</v>
      </c>
      <c r="C25" s="108"/>
      <c r="D25" s="361"/>
      <c r="E25" s="122">
        <f>Assembly!H97</f>
        <v>2.0442893553420771E-2</v>
      </c>
      <c r="F25" s="123">
        <f>E25-Assembly!H85-Assembly!H86-Assembly!H88-Assembly!H89-'Machined Part #1'!I54-'Machined Part #1'!I58-'Pacific Quote #2'!I50-'Pacific Quote #2'!I54-'Pacific Quote #3'!I50-'Pacific Quote #3'!I54</f>
        <v>1.8642891753418971E-2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-0.39200187986197432</v>
      </c>
      <c r="F26" s="120">
        <f>F22-F23-F24-F25</f>
        <v>-0.39020187806197254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-0.39200187986197432</v>
      </c>
      <c r="F28" s="120">
        <f>F26-F27</f>
        <v>-0.39020187806197254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0.3282034240913001</v>
      </c>
      <c r="F34" s="395">
        <f>'Machined Part #1'!I55+'Machined Part #1'!I56+'Machined Part #1'!I57</f>
        <v>4.3355562217253424E-2</v>
      </c>
      <c r="G34" s="468">
        <f>'Machined Part #1'!I63+'Machined Part #1'!I54+'Machined Part #1'!I58</f>
        <v>2.0442893553420771E-2</v>
      </c>
      <c r="H34" s="327">
        <f>'Machined Part #1'!I64</f>
        <v>0.39200187986197432</v>
      </c>
      <c r="I34" s="327"/>
      <c r="J34" s="843">
        <f t="shared" ref="J34:J43" si="1">$H34</f>
        <v>0.39200187986197432</v>
      </c>
      <c r="K34" s="811"/>
      <c r="L34" s="327"/>
      <c r="M34" s="327">
        <f t="shared" ref="M34:M43" si="2">$H34</f>
        <v>0.39200187986197432</v>
      </c>
      <c r="N34" s="811"/>
      <c r="O34" s="327"/>
      <c r="P34" s="327">
        <f t="shared" ref="P34:P43" si="3">$H34</f>
        <v>0.39200187986197432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0.39200187986197432</v>
      </c>
      <c r="I44" s="467"/>
      <c r="J44" s="846">
        <f>SUM(J34:J43)</f>
        <v>0.39200187986197432</v>
      </c>
      <c r="K44" s="813"/>
      <c r="L44" s="467"/>
      <c r="M44" s="467">
        <f>SUM(M34:M43)</f>
        <v>0.39200187986197432</v>
      </c>
      <c r="N44" s="813"/>
      <c r="O44" s="467"/>
      <c r="P44" s="467">
        <f>SUM(P34:P43)</f>
        <v>0.39200187986197432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0.3282034240913001</v>
      </c>
      <c r="I95" s="478"/>
      <c r="J95" s="861">
        <f>J65+SUM(F46:F55)+SUM(F34:F43)+J32</f>
        <v>4.3355562217253424E-2</v>
      </c>
      <c r="K95" s="816"/>
      <c r="L95" s="478"/>
      <c r="M95" s="478">
        <f>M65+SUM(G46:G55)+SUM(G34:G43)+M32</f>
        <v>2.0442893553420771E-2</v>
      </c>
      <c r="N95" s="816"/>
      <c r="O95" s="478"/>
      <c r="P95" s="478">
        <f>P65+SUM(H46:H55)+SUM(H34:H43)+P32</f>
        <v>0.39200187986197432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4.3355562217253424E-2</v>
      </c>
      <c r="I96" s="397"/>
      <c r="J96" s="862">
        <f>J80+SUM(G46:G55)+SUM(G34:G43)</f>
        <v>2.0442893553420771E-2</v>
      </c>
      <c r="K96" s="822"/>
      <c r="L96" s="397"/>
      <c r="M96" s="397">
        <f>M80+SUM(H46:H55)+SUM(H34:H43)</f>
        <v>0.39200187986197432</v>
      </c>
      <c r="N96" s="822"/>
      <c r="O96" s="397"/>
      <c r="P96" s="397">
        <f>P80+SUM(J46:J55)+SUM(J34:J43)</f>
        <v>0.39200187986197432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2.0442893553420771E-2</v>
      </c>
      <c r="I97" s="326"/>
      <c r="J97" s="863">
        <f>J81+SUM(H46:H55)+SUM(H34:H43)+J91</f>
        <v>0.39200187986197432</v>
      </c>
      <c r="K97" s="815"/>
      <c r="L97" s="326"/>
      <c r="M97" s="326">
        <f>M81+SUM(J46:J55)+SUM(J34:J43)+M91</f>
        <v>0.39200187986197432</v>
      </c>
      <c r="N97" s="815"/>
      <c r="O97" s="326"/>
      <c r="P97" s="326">
        <f>P81+SUM(M46:M55)+SUM(M34:M43)+P91</f>
        <v>0.39200187986197432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0.39200187986197432</v>
      </c>
      <c r="I99" s="360"/>
      <c r="J99" s="865">
        <f>SUM(J95:J98)</f>
        <v>0.45580033563264855</v>
      </c>
      <c r="K99" s="817"/>
      <c r="L99" s="360"/>
      <c r="M99" s="360">
        <f>SUM(M95:M98)</f>
        <v>0.80444665327736942</v>
      </c>
      <c r="N99" s="817"/>
      <c r="O99" s="360"/>
      <c r="P99" s="360">
        <f>SUM(P95:P98)</f>
        <v>1.1760056395859229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2016-03-07T17:41:49Z</dcterms:modified>
</cp:coreProperties>
</file>