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T37" i="10" s="1"/>
  <c r="I58" i="10"/>
  <c r="T30" i="10"/>
  <c r="D40" i="10"/>
  <c r="D39" i="10"/>
  <c r="P5" i="10"/>
  <c r="I60" i="22" l="1"/>
  <c r="H37" i="1" s="1"/>
  <c r="P37" i="1" s="1"/>
  <c r="I60" i="25"/>
  <c r="H40" i="1" s="1"/>
  <c r="T38" i="10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51" i="6"/>
  <c r="L143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I85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<sst xmlns="http://schemas.openxmlformats.org/spreadsheetml/2006/main" count="3066" uniqueCount="704">
  <si>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</si>
  <si>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</si>
  <si>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</si>
  <si>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</si>
  <si>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</si>
  <si>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</si>
  <si>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</si>
  <si>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</si>
  <si>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</si>
  <si>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</si>
  <si>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</si>
  <si>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</si>
  <si>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</si>
  <si>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</si>
  <si>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</si>
  <si>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</si>
  <si>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</si>
  <si>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</si>
  <si>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</si>
  <si>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</si>
  <si>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</si>
  <si>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</si>
  <si>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</si>
  <si>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</si>
  <si>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</si>
  <si>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</si>
  <si>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</si>
  <si>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</si>
  <si>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</si>
  <si>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</si>
  <si>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</si>
  <si>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</si>
  <si>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</si>
  <si>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</si>
  <si>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</si>
  <si>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</si>
  <si>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</si>
  <si>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</si>
  <si>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</si>
  <si>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</si>
  <si>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</si>
  <si>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</si>
  <si>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</si>
  <si>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</si>
  <si>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</si>
  <si>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</si>
  <si>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</si>
  <si>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</si>
  <si>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</si>
  <si>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</si>
  <si>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</si>
  <si>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</si>
  <si>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</si>
  <si>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</si>
  <si>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</si>
  <si>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</si>
  <si>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</si>
  <si>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</si>
  <si>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</si>
  <si>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</si>
  <si>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</si>
  <si>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</si>
  <si>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</si>
  <si>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</si>
  <si>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</si>
  <si>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</si>
  <si>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</si>
  <si>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</si>
  <si>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</si>
  <si>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</si>
  <si>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</si>
  <si>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</si>
  <si>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</si>
  <si>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</si>
  <si>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</si>
  <si>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</si>
  <si>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</si>
  <si>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</si>
  <si>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</si>
  <si>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</si>
  <si>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</si>
  <si>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</si>
  <si>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</si>
  <si>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</si>
  <si>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</si>
  <si>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</si>
  <si>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</si>
  <si>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</si>
  <si>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</si>
  <si>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</si>
  <si>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</si>
  <si>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</si>
  <si>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</si>
  <si>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</si>
  <si>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</si>
  <si>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</si>
  <si>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</si>
  <si>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</si>
  <si>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</si>
  <si>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</si>
  <si>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</si>
  <si>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</si>
  <si>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</si>
  <si>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</si>
  <si>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</si>
  <si>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</si>
  <si>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</si>
  <si>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</si>
  <si>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</si>
  <si>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</si>
  <si>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</si>
  <si>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</si>
  <si>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</si>
  <si>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</si>
  <si>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</si>
  <si>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</si>
  <si>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</si>
  <si>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</si>
  <si>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</si>
  <si>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</si>
  <si>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</si>
  <si>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</si>
  <si>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</si>
  <si>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</si>
  <si>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</si>
  <si>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</si>
  <si>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</si>
  <si>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</si>
  <si>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</si>
  <si>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</si>
  <si>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</si>
  <si>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</si>
  <si>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</si>
  <si>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</si>
  <si>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</si>
  <si>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</si>
  <si>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</si>
  <si>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</si>
  <si>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</si>
  <si>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</si>
  <si>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</si>
  <si>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</si>
  <si>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</si>
  <si>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</si>
  <si>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</si>
  <si>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</si>
  <si>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</si>
  <si>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</si>
  <si>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</si>
  <si>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</si>
  <si>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</si>
  <si>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</si>
  <si>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</si>
  <si>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</si>
  <si>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</si>
  <si>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</si>
  <si>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</si>
  <si>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</si>
  <si>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</si>
  <si>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</si>
  <si>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</si>
  <si>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</si>
  <si>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</si>
  <si>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</si>
  <si>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</si>
  <si>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</si>
  <si>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</si>
  <si>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</si>
  <si>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</si>
  <si>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</si>
  <si>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</si>
  <si>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</si>
  <si>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</si>
  <si>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</si>
  <si>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</si>
  <si>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</si>
  <si>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</si>
  <si>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</si>
  <si>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</si>
  <si>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</si>
  <si>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</si>
  <si>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</si>
  <si>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</si>
  <si>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</si>
  <si>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</si>
  <si>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</si>
  <si>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</si>
  <si>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</si>
  <si>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</si>
  <si>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</si>
  <si>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</si>
  <si>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</si>
  <si>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</si>
  <si>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</si>
  <si>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</si>
  <si>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</si>
  <si>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</si>
  <si>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</si>
  <si>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</si>
  <si>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</si>
  <si>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</si>
  <si>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</si>
  <si>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</si>
  <si>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</si>
  <si>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</si>
  <si>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</si>
  <si>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</si>
  <si>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</si>
  <si>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</si>
  <si>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</si>
  <si>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</si>
  <si>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</si>
  <si>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</si>
  <si>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</si>
  <si>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</si>
  <si>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</si>
  <si>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</si>
  <si>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</si>
  <si>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</si>
  <si>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</si>
  <si>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</si>
  <si>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</si>
  <si>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</si>
  <si>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</si>
  <si>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</si>
  <si>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</si>
  <si>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</si>
  <si>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</si>
  <si>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</si>
  <si>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</si>
  <si>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</si>
  <si>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</si>
  <si>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</si>
  <si>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</si>
  <si>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</si>
  <si>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</si>
  <si>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</si>
  <si>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</si>
  <si>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</si>
  <si>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</si>
  <si>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</si>
  <si>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</si>
  <si>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</si>
  <si>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</si>
  <si>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</si>
  <si>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</si>
  <si>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</si>
  <si>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</si>
  <si>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</si>
  <si>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</si>
  <si>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</si>
  <si>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</si>
  <si>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</si>
  <si>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</si>
  <si>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</si>
  <si>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</si>
  <si>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</si>
  <si>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</si>
  <si>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</si>
  <si>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</si>
  <si>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</si>
  <si>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</si>
  <si>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</si>
  <si>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</si>
  <si>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</si>
  <si>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</si>
  <si>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</si>
  <si>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</si>
  <si>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</si>
  <si>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</si>
  <si>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</si>
  <si>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</si>
  <si>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</si>
  <si>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</si>
  <si>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</si>
  <si>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</si>
  <si>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</si>
  <si>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</si>
  <si>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</si>
  <si>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</si>
  <si>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</si>
  <si>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</si>
  <si>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</si>
  <si>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</si>
  <si>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</si>
  <si>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</si>
  <si>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</si>
  <si>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</si>
  <si>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</si>
  <si>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</si>
  <si>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</si>
  <si>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</si>
  <si>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</si>
  <si>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</si>
  <si>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</si>
  <si>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</si>
  <si>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</si>
  <si>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</si>
  <si>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</si>
  <si>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</si>
  <si>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</si>
  <si>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</si>
  <si>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</si>
  <si>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</si>
  <si>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</si>
  <si>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</si>
  <si>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</si>
  <si>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</si>
  <si>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</si>
  <si>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</si>
  <si>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</si>
  <si>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</si>
  <si>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</si>
  <si>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</si>
  <si>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</si>
  <si>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</si>
  <si>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</si>
  <si>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</si>
  <si>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</si>
  <si>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</si>
  <si>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</si>
  <si>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</si>
  <si>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</si>
  <si>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</si>
  <si>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</si>
  <si>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</si>
  <si>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</si>
  <si>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</si>
  <si>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</si>
  <si>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</si>
  <si>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</si>
  <si>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</si>
  <si>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</si>
  <si>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</si>
  <si>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</si>
  <si>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</si>
  <si>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</si>
  <si>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</si>
  <si>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</si>
  <si>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</si>
  <si>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</si>
  <si>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</si>
  <si>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</si>
  <si>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</si>
  <si>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</si>
  <si>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</si>
  <si>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</si>
  <si>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</si>
  <si>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</si>
  <si>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</si>
  <si>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</si>
  <si>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</si>
  <si>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</si>
  <si>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</si>
  <si>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</si>
  <si>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</si>
  <si>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</si>
  <si>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</si>
  <si>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</si>
  <si>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</si>
  <si>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</si>
  <si>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</si>
  <si>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</si>
  <si>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</si>
  <si>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</si>
  <si>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</si>
  <si>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</si>
  <si>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</si>
  <si>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</si>
  <si>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</si>
  <si>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</si>
  <si>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</si>
  <si>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</si>
  <si>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</si>
  <si>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</si>
  <si>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</si>
  <si>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</si>
  <si>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</si>
  <si>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</si>
  <si>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</si>
  <si>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</si>
  <si>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</si>
  <si>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</si>
  <si>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</si>
  <si>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</si>
  <si>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</si>
  <si>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</si>
  <si>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</si>
  <si>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</si>
  <si>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</si>
  <si>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</si>
  <si>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</si>
  <si>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</si>
  <si>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</si>
  <si>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</si>
  <si>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</si>
  <si>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</si>
  <si>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</si>
  <si>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</si>
  <si>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</si>
  <si>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</si>
  <si>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</si>
  <si>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</si>
  <si>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</si>
  <si>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</si>
  <si>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</si>
  <si>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</si>
  <si>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</si>
  <si>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</si>
  <si>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</si>
  <si>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</si>
  <si>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</si>
  <si>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</si>
  <si>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</si>
  <si>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</si>
  <si>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</si>
  <si>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</si>
  <si>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</si>
  <si>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</si>
  <si>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</si>
  <si>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</si>
  <si>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</si>
  <si>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</si>
  <si>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</si>
  <si>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</si>
  <si>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</si>
  <si>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</si>
  <si>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</si>
  <si>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</si>
  <si>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</si>
  <si>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</si>
  <si>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</si>
  <si>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</si>
  <si>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</si>
  <si>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</si>
  <si>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</si>
  <si>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</si>
  <si>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</si>
  <si>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</si>
  <si>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</si>
  <si>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</si>
  <si>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</si>
  <si>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</si>
  <si>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</si>
  <si>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</si>
  <si>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</si>
  <si>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</si>
  <si>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</si>
  <si>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</si>
  <si>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</si>
  <si>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</si>
  <si>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</si>
  <si>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</si>
  <si>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</si>
  <si>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</si>
  <si>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</si>
  <si>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</si>
  <si>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</si>
  <si>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</si>
  <si>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</si>
  <si>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</si>
  <si>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</si>
  <si>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</si>
  <si>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</si>
  <si>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</si>
  <si>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</si>
  <si>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</si>
  <si>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</si>
  <si>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</si>
  <si>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</si>
  <si>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</si>
  <si>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</si>
  <si>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</si>
  <si>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</si>
  <si>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</si>
  <si>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</si>
  <si>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</si>
  <si>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</si>
  <si>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</si>
  <si>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</si>
  <si>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</si>
  <si>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</si>
  <si>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</si>
  <si>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</si>
  <si>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</si>
  <si>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</si>
  <si>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</si>
  <si>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</si>
  <si>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</si>
  <si>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</si>
  <si>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</si>
  <si>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</si>
  <si>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</si>
  <si>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</si>
  <si>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</si>
  <si>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</si>
  <si>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</si>
  <si>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</si>
  <si>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</si>
  <si>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</si>
  <si>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</si>
  <si>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</si>
  <si>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</si>
  <si>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</si>
  <si>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</si>
  <si>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</si>
  <si>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</si>
  <si>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</si>
  <si>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</si>
  <si>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</si>
  <si>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</si>
  <si>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</si>
  <si>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</si>
  <si>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</si>
  <si>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</si>
  <si>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</si>
  <si>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</si>
  <si>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</si>
  <si>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</si>
  <si>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</si>
  <si>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</si>
  <si>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</si>
  <si>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</si>
  <si>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</si>
  <si>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</si>
  <si>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</si>
  <si>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</si>
  <si>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</si>
  <si>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</si>
  <si>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</si>
  <si>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</si>
  <si>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</si>
  <si>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</si>
  <si>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</si>
  <si>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</si>
  <si>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</si>
  <si>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</si>
  <si>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</si>
  <si>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</si>
  <si>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</si>
  <si>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</si>
  <si>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</si>
  <si>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</si>
  <si>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</si>
  <si>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</si>
  <si>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</si>
  <si>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</si>
  <si>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</si>
  <si>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</si>
  <si>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</si>
  <si>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</si>
  <si>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</si>
  <si>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</si>
  <si>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</si>
  <si>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</si>
  <si>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</si>
  <si>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</si>
  <si>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</si>
  <si>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</si>
  <si>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</si>
  <si>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</si>
  <si>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</si>
  <si>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</si>
  <si>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</si>
  <si>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</si>
  <si>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</si>
  <si>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</si>
  <si>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</si>
  <si>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</si>
  <si>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</si>
  <si>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</si>
  <si>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</si>
  <si>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</si>
  <si>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</si>
  <si>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</si>
  <si>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</si>
  <si>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</si>
  <si>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</si>
  <si>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</si>
  <si>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</si>
  <si>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</si>
  <si>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</si>
  <si>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</si>
  <si>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</si>
  <si>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</si>
  <si>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</si>
  <si>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</si>
  <si>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</si>
  <si>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</si>
  <si>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</si>
  <si>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</si>
  <si>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</si>
  <si>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</si>
  <si>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</si>
  <si>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</si>
  <si>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</si>
  <si>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</si>
  <si>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</si>
  <si>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</si>
  <si>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</si>
  <si>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</si>
  <si>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</si>
  <si>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</si>
  <si>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</si>
  <si>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</si>
  <si>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</si>
  <si>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</si>
  <si>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</si>
  <si>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</si>
  <si>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</si>
  <si>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</si>
  <si>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</si>
  <si>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</si>
  <si>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</si>
  <si>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</si>
  <si>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</si>
  <si>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</si>
  <si>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</si>
  <si>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</si>
  <si>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</si>
  <si>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</si>
  <si>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</si>
  <si>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</si>
  <si>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</si>
  <si>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</si>
  <si>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</si>
  <si>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</si>
  <si>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</si>
  <si>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</si>
  <si>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</si>
  <si>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</si>
  <si>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</si>
  <si>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</si>
  <si>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</si>
  <si>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</si>
  <si>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</si>
  <si>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</si>
  <si>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</si>
  <si>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</si>
  <si>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</si>
  <si>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</si>
  <si>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</si>
  <si>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</si>
  <si>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</si>
  <si>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</si>
  <si>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</si>
  <si>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</si>
  <si>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</si>
  <si>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</si>
  <si>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</si>
  <si>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</si>
  <si>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</si>
  <si>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</si>
  <si>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</si>
  <si>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</si>
  <si>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</si>
  <si>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</si>
  <si>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</si>
  <si>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</si>
  <si>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</si>
  <si>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</si>
  <si>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</si>
  <si>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</si>
  <si>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</si>
  <si>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</si>
  <si>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</si>
  <si>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</si>
  <si>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</si>
  <si>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</si>
  <si>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</si>
  <si>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</si>
  <si>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</si>
  <si>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</si>
  <si>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</si>
  <si>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</si>
  <si>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</si>
  <si>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</si>
  <si>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</si>
  <si>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</si>
  <si>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</si>
  <si>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</si>
  <si>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</si>
  <si>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</si>
  <si>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</si>
  <si>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</si>
  <si>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</si>
  <si>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</si>
  <si>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</si>
  <si>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</si>
  <si>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</si>
  <si>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</si>
  <si>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</si>
  <si>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</si>
  <si>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</si>
  <si>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</si>
  <si>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</si>
  <si>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</si>
  <si>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</si>
  <si>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</si>
  <si>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</si>
  <si>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</si>
  <si>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42412-10</t>
  </si>
  <si>
    <t xml:space="preserve"> 2" </t>
  </si>
  <si>
    <r>
      <t xml:space="preserve">42412-10  </t>
    </r>
    <r>
      <rPr>
        <sz val="10"/>
        <rFont val="Arial"/>
        <family val="2"/>
      </rPr>
      <t xml:space="preserve"> A6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</si>
</sst>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4" zoomScale="90" zoomScaleNormal="90" workbookViewId="0">
      <selection activeCell="T37" sqref="T3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8" t="s">
        <v>703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702</v>
      </c>
      <c r="O5" s="266"/>
      <c r="P5" s="322" t="str">
        <f>+C5</f>
        <v>42412-10   A6 ONLY</v>
      </c>
      <c r="Q5" s="348"/>
      <c r="R5" s="226"/>
      <c r="S5" s="226"/>
      <c r="T5" s="226"/>
      <c r="U5" s="349" t="s">
        <v>16</v>
      </c>
      <c r="V5" s="921">
        <f ca="1" xml:space="preserve"> TODAY()</f>
        <v>42804</v>
      </c>
      <c r="W5" s="158"/>
      <c r="X5" s="158"/>
      <c r="Y5" s="158"/>
    </row>
    <row r="6" spans="1:29" ht="18.75" thickBot="1" x14ac:dyDescent="0.3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90">
        <v>0.56499999999999995</v>
      </c>
      <c r="P13" s="158"/>
      <c r="Q13" s="992" t="s">
        <v>312</v>
      </c>
      <c r="R13" s="966"/>
      <c r="S13" s="1012">
        <f>+C20</f>
        <v>0.875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3">
        <v>2</v>
      </c>
      <c r="B15" s="1013" t="s">
        <v>306</v>
      </c>
      <c r="C15" s="987" t="s">
        <v>343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0.125</v>
      </c>
      <c r="P15" s="158"/>
      <c r="Q15" s="992" t="s">
        <v>308</v>
      </c>
      <c r="R15" s="966"/>
      <c r="S15" s="790">
        <v>5.5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202.26171931260967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0.71</v>
      </c>
      <c r="P18" s="158"/>
      <c r="Q18" s="992" t="s">
        <v>302</v>
      </c>
      <c r="R18" s="965"/>
      <c r="S18" s="966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5.9749319055880198E-2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191.24551228942283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691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0.72419999999999995</v>
      </c>
      <c r="P22" s="158"/>
      <c r="Q22" s="992" t="s">
        <v>296</v>
      </c>
      <c r="R22" s="965"/>
      <c r="S22" s="965"/>
      <c r="T22" s="203">
        <f>IF(S20="",,S20 - 1)</f>
        <v>190.24551228942283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20">
        <v>0.1391</v>
      </c>
      <c r="P24" s="243" t="s">
        <v>22</v>
      </c>
      <c r="Q24" s="1019" t="s">
        <v>692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 x14ac:dyDescent="0.25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289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3">
        <v>8</v>
      </c>
      <c r="B28" s="985" t="s">
        <v>676</v>
      </c>
      <c r="C28" s="987" t="s">
        <v>284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15.8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227.84810126582278</v>
      </c>
      <c r="U29" s="318"/>
      <c r="V29" s="344"/>
      <c r="W29" s="318"/>
      <c r="X29" s="318"/>
      <c r="Y29" s="223"/>
    </row>
    <row r="30" spans="1:29" ht="15.75" customHeight="1" thickBot="1" x14ac:dyDescent="0.25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3" t="s">
        <v>701</v>
      </c>
      <c r="N30" s="953"/>
      <c r="O30" s="922">
        <v>4.6440000000000002E-2</v>
      </c>
      <c r="P30" s="158"/>
      <c r="Q30" s="320" t="s">
        <v>287</v>
      </c>
      <c r="R30" s="321"/>
      <c r="S30" s="319"/>
      <c r="T30" s="234">
        <f>IF(ISERROR(T29*0.9),"",T29*0.9)</f>
        <v>205.0632911392405</v>
      </c>
      <c r="U30" s="158"/>
      <c r="V30" s="198"/>
      <c r="W30" s="158"/>
      <c r="X30" s="318"/>
      <c r="Y30" s="223"/>
    </row>
    <row r="31" spans="1:29" ht="15.75" customHeight="1" thickBot="1" x14ac:dyDescent="0.25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9.2659999999999992E-2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3"/>
      <c r="B34" s="985"/>
      <c r="C34" s="988"/>
      <c r="D34" s="990"/>
      <c r="E34" s="157"/>
      <c r="F34" s="307">
        <v>47</v>
      </c>
      <c r="G34" s="970" t="s">
        <v>685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15.8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227.84810126582278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205.0632911392405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1141.4730737365371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191.24551228942283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1640.506329113924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190.24551228942283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0.43718355418041921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64.001501805054147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6.5577533127062884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0.1391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686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3.4177215189873418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0.29211000000000004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473.44224668729373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1618.0937545008774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202.26171931260967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0.23855650000000003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202.26171931260967</v>
      </c>
      <c r="Q54" s="1024"/>
      <c r="R54" s="158"/>
      <c r="S54" s="323" t="s">
        <v>247</v>
      </c>
      <c r="T54" s="324"/>
      <c r="U54" s="324"/>
      <c r="V54" s="347">
        <f>O24</f>
        <v>0.1391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5.9749319055880198E-2</v>
      </c>
      <c r="L56" s="959" t="s">
        <v>244</v>
      </c>
      <c r="M56" s="960"/>
      <c r="N56" s="960"/>
      <c r="O56" s="961"/>
      <c r="P56" s="962">
        <f>T30</f>
        <v>205.0632911392405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9.7369999999999998E-2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5.3553500000000004E-2</v>
      </c>
      <c r="E62" s="146"/>
      <c r="F62" s="304">
        <v>68</v>
      </c>
      <c r="G62" s="180" t="s">
        <v>231</v>
      </c>
      <c r="H62" s="182"/>
      <c r="I62" s="181">
        <f>SUM(I53:I61)</f>
        <v>0.31691116076247094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2.7020888356246688E-2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0.23855650000000003</v>
      </c>
      <c r="E64" s="146"/>
      <c r="F64" s="165">
        <v>70</v>
      </c>
      <c r="G64" s="167" t="s">
        <v>352</v>
      </c>
      <c r="H64" s="166"/>
      <c r="I64" s="162">
        <f>+I63+I62</f>
        <v>0.34393204911871761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 x14ac:dyDescent="0.25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56" t="s">
        <v>329</v>
      </c>
      <c r="M76" s="95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42804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42804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 x14ac:dyDescent="0.25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 x14ac:dyDescent="0.25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 x14ac:dyDescent="0.25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 x14ac:dyDescent="0.25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0.25317188461538465</v>
      </c>
      <c r="F23" s="120">
        <f>E23</f>
        <v>0.25317188461538465</v>
      </c>
    </row>
    <row r="24" spans="2:28" x14ac:dyDescent="0.2">
      <c r="B24" s="115" t="s">
        <v>44</v>
      </c>
      <c r="C24" s="108"/>
      <c r="D24" s="111"/>
      <c r="E24" s="111">
        <f>Assembly!H96</f>
        <v>6.2839275247085324E-2</v>
      </c>
      <c r="F24" s="120">
        <f>E24</f>
        <v>6.2839275247085324E-2</v>
      </c>
    </row>
    <row r="25" spans="2:28" x14ac:dyDescent="0.2">
      <c r="B25" s="121" t="s">
        <v>40</v>
      </c>
      <c r="C25" s="108"/>
      <c r="D25" s="361"/>
      <c r="E25" s="122">
        <f>Assembly!H97</f>
        <v>2.792088925624759E-2</v>
      </c>
      <c r="F25" s="123">
        <f>E25-Assembly!H85-Assembly!H86-Assembly!H88-Assembly!H89-'Machined Part #1'!I54-'Machined Part #1'!I58-'Pacific Quote #2'!I50-'Pacific Quote #2'!I54-'Pacific Quote #3'!I50-'Pacific Quote #3'!I54</f>
        <v>2.7020888356246692E-2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-0.34393204911871755</v>
      </c>
      <c r="F26" s="120">
        <f>F22-F23-F24-F25</f>
        <v>-0.34303204821871669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-0.34393204911871755</v>
      </c>
      <c r="F28" s="120">
        <f>F26-F27</f>
        <v>-0.34303204821871669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0.25317188461538465</v>
      </c>
      <c r="F34" s="396">
        <f>'Machined Part #1'!I55+'Machined Part #1'!I56+'Machined Part #1'!I57</f>
        <v>6.2839275247085324E-2</v>
      </c>
      <c r="G34" s="469">
        <f>'Machined Part #1'!I63+'Machined Part #1'!I54+'Machined Part #1'!I58</f>
        <v>2.792088925624759E-2</v>
      </c>
      <c r="H34" s="327">
        <f>'Machined Part #1'!I64</f>
        <v>0.34393204911871761</v>
      </c>
      <c r="I34" s="327"/>
      <c r="J34" s="845">
        <f t="shared" ref="J34:J43" si="1">$H34</f>
        <v>0.34393204911871761</v>
      </c>
      <c r="K34" s="813"/>
      <c r="L34" s="327"/>
      <c r="M34" s="327">
        <f t="shared" ref="M34:M43" si="2">$H34</f>
        <v>0.34393204911871761</v>
      </c>
      <c r="N34" s="813"/>
      <c r="O34" s="327"/>
      <c r="P34" s="327">
        <f t="shared" ref="P34:P43" si="3">$H34</f>
        <v>0.34393204911871761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0.34393204911871761</v>
      </c>
      <c r="I44" s="468"/>
      <c r="J44" s="848">
        <f>SUM(J34:J43)</f>
        <v>0.34393204911871761</v>
      </c>
      <c r="K44" s="815"/>
      <c r="L44" s="468"/>
      <c r="M44" s="468">
        <f>SUM(M34:M43)</f>
        <v>0.34393204911871761</v>
      </c>
      <c r="N44" s="815"/>
      <c r="O44" s="468"/>
      <c r="P44" s="468">
        <f>SUM(P34:P43)</f>
        <v>0.34393204911871761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0.25317188461538465</v>
      </c>
      <c r="I95" s="479"/>
      <c r="J95" s="863">
        <f>J65+SUM(F46:F55)+SUM(F34:F43)+J32</f>
        <v>6.2839275247085324E-2</v>
      </c>
      <c r="K95" s="818"/>
      <c r="L95" s="479"/>
      <c r="M95" s="479">
        <f>M65+SUM(G46:G55)+SUM(G34:G43)+M32</f>
        <v>2.792088925624759E-2</v>
      </c>
      <c r="N95" s="818"/>
      <c r="O95" s="479"/>
      <c r="P95" s="479">
        <f>P65+SUM(H46:H55)+SUM(H34:H43)+P32</f>
        <v>0.34393204911871761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6.2839275247085324E-2</v>
      </c>
      <c r="I96" s="398"/>
      <c r="J96" s="864">
        <f>J80+SUM(G46:G55)+SUM(G34:G43)</f>
        <v>2.792088925624759E-2</v>
      </c>
      <c r="K96" s="824"/>
      <c r="L96" s="398"/>
      <c r="M96" s="398">
        <f>M80+SUM(H46:H55)+SUM(H34:H43)</f>
        <v>0.34393204911871761</v>
      </c>
      <c r="N96" s="824"/>
      <c r="O96" s="398"/>
      <c r="P96" s="398">
        <f>P80+SUM(J46:J55)+SUM(J34:J43)</f>
        <v>0.34393204911871761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2.792088925624759E-2</v>
      </c>
      <c r="I97" s="326"/>
      <c r="J97" s="865">
        <f>J81+SUM(H46:H55)+SUM(H34:H43)+J91</f>
        <v>0.34393204911871761</v>
      </c>
      <c r="K97" s="817"/>
      <c r="L97" s="326"/>
      <c r="M97" s="326">
        <f>M81+SUM(J46:J55)+SUM(J34:J43)+M91</f>
        <v>0.34393204911871761</v>
      </c>
      <c r="N97" s="817"/>
      <c r="O97" s="326"/>
      <c r="P97" s="326">
        <f>P81+SUM(M46:M55)+SUM(M34:M43)+P91</f>
        <v>0.34393204911871761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0.34393204911871755</v>
      </c>
      <c r="I99" s="360"/>
      <c r="J99" s="867">
        <f>SUM(J95:J98)</f>
        <v>0.43469221362205052</v>
      </c>
      <c r="K99" s="819"/>
      <c r="L99" s="360"/>
      <c r="M99" s="360">
        <f>SUM(M95:M98)</f>
        <v>0.7157849874936828</v>
      </c>
      <c r="N99" s="819"/>
      <c r="O99" s="360"/>
      <c r="P99" s="360">
        <f>SUM(P95:P98)</f>
        <v>1.0317961473561528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Stephanie Smith</cp:lastModifiedBy>
  <cp:lastPrinted>2012-09-25T16:12:10Z</cp:lastPrinted>
  <dcterms:created xsi:type="dcterms:W3CDTF">1996-10-14T23:33:28Z</dcterms:created>
  <dcterms:modified xsi:type="dcterms:W3CDTF">2017-03-10T20:58:10Z</dcterms:modified>
</cp:coreProperties>
</file>