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<sst xmlns="http://schemas.openxmlformats.org/spreadsheetml/2006/main" count="3072" uniqueCount="710">
  <si>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</si>
  <si>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</si>
  <si>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</si>
  <si>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</si>
  <si>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</si>
  <si>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</si>
  <si>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</si>
  <si>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</si>
  <si>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</si>
  <si>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</si>
  <si>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</si>
  <si>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</si>
  <si>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</si>
  <si>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</si>
  <si>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</si>
  <si>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</si>
  <si>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</si>
  <si>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</si>
  <si>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</si>
  <si>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</si>
  <si>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</si>
  <si>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</si>
  <si>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</si>
  <si>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</si>
  <si>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</si>
  <si>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</si>
  <si>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</si>
  <si>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</si>
  <si>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</si>
  <si>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</si>
  <si>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</si>
  <si>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</si>
  <si>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</si>
  <si>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</si>
  <si>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</si>
  <si>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</si>
  <si>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</si>
  <si>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</si>
  <si>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</si>
  <si>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</si>
  <si>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</si>
  <si>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</si>
  <si>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</si>
  <si>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</si>
  <si>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</si>
  <si>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</si>
  <si>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</si>
  <si>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</si>
  <si>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</si>
  <si>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</si>
  <si>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</si>
  <si>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</si>
  <si>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</si>
  <si>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</si>
  <si>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</si>
  <si>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</si>
  <si>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</si>
  <si>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</si>
  <si>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</si>
  <si>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</si>
  <si>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</si>
  <si>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</si>
  <si>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</si>
  <si>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</si>
  <si>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</si>
  <si>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</si>
  <si>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</si>
  <si>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</si>
  <si>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</si>
  <si>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</si>
  <si>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</si>
  <si>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</si>
  <si>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</si>
  <si>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</si>
  <si>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</si>
  <si>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</si>
  <si>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</si>
  <si>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</si>
  <si>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</si>
  <si>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</si>
  <si>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</si>
  <si>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</si>
  <si>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</si>
  <si>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</si>
  <si>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</si>
  <si>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</si>
  <si>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</si>
  <si>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</si>
  <si>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</si>
  <si>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</si>
  <si>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</si>
  <si>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</si>
  <si>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</si>
  <si>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</si>
  <si>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</si>
  <si>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</si>
  <si>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</si>
  <si>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</si>
  <si>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</si>
  <si>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</si>
  <si>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</si>
  <si>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</si>
  <si>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</si>
  <si>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</si>
  <si>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</si>
  <si>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</si>
  <si>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</si>
  <si>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</si>
  <si>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</si>
  <si>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</si>
  <si>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</si>
  <si>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</si>
  <si>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</si>
  <si>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</si>
  <si>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</si>
  <si>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</si>
  <si>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</si>
  <si>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</si>
  <si>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</si>
  <si>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</si>
  <si>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</si>
  <si>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</si>
  <si>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</si>
  <si>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</si>
  <si>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</si>
  <si>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</si>
  <si>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</si>
  <si>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</si>
  <si>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</si>
  <si>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</si>
  <si>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</si>
  <si>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</si>
  <si>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</si>
  <si>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</si>
  <si>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</si>
  <si>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</si>
  <si>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</si>
  <si>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</si>
  <si>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</si>
  <si>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</si>
  <si>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</si>
  <si>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</si>
  <si>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</si>
  <si>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</si>
  <si>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</si>
  <si>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</si>
  <si>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</si>
  <si>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</si>
  <si>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</si>
  <si>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</si>
  <si>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</si>
  <si>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</si>
  <si>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</si>
  <si>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</si>
  <si>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</si>
  <si>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</si>
  <si>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</si>
  <si>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</si>
  <si>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</si>
  <si>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</si>
  <si>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</si>
  <si>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</si>
  <si>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</si>
  <si>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</si>
  <si>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</si>
  <si>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</si>
  <si>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</si>
  <si>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</si>
  <si>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</si>
  <si>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</si>
  <si>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</si>
  <si>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</si>
  <si>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</si>
  <si>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</si>
  <si>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</si>
  <si>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</si>
  <si>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</si>
  <si>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</si>
  <si>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</si>
  <si>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</si>
  <si>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</si>
  <si>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</si>
  <si>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</si>
  <si>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</si>
  <si>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</si>
  <si>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</si>
  <si>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</si>
  <si>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</si>
  <si>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</si>
  <si>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</si>
  <si>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</si>
  <si>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</si>
  <si>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</si>
  <si>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</si>
  <si>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</si>
  <si>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</si>
  <si>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</si>
  <si>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</si>
  <si>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</si>
  <si>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</si>
  <si>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</si>
  <si>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</si>
  <si>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</si>
  <si>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</si>
  <si>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</si>
  <si>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</si>
  <si>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</si>
  <si>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</si>
  <si>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</si>
  <si>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</si>
  <si>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</si>
  <si>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</si>
  <si>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</si>
  <si>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</si>
  <si>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</si>
  <si>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</si>
  <si>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</si>
  <si>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</si>
  <si>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</si>
  <si>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</si>
  <si>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</si>
  <si>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</si>
  <si>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</si>
  <si>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</si>
  <si>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</si>
  <si>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</si>
  <si>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</si>
  <si>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</si>
  <si>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</si>
  <si>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</si>
  <si>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</si>
  <si>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</si>
  <si>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</si>
  <si>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</si>
  <si>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</si>
  <si>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</si>
  <si>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</si>
  <si>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</si>
  <si>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</si>
  <si>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</si>
  <si>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</si>
  <si>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</si>
  <si>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</si>
  <si>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</si>
  <si>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</si>
  <si>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</si>
  <si>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</si>
  <si>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</si>
  <si>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</si>
  <si>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</si>
  <si>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</si>
  <si>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</si>
  <si>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</si>
  <si>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</si>
  <si>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</si>
  <si>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</si>
  <si>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</si>
  <si>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</si>
  <si>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</si>
  <si>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</si>
  <si>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</si>
  <si>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</si>
  <si>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</si>
  <si>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</si>
  <si>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</si>
  <si>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</si>
  <si>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</si>
  <si>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</si>
  <si>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</si>
  <si>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</si>
  <si>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</si>
  <si>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</si>
  <si>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</si>
  <si>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</si>
  <si>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</si>
  <si>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</si>
  <si>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</si>
  <si>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</si>
  <si>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</si>
  <si>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</si>
  <si>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</si>
  <si>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</si>
  <si>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</si>
  <si>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</si>
  <si>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</si>
  <si>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</si>
  <si>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</si>
  <si>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</si>
  <si>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</si>
  <si>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</si>
  <si>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</si>
  <si>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</si>
  <si>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</si>
  <si>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</si>
  <si>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</si>
  <si>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</si>
  <si>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</si>
  <si>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</si>
  <si>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</si>
  <si>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</si>
  <si>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</si>
  <si>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</si>
  <si>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</si>
  <si>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</si>
  <si>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</si>
  <si>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</si>
  <si>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</si>
  <si>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</si>
  <si>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</si>
  <si>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</si>
  <si>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</si>
  <si>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</si>
  <si>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</si>
  <si>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</si>
  <si>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</si>
  <si>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</si>
  <si>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</si>
  <si>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</si>
  <si>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</si>
  <si>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</si>
  <si>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</si>
  <si>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</si>
  <si>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</si>
  <si>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</si>
  <si>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</si>
  <si>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</si>
  <si>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</si>
  <si>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</si>
  <si>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</si>
  <si>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</si>
  <si>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</si>
  <si>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</si>
  <si>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</si>
  <si>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</si>
  <si>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</si>
  <si>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</si>
  <si>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</si>
  <si>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</si>
  <si>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</si>
  <si>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</si>
  <si>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</si>
  <si>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</si>
  <si>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</si>
  <si>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</si>
  <si>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</si>
  <si>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</si>
  <si>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</si>
  <si>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</si>
  <si>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</si>
  <si>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</si>
  <si>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</si>
  <si>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</si>
  <si>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</si>
  <si>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</si>
  <si>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</si>
  <si>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</si>
  <si>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</si>
  <si>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</si>
  <si>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</si>
  <si>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</si>
  <si>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</si>
  <si>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</si>
  <si>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</si>
  <si>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</si>
  <si>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</si>
  <si>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</si>
  <si>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</si>
  <si>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</si>
  <si>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</si>
  <si>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</si>
  <si>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</si>
  <si>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</si>
  <si>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</si>
  <si>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</si>
  <si>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</si>
  <si>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</si>
  <si>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</si>
  <si>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</si>
  <si>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</si>
  <si>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</si>
  <si>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</si>
  <si>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</si>
  <si>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</si>
  <si>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</si>
  <si>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</si>
  <si>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</si>
  <si>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</si>
  <si>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</si>
  <si>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</si>
  <si>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</si>
  <si>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</si>
  <si>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</si>
  <si>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</si>
  <si>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</si>
  <si>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</si>
  <si>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</si>
  <si>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</si>
  <si>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</si>
  <si>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</si>
  <si>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</si>
  <si>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</si>
  <si>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</si>
  <si>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</si>
  <si>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</si>
  <si>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</si>
  <si>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</si>
  <si>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</si>
  <si>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</si>
  <si>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</si>
  <si>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</si>
  <si>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</si>
  <si>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</si>
  <si>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</si>
  <si>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</si>
  <si>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</si>
  <si>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</si>
  <si>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</si>
  <si>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</si>
  <si>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</si>
  <si>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</si>
  <si>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</si>
  <si>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</si>
  <si>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</si>
  <si>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</si>
  <si>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</si>
  <si>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</si>
  <si>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</si>
  <si>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</si>
  <si>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</si>
  <si>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</si>
  <si>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</si>
  <si>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</si>
  <si>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</si>
  <si>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</si>
  <si>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</si>
  <si>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</si>
  <si>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</si>
  <si>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</si>
  <si>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</si>
  <si>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</si>
  <si>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</si>
  <si>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</si>
  <si>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</si>
  <si>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</si>
  <si>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</si>
  <si>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</si>
  <si>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</si>
  <si>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</si>
  <si>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</si>
  <si>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</si>
  <si>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</si>
  <si>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</si>
  <si>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</si>
  <si>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</si>
  <si>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</si>
  <si>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</si>
  <si>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</si>
  <si>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</si>
  <si>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</si>
  <si>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</si>
  <si>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</si>
  <si>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</si>
  <si>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</si>
  <si>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</si>
  <si>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</si>
  <si>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</si>
  <si>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</si>
  <si>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</si>
  <si>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</si>
  <si>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</si>
  <si>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</si>
  <si>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</si>
  <si>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</si>
  <si>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</si>
  <si>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</si>
  <si>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</si>
  <si>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</si>
  <si>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</si>
  <si>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</si>
  <si>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</si>
  <si>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</si>
  <si>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</si>
  <si>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</si>
  <si>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</si>
  <si>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</si>
  <si>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</si>
  <si>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</si>
  <si>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</si>
  <si>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</si>
  <si>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</si>
  <si>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</si>
  <si>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</si>
  <si>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</si>
  <si>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</si>
  <si>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</si>
  <si>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</si>
  <si>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</si>
  <si>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</si>
  <si>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</si>
  <si>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</si>
  <si>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</si>
  <si>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</si>
  <si>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</si>
  <si>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</si>
  <si>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</si>
  <si>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</si>
  <si>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</si>
  <si>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</si>
  <si>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</si>
  <si>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</si>
  <si>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</si>
  <si>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</si>
  <si>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</si>
  <si>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</si>
  <si>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</si>
  <si>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</si>
  <si>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</si>
  <si>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</si>
  <si>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</si>
  <si>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</si>
  <si>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</si>
  <si>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</si>
  <si>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</si>
  <si>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</si>
  <si>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</si>
  <si>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</si>
  <si>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</si>
  <si>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</si>
  <si>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</si>
  <si>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</si>
  <si>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</si>
  <si>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</si>
  <si>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</si>
  <si>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</si>
  <si>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</si>
  <si>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</si>
  <si>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</si>
  <si>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</si>
  <si>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</si>
  <si>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</si>
  <si>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</si>
  <si>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</si>
  <si>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</si>
  <si>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</si>
  <si>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</si>
  <si>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</si>
  <si>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</si>
  <si>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</si>
  <si>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</si>
  <si>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</si>
  <si>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</si>
  <si>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</si>
  <si>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</si>
  <si>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</si>
  <si>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</si>
  <si>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</si>
  <si>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</si>
  <si>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</si>
  <si>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</si>
  <si>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</si>
  <si>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</si>
  <si>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</si>
  <si>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</si>
  <si>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</si>
  <si>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</si>
  <si>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</si>
  <si>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</si>
  <si>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</si>
  <si>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</si>
  <si>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</si>
  <si>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</si>
  <si>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</si>
  <si>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</si>
  <si>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</si>
  <si>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</si>
  <si>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</si>
  <si>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</si>
  <si>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</si>
  <si>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</si>
  <si>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</si>
  <si>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</si>
  <si>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</si>
  <si>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</si>
  <si>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</si>
  <si>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</si>
  <si>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</si>
  <si>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</si>
  <si>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</si>
  <si>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</si>
  <si>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</si>
  <si>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</si>
  <si>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</si>
  <si>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</si>
  <si>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</si>
  <si>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</si>
  <si>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</si>
  <si>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</si>
  <si>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</si>
  <si>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</si>
  <si>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</si>
  <si>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</si>
  <si>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</si>
  <si>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</si>
  <si>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</si>
  <si>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</si>
  <si>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</si>
  <si>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</si>
  <si>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</si>
  <si>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</si>
  <si>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</si>
  <si>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</si>
  <si>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</si>
  <si>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</si>
  <si>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</si>
  <si>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</si>
  <si>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</si>
  <si>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</si>
  <si>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</si>
  <si>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</si>
  <si>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</si>
  <si>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</si>
  <si>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</si>
  <si>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</si>
  <si>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</si>
  <si>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</si>
  <si>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</si>
  <si>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</si>
  <si>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</si>
  <si>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</si>
  <si>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</si>
  <si>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</si>
  <si>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</si>
  <si>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</si>
  <si>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</si>
  <si>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</si>
  <si>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</si>
  <si>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</si>
  <si>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</si>
  <si>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</si>
  <si>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</si>
  <si>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</si>
  <si>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</si>
  <si>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</si>
  <si>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</si>
  <si>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</si>
  <si>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</si>
  <si>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</si>
  <si>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</si>
  <si>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</si>
  <si>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</si>
  <si>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</si>
  <si>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</si>
  <si>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</si>
  <si>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</si>
  <si>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</si>
  <si>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</si>
  <si>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</si>
  <si>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</si>
  <si>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</si>
  <si>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</si>
  <si>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</si>
  <si>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</si>
  <si>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</si>
  <si>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</si>
  <si>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</si>
  <si>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</si>
  <si>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</si>
  <si>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</si>
  <si>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</si>
  <si>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</si>
  <si>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</si>
  <si>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</si>
  <si>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</si>
  <si>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</si>
  <si>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</si>
  <si>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</si>
  <si>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</si>
  <si>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</si>
  <si>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</si>
  <si>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</si>
  <si>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</si>
  <si>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</si>
  <si>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</si>
  <si>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</si>
  <si>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</si>
  <si>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</si>
  <si>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</si>
  <si>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</si>
  <si>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</si>
  <si>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</si>
  <si>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</si>
  <si>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</si>
  <si>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</si>
  <si>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</si>
  <si>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</si>
  <si>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</si>
  <si>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</si>
  <si>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</si>
  <si>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</si>
  <si>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</si>
  <si>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</si>
  <si>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</si>
  <si>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</si>
  <si>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</si>
  <si>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</si>
  <si>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</si>
  <si>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</si>
  <si>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</si>
  <si>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A3813-1-LF     1¼"</t>
  </si>
  <si>
    <t>A3813-1-LF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</si>
</sst>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P31" sqref="P3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A3813-1-LF     1¼"</v>
      </c>
      <c r="Q5" s="348"/>
      <c r="R5" s="226"/>
      <c r="S5" s="226"/>
      <c r="T5" s="226"/>
      <c r="U5" s="349" t="s">
        <v>16</v>
      </c>
      <c r="V5" s="920">
        <f ca="1" xml:space="preserve"> TODAY()</f>
        <v>42138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9">
        <v>0.16</v>
      </c>
      <c r="P13" s="158"/>
      <c r="Q13" s="974" t="s">
        <v>312</v>
      </c>
      <c r="R13" s="984"/>
      <c r="S13" s="1000">
        <f>+C20</f>
        <v>0.8125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90">
        <v>9.2999999999999999E-2</v>
      </c>
      <c r="P15" s="158"/>
      <c r="Q15" s="974" t="s">
        <v>308</v>
      </c>
      <c r="R15" s="984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493.33187790536527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9">
        <f>SUM(O13:O16)</f>
        <v>0.27300000000000002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2.4496693891567733E-2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4" t="s">
        <v>299</v>
      </c>
      <c r="R20" s="984"/>
      <c r="S20" s="252">
        <f>IF(ISERROR(T18/O22),"",T18/O22)</f>
        <v>500.96961861667739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0.27846000000000004</v>
      </c>
      <c r="P22" s="158"/>
      <c r="Q22" s="974" t="s">
        <v>296</v>
      </c>
      <c r="R22" s="975"/>
      <c r="S22" s="975"/>
      <c r="T22" s="203">
        <f>IF(S20="",,S20 - 1)</f>
        <v>499.96961861667739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9">
        <f>IF(ISERROR(S17/T22),,S17/T22)</f>
        <v>5.0551567180696685E-2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2" t="s">
        <v>709</v>
      </c>
      <c r="N30" s="982"/>
      <c r="O30" s="921">
        <v>0.114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-6.3448432819303319E-2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5">
        <v>6.5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553.84615384615381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498.46153846153845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2999.8177117000641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500.96961861667739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3987.6923076923076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499.96961861667739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0.32931154187778722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24.43261935483871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4.9396731281668078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5.0551567180696685E-2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8.3076923076923084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0.10615829107946305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475.06032687183318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3946.6550232429222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493.33187790536527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8.6695937714894825E-2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493.33187790536527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5.0551567180696685E-2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2.4496693891567733E-2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3.5386097026487678E-2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1.9462353364568225E-2</v>
      </c>
      <c r="E62" s="146"/>
      <c r="F62" s="304">
        <v>68</v>
      </c>
      <c r="G62" s="180" t="s">
        <v>231</v>
      </c>
      <c r="H62" s="182"/>
      <c r="I62" s="181">
        <f>SUM(I53:I61)</f>
        <v>0.12979797331305321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1.1862259535592333E-2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8.6695937714894825E-2</v>
      </c>
      <c r="E64" s="146"/>
      <c r="F64" s="165">
        <v>70</v>
      </c>
      <c r="G64" s="167" t="s">
        <v>352</v>
      </c>
      <c r="H64" s="166"/>
      <c r="I64" s="162">
        <f>+I63+I62</f>
        <v>0.14166023284864554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0.10131132233027944</v>
      </c>
      <c r="F23" s="120">
        <f>E23</f>
        <v>0.10131132233027944</v>
      </c>
    </row>
    <row r="24" spans="2:28">
      <c r="B24" s="115" t="s">
        <v>44</v>
      </c>
      <c r="C24" s="108"/>
      <c r="D24" s="111"/>
      <c r="E24" s="111">
        <f>Assembly!H96</f>
        <v>2.7586650082772866E-2</v>
      </c>
      <c r="F24" s="120">
        <f>E24</f>
        <v>2.7586650082772866E-2</v>
      </c>
    </row>
    <row r="25" spans="2:28">
      <c r="B25" s="121" t="s">
        <v>40</v>
      </c>
      <c r="C25" s="108"/>
      <c r="D25" s="361"/>
      <c r="E25" s="122">
        <f>Assembly!H97</f>
        <v>1.2762260435593233E-2</v>
      </c>
      <c r="F25" s="123">
        <f>E25-Assembly!H85-Assembly!H86-Assembly!H88-Assembly!H89-'Machined Part #1'!I54-'Machined Part #1'!I58-'Pacific Quote #2'!I50-'Pacific Quote #2'!I54-'Pacific Quote #3'!I50-'Pacific Quote #3'!I54</f>
        <v>1.1862259535592333E-2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-0.14166023284864554</v>
      </c>
      <c r="F26" s="120">
        <f>F22-F23-F24-F25</f>
        <v>-0.14076023194864465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-0.14166023284864554</v>
      </c>
      <c r="F28" s="120">
        <f>F26-F27</f>
        <v>-0.14076023194864465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0.10131132233027944</v>
      </c>
      <c r="F34" s="395">
        <f>'Machined Part #1'!I55+'Machined Part #1'!I56+'Machined Part #1'!I57</f>
        <v>2.7586650082772866E-2</v>
      </c>
      <c r="G34" s="468">
        <f>'Machined Part #1'!I63+'Machined Part #1'!I54+'Machined Part #1'!I58</f>
        <v>1.2762260435593233E-2</v>
      </c>
      <c r="H34" s="327">
        <f>'Machined Part #1'!I64</f>
        <v>0.14166023284864554</v>
      </c>
      <c r="I34" s="327"/>
      <c r="J34" s="844">
        <f t="shared" ref="J34:J43" si="1">$H34</f>
        <v>0.14166023284864554</v>
      </c>
      <c r="K34" s="812"/>
      <c r="L34" s="327"/>
      <c r="M34" s="327">
        <f t="shared" ref="M34:M43" si="2">$H34</f>
        <v>0.14166023284864554</v>
      </c>
      <c r="N34" s="812"/>
      <c r="O34" s="327"/>
      <c r="P34" s="327">
        <f t="shared" ref="P34:P43" si="3">$H34</f>
        <v>0.14166023284864554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0.14166023284864554</v>
      </c>
      <c r="I44" s="467"/>
      <c r="J44" s="847">
        <f>SUM(J34:J43)</f>
        <v>0.14166023284864554</v>
      </c>
      <c r="K44" s="814"/>
      <c r="L44" s="467"/>
      <c r="M44" s="467">
        <f>SUM(M34:M43)</f>
        <v>0.14166023284864554</v>
      </c>
      <c r="N44" s="814"/>
      <c r="O44" s="467"/>
      <c r="P44" s="467">
        <f>SUM(P34:P43)</f>
        <v>0.14166023284864554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0.10131132233027944</v>
      </c>
      <c r="I95" s="478"/>
      <c r="J95" s="862">
        <f>J65+SUM(F46:F55)+SUM(F34:F43)+J32</f>
        <v>2.7586650082772866E-2</v>
      </c>
      <c r="K95" s="817"/>
      <c r="L95" s="478"/>
      <c r="M95" s="478">
        <f>M65+SUM(G46:G55)+SUM(G34:G43)+M32</f>
        <v>1.2762260435593233E-2</v>
      </c>
      <c r="N95" s="817"/>
      <c r="O95" s="478"/>
      <c r="P95" s="478">
        <f>P65+SUM(H46:H55)+SUM(H34:H43)+P32</f>
        <v>0.14166023284864554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2.7586650082772866E-2</v>
      </c>
      <c r="I96" s="397"/>
      <c r="J96" s="863">
        <f>J80+SUM(G46:G55)+SUM(G34:G43)</f>
        <v>1.2762260435593233E-2</v>
      </c>
      <c r="K96" s="823"/>
      <c r="L96" s="397"/>
      <c r="M96" s="397">
        <f>M80+SUM(H46:H55)+SUM(H34:H43)</f>
        <v>0.14166023284864554</v>
      </c>
      <c r="N96" s="823"/>
      <c r="O96" s="397"/>
      <c r="P96" s="397">
        <f>P80+SUM(J46:J55)+SUM(J34:J43)</f>
        <v>0.14166023284864554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1.2762260435593233E-2</v>
      </c>
      <c r="I97" s="326"/>
      <c r="J97" s="864">
        <f>J81+SUM(H46:H55)+SUM(H34:H43)+J91</f>
        <v>0.14166023284864554</v>
      </c>
      <c r="K97" s="816"/>
      <c r="L97" s="326"/>
      <c r="M97" s="326">
        <f>M81+SUM(J46:J55)+SUM(J34:J43)+M91</f>
        <v>0.14166023284864554</v>
      </c>
      <c r="N97" s="816"/>
      <c r="O97" s="326"/>
      <c r="P97" s="326">
        <f>P81+SUM(M46:M55)+SUM(M34:M43)+P91</f>
        <v>0.14166023284864554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0.14166023284864554</v>
      </c>
      <c r="I99" s="360"/>
      <c r="J99" s="866">
        <f>SUM(J95:J98)</f>
        <v>0.18200914336701163</v>
      </c>
      <c r="K99" s="818"/>
      <c r="L99" s="360"/>
      <c r="M99" s="360">
        <f>SUM(M95:M98)</f>
        <v>0.29608272613288433</v>
      </c>
      <c r="N99" s="818"/>
      <c r="O99" s="360"/>
      <c r="P99" s="360">
        <f>SUM(P95:P98)</f>
        <v>0.42498069854593662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tlucz</cp:lastModifiedBy>
  <cp:lastPrinted>2012-09-25T16:12:10Z</cp:lastPrinted>
  <dcterms:created xsi:type="dcterms:W3CDTF">1996-10-14T23:33:28Z</dcterms:created>
  <dcterms:modified xsi:type="dcterms:W3CDTF">2015-05-14T17:49:49Z</dcterms:modified>
</cp:coreProperties>
</file>