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<sst xmlns="http://schemas.openxmlformats.org/spreadsheetml/2006/main" count="3072" uniqueCount="710">
  <si>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</si>
  <si>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</si>
  <si>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</si>
  <si>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</si>
  <si>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</si>
  <si>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</si>
  <si>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</si>
  <si>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</si>
  <si>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</si>
  <si>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</si>
  <si>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</si>
  <si>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</si>
  <si>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</si>
  <si>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</si>
  <si>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</si>
  <si>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</si>
  <si>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</si>
  <si>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</si>
  <si>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</si>
  <si>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</si>
  <si>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</si>
  <si>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</si>
  <si>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</si>
  <si>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</si>
  <si>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</si>
  <si>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</si>
  <si>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</si>
  <si>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</si>
  <si>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</si>
  <si>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</si>
  <si>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</si>
  <si>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</si>
  <si>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</si>
  <si>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</si>
  <si>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</si>
  <si>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</si>
  <si>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</si>
  <si>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</si>
  <si>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</si>
  <si>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</si>
  <si>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</si>
  <si>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</si>
  <si>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</si>
  <si>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</si>
  <si>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</si>
  <si>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</si>
  <si>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</si>
  <si>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</si>
  <si>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</si>
  <si>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</si>
  <si>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</si>
  <si>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</si>
  <si>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</si>
  <si>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</si>
  <si>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</si>
  <si>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</si>
  <si>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</si>
  <si>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</si>
  <si>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</si>
  <si>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</si>
  <si>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</si>
  <si>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</si>
  <si>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</si>
  <si>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</si>
  <si>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</si>
  <si>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</si>
  <si>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</si>
  <si>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</si>
  <si>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</si>
  <si>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</si>
  <si>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</si>
  <si>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</si>
  <si>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</si>
  <si>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</si>
  <si>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</si>
  <si>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</si>
  <si>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</si>
  <si>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</si>
  <si>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</si>
  <si>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</si>
  <si>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</si>
  <si>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</si>
  <si>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</si>
  <si>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</si>
  <si>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</si>
  <si>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</si>
  <si>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</si>
  <si>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</si>
  <si>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</si>
  <si>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</si>
  <si>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</si>
  <si>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</si>
  <si>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</si>
  <si>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</si>
  <si>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</si>
  <si>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</si>
  <si>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</si>
  <si>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</si>
  <si>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</si>
  <si>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</si>
  <si>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</si>
  <si>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</si>
  <si>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</si>
  <si>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</si>
  <si>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</si>
  <si>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</si>
  <si>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</si>
  <si>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</si>
  <si>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</si>
  <si>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</si>
  <si>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</si>
  <si>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</si>
  <si>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</si>
  <si>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</si>
  <si>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</si>
  <si>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</si>
  <si>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</si>
  <si>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</si>
  <si>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</si>
  <si>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</si>
  <si>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</si>
  <si>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</si>
  <si>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</si>
  <si>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</si>
  <si>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</si>
  <si>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</si>
  <si>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</si>
  <si>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</si>
  <si>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</si>
  <si>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</si>
  <si>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</si>
  <si>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</si>
  <si>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</si>
  <si>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</si>
  <si>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</si>
  <si>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</si>
  <si>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</si>
  <si>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</si>
  <si>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</si>
  <si>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</si>
  <si>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</si>
  <si>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</si>
  <si>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</si>
  <si>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</si>
  <si>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</si>
  <si>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</si>
  <si>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</si>
  <si>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</si>
  <si>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</si>
  <si>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</si>
  <si>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</si>
  <si>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</si>
  <si>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</si>
  <si>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</si>
  <si>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</si>
  <si>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</si>
  <si>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</si>
  <si>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</si>
  <si>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</si>
  <si>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</si>
  <si>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</si>
  <si>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</si>
  <si>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</si>
  <si>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</si>
  <si>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</si>
  <si>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</si>
  <si>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</si>
  <si>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</si>
  <si>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</si>
  <si>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</si>
  <si>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</si>
  <si>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</si>
  <si>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</si>
  <si>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</si>
  <si>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</si>
  <si>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</si>
  <si>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</si>
  <si>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</si>
  <si>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</si>
  <si>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</si>
  <si>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</si>
  <si>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</si>
  <si>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</si>
  <si>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</si>
  <si>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</si>
  <si>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</si>
  <si>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</si>
  <si>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</si>
  <si>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</si>
  <si>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</si>
  <si>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</si>
  <si>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</si>
  <si>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</si>
  <si>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</si>
  <si>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</si>
  <si>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</si>
  <si>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</si>
  <si>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</si>
  <si>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</si>
  <si>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</si>
  <si>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</si>
  <si>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</si>
  <si>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</si>
  <si>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</si>
  <si>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</si>
  <si>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</si>
  <si>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</si>
  <si>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</si>
  <si>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</si>
  <si>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</si>
  <si>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</si>
  <si>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</si>
  <si>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</si>
  <si>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</si>
  <si>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</si>
  <si>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</si>
  <si>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</si>
  <si>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</si>
  <si>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</si>
  <si>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</si>
  <si>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</si>
  <si>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</si>
  <si>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</si>
  <si>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</si>
  <si>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</si>
  <si>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</si>
  <si>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</si>
  <si>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</si>
  <si>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</si>
  <si>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</si>
  <si>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</si>
  <si>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</si>
  <si>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</si>
  <si>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</si>
  <si>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</si>
  <si>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</si>
  <si>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</si>
  <si>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</si>
  <si>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</si>
  <si>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</si>
  <si>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</si>
  <si>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</si>
  <si>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</si>
  <si>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</si>
  <si>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</si>
  <si>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</si>
  <si>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</si>
  <si>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</si>
  <si>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</si>
  <si>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</si>
  <si>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</si>
  <si>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</si>
  <si>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</si>
  <si>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</si>
  <si>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</si>
  <si>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</si>
  <si>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</si>
  <si>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</si>
  <si>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</si>
  <si>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</si>
  <si>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</si>
  <si>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</si>
  <si>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</si>
  <si>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</si>
  <si>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</si>
  <si>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</si>
  <si>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</si>
  <si>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</si>
  <si>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</si>
  <si>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</si>
  <si>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</si>
  <si>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</si>
  <si>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</si>
  <si>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</si>
  <si>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</si>
  <si>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</si>
  <si>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</si>
  <si>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</si>
  <si>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</si>
  <si>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</si>
  <si>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</si>
  <si>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</si>
  <si>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</si>
  <si>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</si>
  <si>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</si>
  <si>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</si>
  <si>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</si>
  <si>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</si>
  <si>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</si>
  <si>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</si>
  <si>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</si>
  <si>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</si>
  <si>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</si>
  <si>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</si>
  <si>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</si>
  <si>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</si>
  <si>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</si>
  <si>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</si>
  <si>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</si>
  <si>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</si>
  <si>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</si>
  <si>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</si>
  <si>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</si>
  <si>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</si>
  <si>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</si>
  <si>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</si>
  <si>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</si>
  <si>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</si>
  <si>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</si>
  <si>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</si>
  <si>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</si>
  <si>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</si>
  <si>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</si>
  <si>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</si>
  <si>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</si>
  <si>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</si>
  <si>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</si>
  <si>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</si>
  <si>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</si>
  <si>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</si>
  <si>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</si>
  <si>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</si>
  <si>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</si>
  <si>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</si>
  <si>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</si>
  <si>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</si>
  <si>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</si>
  <si>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</si>
  <si>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</si>
  <si>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</si>
  <si>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</si>
  <si>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</si>
  <si>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</si>
  <si>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</si>
  <si>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</si>
  <si>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</si>
  <si>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</si>
  <si>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</si>
  <si>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</si>
  <si>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</si>
  <si>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</si>
  <si>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</si>
  <si>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</si>
  <si>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</si>
  <si>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</si>
  <si>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</si>
  <si>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</si>
  <si>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</si>
  <si>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</si>
  <si>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</si>
  <si>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</si>
  <si>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</si>
  <si>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</si>
  <si>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</si>
  <si>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</si>
  <si>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</si>
  <si>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</si>
  <si>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</si>
  <si>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</si>
  <si>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</si>
  <si>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</si>
  <si>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</si>
  <si>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</si>
  <si>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</si>
  <si>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</si>
  <si>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</si>
  <si>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</si>
  <si>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</si>
  <si>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</si>
  <si>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</si>
  <si>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</si>
  <si>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</si>
  <si>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</si>
  <si>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</si>
  <si>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</si>
  <si>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</si>
  <si>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</si>
  <si>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</si>
  <si>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</si>
  <si>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</si>
  <si>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</si>
  <si>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</si>
  <si>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</si>
  <si>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</si>
  <si>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</si>
  <si>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</si>
  <si>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</si>
  <si>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</si>
  <si>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</si>
  <si>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</si>
  <si>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</si>
  <si>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</si>
  <si>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</si>
  <si>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</si>
  <si>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</si>
  <si>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</si>
  <si>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</si>
  <si>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</si>
  <si>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</si>
  <si>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</si>
  <si>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</si>
  <si>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</si>
  <si>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</si>
  <si>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</si>
  <si>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</si>
  <si>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</si>
  <si>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</si>
  <si>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</si>
  <si>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</si>
  <si>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</si>
  <si>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</si>
  <si>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</si>
  <si>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</si>
  <si>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</si>
  <si>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</si>
  <si>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</si>
  <si>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</si>
  <si>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</si>
  <si>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</si>
  <si>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</si>
  <si>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</si>
  <si>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</si>
  <si>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</si>
  <si>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</si>
  <si>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</si>
  <si>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</si>
  <si>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</si>
  <si>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</si>
  <si>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</si>
  <si>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</si>
  <si>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</si>
  <si>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</si>
  <si>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</si>
  <si>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</si>
  <si>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</si>
  <si>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</si>
  <si>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</si>
  <si>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</si>
  <si>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</si>
  <si>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</si>
  <si>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</si>
  <si>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</si>
  <si>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</si>
  <si>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</si>
  <si>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</si>
  <si>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</si>
  <si>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</si>
  <si>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</si>
  <si>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</si>
  <si>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</si>
  <si>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</si>
  <si>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</si>
  <si>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</si>
  <si>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</si>
  <si>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</si>
  <si>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</si>
  <si>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</si>
  <si>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</si>
  <si>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</si>
  <si>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</si>
  <si>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</si>
  <si>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</si>
  <si>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</si>
  <si>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</si>
  <si>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</si>
  <si>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</si>
  <si>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</si>
  <si>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</si>
  <si>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</si>
  <si>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</si>
  <si>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</si>
  <si>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</si>
  <si>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</si>
  <si>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</si>
  <si>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</si>
  <si>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</si>
  <si>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</si>
  <si>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</si>
  <si>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</si>
  <si>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</si>
  <si>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</si>
  <si>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</si>
  <si>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</si>
  <si>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</si>
  <si>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</si>
  <si>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</si>
  <si>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</si>
  <si>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</si>
  <si>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</si>
  <si>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</si>
  <si>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</si>
  <si>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</si>
  <si>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</si>
  <si>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</si>
  <si>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</si>
  <si>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</si>
  <si>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</si>
  <si>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</si>
  <si>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</si>
  <si>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</si>
  <si>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</si>
  <si>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</si>
  <si>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</si>
  <si>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</si>
  <si>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</si>
  <si>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</si>
  <si>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</si>
  <si>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</si>
  <si>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</si>
  <si>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</si>
  <si>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</si>
  <si>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</si>
  <si>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</si>
  <si>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</si>
  <si>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</si>
  <si>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</si>
  <si>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</si>
  <si>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</si>
  <si>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</si>
  <si>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</si>
  <si>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</si>
  <si>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</si>
  <si>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</si>
  <si>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</si>
  <si>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</si>
  <si>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</si>
  <si>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</si>
  <si>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</si>
  <si>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</si>
  <si>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</si>
  <si>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</si>
  <si>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</si>
  <si>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</si>
  <si>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</si>
  <si>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</si>
  <si>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</si>
  <si>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</si>
  <si>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</si>
  <si>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</si>
  <si>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</si>
  <si>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</si>
  <si>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</si>
  <si>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</si>
  <si>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</si>
  <si>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</si>
  <si>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</si>
  <si>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</si>
  <si>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</si>
  <si>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</si>
  <si>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</si>
  <si>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</si>
  <si>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</si>
  <si>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</si>
  <si>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</si>
  <si>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</si>
  <si>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</si>
  <si>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</si>
  <si>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</si>
  <si>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</si>
  <si>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</si>
  <si>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</si>
  <si>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</si>
  <si>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</si>
  <si>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</si>
  <si>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</si>
  <si>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</si>
  <si>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</si>
  <si>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</si>
  <si>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</si>
  <si>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</si>
  <si>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</si>
  <si>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</si>
  <si>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</si>
  <si>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</si>
  <si>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</si>
  <si>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</si>
  <si>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</si>
  <si>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</si>
  <si>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</si>
  <si>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</si>
  <si>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</si>
  <si>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</si>
  <si>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</si>
  <si>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</si>
  <si>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</si>
  <si>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</si>
  <si>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</si>
  <si>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</si>
  <si>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</si>
  <si>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</si>
  <si>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</si>
  <si>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</si>
  <si>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</si>
  <si>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</si>
  <si>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</si>
  <si>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</si>
  <si>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</si>
  <si>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</si>
  <si>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</si>
  <si>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</si>
  <si>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</si>
  <si>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</si>
  <si>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</si>
  <si>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</si>
  <si>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</si>
  <si>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</si>
  <si>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</si>
  <si>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</si>
  <si>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</si>
  <si>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</si>
  <si>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</si>
  <si>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</si>
  <si>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</si>
  <si>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</si>
  <si>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</si>
  <si>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</si>
  <si>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</si>
  <si>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</si>
  <si>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</si>
  <si>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</si>
  <si>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</si>
  <si>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</si>
  <si>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</si>
  <si>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</si>
  <si>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</si>
  <si>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</si>
  <si>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</si>
  <si>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</si>
  <si>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</si>
  <si>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</si>
  <si>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</si>
  <si>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</si>
  <si>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</si>
  <si>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</si>
  <si>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</si>
  <si>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</si>
  <si>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</si>
  <si>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</si>
  <si>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</si>
  <si>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</si>
  <si>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</si>
  <si>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</si>
  <si>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</si>
  <si>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</si>
  <si>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</si>
  <si>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</si>
  <si>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</si>
  <si>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</si>
  <si>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</si>
  <si>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</si>
  <si>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</si>
  <si>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</si>
  <si>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</si>
  <si>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</si>
  <si>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</si>
  <si>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</si>
  <si>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</si>
  <si>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</si>
  <si>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</si>
  <si>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</si>
  <si>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</si>
  <si>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</si>
  <si>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</si>
  <si>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</si>
  <si>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</si>
  <si>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</si>
  <si>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</si>
  <si>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</si>
  <si>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</si>
  <si>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</si>
  <si>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</si>
  <si>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</si>
  <si>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</si>
  <si>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</si>
  <si>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</si>
  <si>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</si>
  <si>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</si>
  <si>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</si>
  <si>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</si>
  <si>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</si>
  <si>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</si>
  <si>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</si>
  <si>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</si>
  <si>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</si>
  <si>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</si>
  <si>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</si>
  <si>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</si>
  <si>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</si>
  <si>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</si>
  <si>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</si>
  <si>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</si>
  <si>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</si>
  <si>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</si>
  <si>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</si>
  <si>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</si>
  <si>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</si>
  <si>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</si>
  <si>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</si>
  <si>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</si>
  <si>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</si>
  <si>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</si>
  <si>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</si>
  <si>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</si>
  <si>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</si>
  <si>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</si>
  <si>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</si>
  <si>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</si>
  <si>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</si>
  <si>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B3639-200    Dvnpt</t>
  </si>
  <si>
    <t>B3639-200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</si>
</sst>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9" zoomScale="90" zoomScaleNormal="90" workbookViewId="0">
      <selection activeCell="L42" sqref="L42:P4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B3639-200    Dvnpt</v>
      </c>
      <c r="Q5" s="348"/>
      <c r="R5" s="226"/>
      <c r="S5" s="226"/>
      <c r="T5" s="226"/>
      <c r="U5" s="349" t="s">
        <v>16</v>
      </c>
      <c r="V5" s="919">
        <f ca="1" xml:space="preserve"> TODAY()</f>
        <v>42083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0.25</v>
      </c>
      <c r="P13" s="158"/>
      <c r="Q13" s="1000" t="s">
        <v>312</v>
      </c>
      <c r="R13" s="969"/>
      <c r="S13" s="1014">
        <f>+C20</f>
        <v>0.3125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261.20806382759605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3.2261456746180492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0.33200000000000002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4.6265799849029191E-2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0.26884547288483746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0.33864</v>
      </c>
      <c r="P22" s="158"/>
      <c r="Q22" s="1000" t="s">
        <v>296</v>
      </c>
      <c r="R22" s="968"/>
      <c r="S22" s="968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3.2261456746180492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7.7946016737612716E-3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2.8149999999999998E-3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4.9796016737612718E-3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290.32258064516128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261.29032258064518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2090.3225806451615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1.0074158398116762E-2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0.15111237597175142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7.7946016737612716E-3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4.3548387096774199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1.6368663514898671E-2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479.84888762402824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2089.6645106207684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261.20806382759605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1.336774187050058E-2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261.20806382759605</v>
      </c>
      <c r="Q54" s="972"/>
      <c r="R54" s="970" t="s">
        <v>702</v>
      </c>
      <c r="S54" s="323" t="s">
        <v>247</v>
      </c>
      <c r="T54" s="324"/>
      <c r="U54" s="324"/>
      <c r="V54" s="347">
        <f>O24</f>
        <v>7.7946016737612716E-3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4.6265799849029191E-2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5.45622117163289E-3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3.0009216443980897E-3</v>
      </c>
      <c r="E62" s="146"/>
      <c r="F62" s="304">
        <v>68</v>
      </c>
      <c r="G62" s="180" t="s">
        <v>231</v>
      </c>
      <c r="H62" s="182"/>
      <c r="I62" s="181">
        <f>SUM(I53:I61)</f>
        <v>7.9138884326121317E-2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2.1222975097300756E-2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1.336774187050058E-2</v>
      </c>
      <c r="E64" s="146"/>
      <c r="F64" s="165">
        <v>70</v>
      </c>
      <c r="G64" s="167" t="s">
        <v>352</v>
      </c>
      <c r="H64" s="166"/>
      <c r="I64" s="162">
        <f>+I63+I62</f>
        <v>0.10036185942342207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2.7983126485885197E-2</v>
      </c>
      <c r="F23" s="120">
        <f>E23</f>
        <v>2.7983126485885197E-2</v>
      </c>
    </row>
    <row r="24" spans="2:28">
      <c r="B24" s="115" t="s">
        <v>44</v>
      </c>
      <c r="C24" s="108"/>
      <c r="D24" s="111"/>
      <c r="E24" s="111">
        <f>Assembly!H96</f>
        <v>4.9355756040234317E-2</v>
      </c>
      <c r="F24" s="120">
        <f>E24</f>
        <v>4.9355756040234317E-2</v>
      </c>
    </row>
    <row r="25" spans="2:28">
      <c r="B25" s="121" t="s">
        <v>40</v>
      </c>
      <c r="C25" s="108"/>
      <c r="D25" s="361"/>
      <c r="E25" s="122">
        <f>Assembly!H97</f>
        <v>2.3022976897302556E-2</v>
      </c>
      <c r="F25" s="123">
        <f>E25-Assembly!H85-Assembly!H86-Assembly!H88-Assembly!H89-'Machined Part #1'!I54-'Machined Part #1'!I58-'Pacific Quote #2'!I50-'Pacific Quote #2'!I54-'Pacific Quote #3'!I50-'Pacific Quote #3'!I54</f>
        <v>2.1222975097300756E-2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-0.10036185942342206</v>
      </c>
      <c r="F26" s="120">
        <f>F22-F23-F24-F25</f>
        <v>-9.8561857623420263E-2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-0.10036185942342206</v>
      </c>
      <c r="F28" s="120">
        <f>F26-F27</f>
        <v>-9.8561857623420263E-2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2.7983126485885197E-2</v>
      </c>
      <c r="F34" s="395">
        <f>'Machined Part #1'!I55+'Machined Part #1'!I56+'Machined Part #1'!I57</f>
        <v>4.9355756040234317E-2</v>
      </c>
      <c r="G34" s="468">
        <f>'Machined Part #1'!I63+'Machined Part #1'!I54+'Machined Part #1'!I58</f>
        <v>2.3022976897302556E-2</v>
      </c>
      <c r="H34" s="327">
        <f>'Machined Part #1'!I64</f>
        <v>0.10036185942342207</v>
      </c>
      <c r="I34" s="327"/>
      <c r="J34" s="843">
        <f t="shared" ref="J34:J43" si="1">$H34</f>
        <v>0.10036185942342207</v>
      </c>
      <c r="K34" s="811"/>
      <c r="L34" s="327"/>
      <c r="M34" s="327">
        <f t="shared" ref="M34:M43" si="2">$H34</f>
        <v>0.10036185942342207</v>
      </c>
      <c r="N34" s="811"/>
      <c r="O34" s="327"/>
      <c r="P34" s="327">
        <f t="shared" ref="P34:P43" si="3">$H34</f>
        <v>0.10036185942342207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0.10036185942342207</v>
      </c>
      <c r="I44" s="467"/>
      <c r="J44" s="846">
        <f>SUM(J34:J43)</f>
        <v>0.10036185942342207</v>
      </c>
      <c r="K44" s="813"/>
      <c r="L44" s="467"/>
      <c r="M44" s="467">
        <f>SUM(M34:M43)</f>
        <v>0.10036185942342207</v>
      </c>
      <c r="N44" s="813"/>
      <c r="O44" s="467"/>
      <c r="P44" s="467">
        <f>SUM(P34:P43)</f>
        <v>0.10036185942342207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2.7983126485885197E-2</v>
      </c>
      <c r="I95" s="478"/>
      <c r="J95" s="861">
        <f>J65+SUM(F46:F55)+SUM(F34:F43)+J32</f>
        <v>4.9355756040234317E-2</v>
      </c>
      <c r="K95" s="816"/>
      <c r="L95" s="478"/>
      <c r="M95" s="478">
        <f>M65+SUM(G46:G55)+SUM(G34:G43)+M32</f>
        <v>2.3022976897302556E-2</v>
      </c>
      <c r="N95" s="816"/>
      <c r="O95" s="478"/>
      <c r="P95" s="478">
        <f>P65+SUM(H46:H55)+SUM(H34:H43)+P32</f>
        <v>0.10036185942342207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4.9355756040234317E-2</v>
      </c>
      <c r="I96" s="397"/>
      <c r="J96" s="862">
        <f>J80+SUM(G46:G55)+SUM(G34:G43)</f>
        <v>2.3022976897302556E-2</v>
      </c>
      <c r="K96" s="822"/>
      <c r="L96" s="397"/>
      <c r="M96" s="397">
        <f>M80+SUM(H46:H55)+SUM(H34:H43)</f>
        <v>0.10036185942342207</v>
      </c>
      <c r="N96" s="822"/>
      <c r="O96" s="397"/>
      <c r="P96" s="397">
        <f>P80+SUM(J46:J55)+SUM(J34:J43)</f>
        <v>0.10036185942342207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2.3022976897302556E-2</v>
      </c>
      <c r="I97" s="326"/>
      <c r="J97" s="863">
        <f>J81+SUM(H46:H55)+SUM(H34:H43)+J91</f>
        <v>0.10036185942342207</v>
      </c>
      <c r="K97" s="815"/>
      <c r="L97" s="326"/>
      <c r="M97" s="326">
        <f>M81+SUM(J46:J55)+SUM(J34:J43)+M91</f>
        <v>0.10036185942342207</v>
      </c>
      <c r="N97" s="815"/>
      <c r="O97" s="326"/>
      <c r="P97" s="326">
        <f>P81+SUM(M46:M55)+SUM(M34:M43)+P91</f>
        <v>0.10036185942342207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0.10036185942342206</v>
      </c>
      <c r="I99" s="360"/>
      <c r="J99" s="865">
        <f>SUM(J95:J98)</f>
        <v>0.17274059236095896</v>
      </c>
      <c r="K99" s="817"/>
      <c r="L99" s="360"/>
      <c r="M99" s="360">
        <f>SUM(M95:M98)</f>
        <v>0.22374669574414668</v>
      </c>
      <c r="N99" s="817"/>
      <c r="O99" s="360"/>
      <c r="P99" s="360">
        <f>SUM(P95:P98)</f>
        <v>0.30108557827026622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2015-03-20T20:07:40Z</dcterms:modified>
</cp:coreProperties>
</file>