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33"/>
  <c r="C36"/>
  <c r="I29"/>
  <c r="I20" l="1"/>
  <c r="I2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D22" l="1"/>
  <c r="I60" i="28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92"/>
  <c r="I94"/>
  <c r="Q20"/>
  <c r="Q147" s="1"/>
  <c r="L20"/>
  <c r="L152" s="1"/>
  <c r="P20"/>
  <c r="P69" s="1"/>
  <c r="P94" s="1"/>
  <c r="L58"/>
  <c r="H84"/>
  <c r="J86"/>
  <c r="I91"/>
  <c r="I95"/>
  <c r="I97"/>
  <c r="M20"/>
  <c r="M73" s="1"/>
  <c r="O20"/>
  <c r="O147" s="1"/>
  <c r="I83"/>
  <c r="I86"/>
  <c r="J92"/>
  <c r="J94"/>
  <c r="L148"/>
  <c r="L77"/>
  <c r="L51"/>
  <c r="L153"/>
  <c r="L147"/>
  <c r="L69"/>
  <c r="L95" s="1"/>
  <c r="H60" i="1"/>
  <c r="H61"/>
  <c r="H62"/>
  <c r="H63"/>
  <c r="H64"/>
  <c r="E31" i="5"/>
  <c r="F31" s="1"/>
  <c r="L143" i="6" l="1"/>
  <c r="I93"/>
  <c r="I96"/>
  <c r="I85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M84" l="1"/>
  <c r="Q94"/>
  <c r="Q82"/>
  <c r="Q96"/>
  <c r="Q83"/>
  <c r="I87"/>
  <c r="Q84"/>
  <c r="G87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<sst xmlns="http://schemas.openxmlformats.org/spreadsheetml/2006/main" count="3065" uniqueCount="703">
  <si>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</si>
  <si>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</si>
  <si>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</si>
  <si>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</si>
  <si>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</si>
  <si>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</si>
  <si>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</si>
  <si>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</si>
  <si>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</si>
  <si>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</si>
  <si>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</si>
  <si>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</si>
  <si>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</si>
  <si>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</si>
  <si>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</si>
  <si>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</si>
  <si>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</si>
  <si>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</si>
  <si>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</si>
  <si>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</si>
  <si>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</si>
  <si>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</si>
  <si>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</si>
  <si>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</si>
  <si>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</si>
  <si>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</si>
  <si>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</si>
  <si>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</si>
  <si>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</si>
  <si>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</si>
  <si>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</si>
  <si>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</si>
  <si>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</si>
  <si>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</si>
  <si>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</si>
  <si>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</si>
  <si>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</si>
  <si>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</si>
  <si>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</si>
  <si>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</si>
  <si>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</si>
  <si>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</si>
  <si>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</si>
  <si>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</si>
  <si>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</si>
  <si>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</si>
  <si>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</si>
  <si>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</si>
  <si>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</si>
  <si>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</si>
  <si>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</si>
  <si>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</si>
  <si>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</si>
  <si>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</si>
  <si>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</si>
  <si>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</si>
  <si>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</si>
  <si>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</si>
  <si>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</si>
  <si>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</si>
  <si>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</si>
  <si>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</si>
  <si>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</si>
  <si>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</si>
  <si>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</si>
  <si>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</si>
  <si>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</si>
  <si>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</si>
  <si>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</si>
  <si>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</si>
  <si>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</si>
  <si>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</si>
  <si>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</si>
  <si>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</si>
  <si>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</si>
  <si>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</si>
  <si>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</si>
  <si>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</si>
  <si>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</si>
  <si>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</si>
  <si>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</si>
  <si>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</si>
  <si>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</si>
  <si>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</si>
  <si>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</si>
  <si>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</si>
  <si>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</si>
  <si>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</si>
  <si>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</si>
  <si>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</si>
  <si>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</si>
  <si>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</si>
  <si>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</si>
  <si>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</si>
  <si>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</si>
  <si>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</si>
  <si>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</si>
  <si>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</si>
  <si>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</si>
  <si>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</si>
  <si>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</si>
  <si>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</si>
  <si>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</si>
  <si>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</si>
  <si>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</si>
  <si>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</si>
  <si>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</si>
  <si>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</si>
  <si>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</si>
  <si>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</si>
  <si>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</si>
  <si>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</si>
  <si>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</si>
  <si>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</si>
  <si>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</si>
  <si>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</si>
  <si>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</si>
  <si>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</si>
  <si>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</si>
  <si>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</si>
  <si>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</si>
  <si>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</si>
  <si>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</si>
  <si>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</si>
  <si>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</si>
  <si>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</si>
  <si>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</si>
  <si>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</si>
  <si>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</si>
  <si>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</si>
  <si>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</si>
  <si>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</si>
  <si>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</si>
  <si>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</si>
  <si>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</si>
  <si>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</si>
  <si>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</si>
  <si>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</si>
  <si>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</si>
  <si>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</si>
  <si>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</si>
  <si>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</si>
  <si>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</si>
  <si>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</si>
  <si>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</si>
  <si>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</si>
  <si>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</si>
  <si>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</si>
  <si>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</si>
  <si>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</si>
  <si>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</si>
  <si>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</si>
  <si>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</si>
  <si>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</si>
  <si>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</si>
  <si>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</si>
  <si>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</si>
  <si>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</si>
  <si>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</si>
  <si>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</si>
  <si>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</si>
  <si>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</si>
  <si>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</si>
  <si>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</si>
  <si>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</si>
  <si>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</si>
  <si>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</si>
  <si>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</si>
  <si>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</si>
  <si>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</si>
  <si>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</si>
  <si>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</si>
  <si>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</si>
  <si>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</si>
  <si>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</si>
  <si>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</si>
  <si>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</si>
  <si>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</si>
  <si>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</si>
  <si>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</si>
  <si>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</si>
  <si>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</si>
  <si>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</si>
  <si>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</si>
  <si>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</si>
  <si>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</si>
  <si>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</si>
  <si>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</si>
  <si>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</si>
  <si>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</si>
  <si>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</si>
  <si>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</si>
  <si>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</si>
  <si>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</si>
  <si>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</si>
  <si>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</si>
  <si>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</si>
  <si>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</si>
  <si>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</si>
  <si>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</si>
  <si>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</si>
  <si>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</si>
  <si>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</si>
  <si>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</si>
  <si>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</si>
  <si>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</si>
  <si>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</si>
  <si>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</si>
  <si>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</si>
  <si>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</si>
  <si>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</si>
  <si>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</si>
  <si>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</si>
  <si>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</si>
  <si>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</si>
  <si>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</si>
  <si>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</si>
  <si>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</si>
  <si>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</si>
  <si>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</si>
  <si>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</si>
  <si>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</si>
  <si>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</si>
  <si>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</si>
  <si>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</si>
  <si>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</si>
  <si>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</si>
  <si>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</si>
  <si>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</si>
  <si>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</si>
  <si>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</si>
  <si>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</si>
  <si>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</si>
  <si>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</si>
  <si>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</si>
  <si>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</si>
  <si>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</si>
  <si>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</si>
  <si>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</si>
  <si>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</si>
  <si>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</si>
  <si>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</si>
  <si>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</si>
  <si>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</si>
  <si>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</si>
  <si>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</si>
  <si>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</si>
  <si>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</si>
  <si>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</si>
  <si>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</si>
  <si>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</si>
  <si>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</si>
  <si>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</si>
  <si>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</si>
  <si>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</si>
  <si>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</si>
  <si>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</si>
  <si>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</si>
  <si>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</si>
  <si>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</si>
  <si>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</si>
  <si>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</si>
  <si>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</si>
  <si>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</si>
  <si>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</si>
  <si>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</si>
  <si>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</si>
  <si>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</si>
  <si>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</si>
  <si>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</si>
  <si>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</si>
  <si>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</si>
  <si>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</si>
  <si>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</si>
  <si>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</si>
  <si>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</si>
  <si>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</si>
  <si>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</si>
  <si>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</si>
  <si>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</si>
  <si>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</si>
  <si>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</si>
  <si>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</si>
  <si>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</si>
  <si>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</si>
  <si>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</si>
  <si>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</si>
  <si>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</si>
  <si>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</si>
  <si>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</si>
  <si>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</si>
  <si>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</si>
  <si>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</si>
  <si>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</si>
  <si>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</si>
  <si>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</si>
  <si>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</si>
  <si>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</si>
  <si>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</si>
  <si>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</si>
  <si>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</si>
  <si>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</si>
  <si>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</si>
  <si>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</si>
  <si>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</si>
  <si>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</si>
  <si>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</si>
  <si>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</si>
  <si>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</si>
  <si>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</si>
  <si>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</si>
  <si>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</si>
  <si>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</si>
  <si>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</si>
  <si>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</si>
  <si>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</si>
  <si>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</si>
  <si>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</si>
  <si>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</si>
  <si>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</si>
  <si>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</si>
  <si>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</si>
  <si>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</si>
  <si>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</si>
  <si>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</si>
  <si>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</si>
  <si>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</si>
  <si>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</si>
  <si>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</si>
  <si>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</si>
  <si>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</si>
  <si>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</si>
  <si>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</si>
  <si>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</si>
  <si>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</si>
  <si>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</si>
  <si>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</si>
  <si>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</si>
  <si>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</si>
  <si>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</si>
  <si>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</si>
  <si>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</si>
  <si>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</si>
  <si>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</si>
  <si>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</si>
  <si>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</si>
  <si>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</si>
  <si>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</si>
  <si>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</si>
  <si>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</si>
  <si>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</si>
  <si>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</si>
  <si>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</si>
  <si>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</si>
  <si>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</si>
  <si>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</si>
  <si>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</si>
  <si>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</si>
  <si>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</si>
  <si>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</si>
  <si>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</si>
  <si>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</si>
  <si>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</si>
  <si>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</si>
  <si>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</si>
  <si>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</si>
  <si>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</si>
  <si>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</si>
  <si>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</si>
  <si>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</si>
  <si>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</si>
  <si>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</si>
  <si>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</si>
  <si>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</si>
  <si>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</si>
  <si>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</si>
  <si>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</si>
  <si>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</si>
  <si>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</si>
  <si>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</si>
  <si>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</si>
  <si>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</si>
  <si>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</si>
  <si>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</si>
  <si>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</si>
  <si>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</si>
  <si>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</si>
  <si>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</si>
  <si>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</si>
  <si>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</si>
  <si>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</si>
  <si>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</si>
  <si>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</si>
  <si>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</si>
  <si>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</si>
  <si>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</si>
  <si>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</si>
  <si>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</si>
  <si>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</si>
  <si>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</si>
  <si>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</si>
  <si>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</si>
  <si>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</si>
  <si>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</si>
  <si>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</si>
  <si>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</si>
  <si>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</si>
  <si>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</si>
  <si>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</si>
  <si>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</si>
  <si>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</si>
  <si>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</si>
  <si>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</si>
  <si>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</si>
  <si>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</si>
  <si>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</si>
  <si>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</si>
  <si>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</si>
  <si>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</si>
  <si>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</si>
  <si>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</si>
  <si>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</si>
  <si>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</si>
  <si>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</si>
  <si>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</si>
  <si>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</si>
  <si>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</si>
  <si>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</si>
  <si>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</si>
  <si>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</si>
  <si>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</si>
  <si>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</si>
  <si>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</si>
  <si>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</si>
  <si>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</si>
  <si>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</si>
  <si>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</si>
  <si>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</si>
  <si>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</si>
  <si>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</si>
  <si>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</si>
  <si>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</si>
  <si>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</si>
  <si>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</si>
  <si>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</si>
  <si>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</si>
  <si>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</si>
  <si>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</si>
  <si>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</si>
  <si>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</si>
  <si>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</si>
  <si>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</si>
  <si>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</si>
  <si>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</si>
  <si>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</si>
  <si>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</si>
  <si>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</si>
  <si>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</si>
  <si>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</si>
  <si>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</si>
  <si>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</si>
  <si>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</si>
  <si>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</si>
  <si>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</si>
  <si>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</si>
  <si>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</si>
  <si>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</si>
  <si>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</si>
  <si>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</si>
  <si>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</si>
  <si>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</si>
  <si>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</si>
  <si>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</si>
  <si>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</si>
  <si>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</si>
  <si>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</si>
  <si>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</si>
  <si>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</si>
  <si>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</si>
  <si>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</si>
  <si>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</si>
  <si>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</si>
  <si>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</si>
  <si>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</si>
  <si>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</si>
  <si>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</si>
  <si>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</si>
  <si>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</si>
  <si>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</si>
  <si>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</si>
  <si>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</si>
  <si>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</si>
  <si>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</si>
  <si>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</si>
  <si>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</si>
  <si>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</si>
  <si>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</si>
  <si>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</si>
  <si>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</si>
  <si>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</si>
  <si>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</si>
  <si>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</si>
  <si>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</si>
  <si>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</si>
  <si>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</si>
  <si>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</si>
  <si>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</si>
  <si>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</si>
  <si>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</si>
  <si>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</si>
  <si>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</si>
  <si>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</si>
  <si>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</si>
  <si>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</si>
  <si>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</si>
  <si>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</si>
  <si>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</si>
  <si>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</si>
  <si>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</si>
  <si>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</si>
  <si>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</si>
  <si>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</si>
  <si>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</si>
  <si>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</si>
  <si>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</si>
  <si>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</si>
  <si>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</si>
  <si>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</si>
  <si>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</si>
  <si>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</si>
  <si>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</si>
  <si>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</si>
  <si>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</si>
  <si>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</si>
  <si>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</si>
  <si>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</si>
  <si>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</si>
  <si>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</si>
  <si>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</si>
  <si>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</si>
  <si>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</si>
  <si>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</si>
  <si>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</si>
  <si>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</si>
  <si>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</si>
  <si>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</si>
  <si>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</si>
  <si>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</si>
  <si>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</si>
  <si>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</si>
  <si>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</si>
  <si>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</si>
  <si>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</si>
  <si>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</si>
  <si>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</si>
  <si>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</si>
  <si>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</si>
  <si>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</si>
  <si>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</si>
  <si>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</si>
  <si>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</si>
  <si>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</si>
  <si>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</si>
  <si>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</si>
  <si>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</si>
  <si>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</si>
  <si>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</si>
  <si>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</si>
  <si>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</si>
  <si>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</si>
  <si>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</si>
  <si>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</si>
  <si>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</si>
  <si>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</si>
  <si>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</si>
  <si>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</si>
  <si>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</si>
  <si>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</si>
  <si>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</si>
  <si>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</si>
  <si>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</si>
  <si>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</si>
  <si>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</si>
  <si>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</si>
  <si>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</si>
  <si>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</si>
  <si>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</si>
  <si>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</si>
  <si>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</si>
  <si>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</si>
  <si>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</si>
  <si>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</si>
  <si>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</si>
  <si>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</si>
  <si>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</si>
  <si>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</si>
  <si>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</si>
  <si>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</si>
  <si>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</si>
  <si>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</si>
  <si>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</si>
  <si>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</si>
  <si>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</si>
  <si>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</si>
  <si>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</si>
  <si>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</si>
  <si>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</si>
  <si>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</si>
  <si>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</si>
  <si>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</si>
  <si>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</si>
  <si>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</si>
  <si>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</si>
  <si>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</si>
  <si>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</si>
  <si>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</si>
  <si>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</si>
  <si>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</si>
  <si>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</si>
  <si>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</si>
  <si>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</si>
  <si>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</si>
  <si>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</si>
  <si>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</si>
  <si>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</si>
  <si>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</si>
  <si>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</si>
  <si>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</si>
  <si>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</si>
  <si>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</si>
  <si>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</si>
  <si>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</si>
  <si>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</si>
  <si>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</si>
  <si>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</si>
  <si>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</si>
  <si>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</si>
  <si>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</si>
  <si>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</si>
  <si>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</si>
  <si>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</si>
  <si>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</si>
  <si>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</si>
  <si>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</si>
  <si>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</si>
  <si>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</si>
  <si>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</si>
  <si>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</si>
  <si>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</si>
  <si>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</si>
  <si>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</si>
  <si>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</si>
  <si>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</si>
  <si>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</si>
  <si>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</si>
  <si>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</si>
  <si>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</si>
  <si>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</si>
  <si>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</si>
  <si>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</si>
  <si>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</si>
  <si>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</si>
  <si>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</si>
  <si>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</si>
  <si>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</si>
  <si>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</si>
  <si>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</si>
  <si>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</si>
  <si>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</si>
  <si>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</si>
  <si>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</si>
  <si>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</si>
  <si>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</si>
  <si>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</si>
  <si>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</si>
  <si>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</si>
  <si>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</si>
  <si>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</si>
  <si>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</si>
  <si>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</si>
  <si>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</si>
  <si>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</si>
  <si>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</si>
  <si>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</si>
  <si>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</si>
  <si>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</si>
  <si>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</si>
  <si>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</si>
  <si>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</si>
  <si>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</si>
  <si>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</si>
  <si>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</si>
  <si>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</si>
  <si>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</si>
  <si>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</si>
  <si>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</si>
  <si>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</si>
  <si>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</si>
  <si>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</si>
  <si>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</si>
  <si>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b</t>
  </si>
  <si>
    <t>BDV10007</t>
  </si>
  <si>
    <t>BDV10007  1¼"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</si>
</sst>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702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BDV10007  1¼"</v>
      </c>
      <c r="Q5" s="348"/>
      <c r="R5" s="226"/>
      <c r="S5" s="226"/>
      <c r="T5" s="226"/>
      <c r="U5" s="349" t="s">
        <v>16</v>
      </c>
      <c r="V5" s="923">
        <f ca="1" xml:space="preserve"> TODAY()</f>
        <v>42079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700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0.64</v>
      </c>
      <c r="P13" s="158"/>
      <c r="Q13" s="992" t="s">
        <v>312</v>
      </c>
      <c r="R13" s="966"/>
      <c r="S13" s="1012">
        <f>+C20</f>
        <v>0.875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9.2999999999999999E-2</v>
      </c>
      <c r="P15" s="158"/>
      <c r="Q15" s="992" t="s">
        <v>308</v>
      </c>
      <c r="R15" s="966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462.94989132909842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0.753</v>
      </c>
      <c r="P18" s="158"/>
      <c r="Q18" s="992" t="s">
        <v>302</v>
      </c>
      <c r="R18" s="965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2.610433704888615E-2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181.62643543473166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0.76805999999999996</v>
      </c>
      <c r="P22" s="158"/>
      <c r="Q22" s="992" t="s">
        <v>296</v>
      </c>
      <c r="R22" s="965"/>
      <c r="S22" s="965"/>
      <c r="T22" s="203">
        <f>IF(S20="",,S20 - 1)</f>
        <v>180.62643543473166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1">
        <f>IF(ISERROR(S17/T22),,S17/T22)</f>
        <v>0.16228048383390001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325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 t="s">
        <v>701</v>
      </c>
      <c r="N30" s="920"/>
      <c r="O30" s="924">
        <v>6.8180000000000004E-2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2">
        <f>O24-O30</f>
        <v>9.4100483833900003E-2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5"/>
      <c r="U35" s="925"/>
      <c r="V35" s="926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6.4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1083.75861260839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181.62643543473166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180.62643543473166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2.7369945233952615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67.391070967741939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41.054917850928923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0.16228048383390001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0.34078901605119005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438.94508214907108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3703.5991306327874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462.94989132909842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0.27831102977513855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462.94989132909842</v>
      </c>
      <c r="Q54" s="1024"/>
      <c r="R54" s="158"/>
      <c r="S54" s="323" t="s">
        <v>247</v>
      </c>
      <c r="T54" s="324"/>
      <c r="U54" s="324"/>
      <c r="V54" s="347">
        <f>O24</f>
        <v>0.16228048383390001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2.610433704888615E-2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0.11359633868372999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6.24779862760515E-2</v>
      </c>
      <c r="E62" s="146"/>
      <c r="F62" s="304">
        <v>68</v>
      </c>
      <c r="G62" s="180" t="s">
        <v>231</v>
      </c>
      <c r="H62" s="182"/>
      <c r="I62" s="181">
        <f>SUM(I53:I61)</f>
        <v>0.32302070853061543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1.2553546093239252E-2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0.27831102977513855</v>
      </c>
      <c r="E64" s="146"/>
      <c r="F64" s="165">
        <v>70</v>
      </c>
      <c r="G64" s="167" t="s">
        <v>352</v>
      </c>
      <c r="H64" s="166"/>
      <c r="I64" s="162">
        <f>+I63+I62</f>
        <v>0.33557425462385471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L56:O56"/>
    <mergeCell ref="P56:Q56"/>
    <mergeCell ref="L51:S51"/>
    <mergeCell ref="L52:S52"/>
    <mergeCell ref="L54:O54"/>
    <mergeCell ref="L73:M73"/>
    <mergeCell ref="R73:T73"/>
    <mergeCell ref="R59:U59"/>
    <mergeCell ref="O73:P73"/>
    <mergeCell ref="O59:P59"/>
    <mergeCell ref="L59:M59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0.29292641439052319</v>
      </c>
      <c r="F23" s="120">
        <f>E23</f>
        <v>0.29292641439052319</v>
      </c>
    </row>
    <row r="24" spans="2:28">
      <c r="B24" s="115" t="s">
        <v>44</v>
      </c>
      <c r="C24" s="108"/>
      <c r="D24" s="111"/>
      <c r="E24" s="111">
        <f>Assembly!H96</f>
        <v>2.9194293240091283E-2</v>
      </c>
      <c r="F24" s="120">
        <f>E24</f>
        <v>2.9194293240091283E-2</v>
      </c>
    </row>
    <row r="25" spans="2:28">
      <c r="B25" s="121" t="s">
        <v>40</v>
      </c>
      <c r="C25" s="108"/>
      <c r="D25" s="361"/>
      <c r="E25" s="122">
        <f>Assembly!H97</f>
        <v>1.3453546993240152E-2</v>
      </c>
      <c r="F25" s="123">
        <f>E25-Assembly!H85-Assembly!H86-Assembly!H88-Assembly!H89-'Machined Part #1'!I54-'Machined Part #1'!I58-'Pacific Quote #2'!I50-'Pacific Quote #2'!I54-'Pacific Quote #3'!I50-'Pacific Quote #3'!I54</f>
        <v>1.2553546093239252E-2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-0.3355742546238546</v>
      </c>
      <c r="F26" s="120">
        <f>F22-F23-F24-F25</f>
        <v>-0.33467425372385373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-0.3355742546238546</v>
      </c>
      <c r="F28" s="120">
        <f>F26-F27</f>
        <v>-0.33467425372385373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0.29292641439052319</v>
      </c>
      <c r="F34" s="396">
        <f>'Machined Part #1'!I55+'Machined Part #1'!I56+'Machined Part #1'!I57</f>
        <v>2.9194293240091283E-2</v>
      </c>
      <c r="G34" s="469">
        <f>'Machined Part #1'!I63+'Machined Part #1'!I54+'Machined Part #1'!I58</f>
        <v>1.3453546993240152E-2</v>
      </c>
      <c r="H34" s="327">
        <f>'Machined Part #1'!I64</f>
        <v>0.33557425462385471</v>
      </c>
      <c r="I34" s="327"/>
      <c r="J34" s="845">
        <f t="shared" ref="J34:J43" si="1">$H34</f>
        <v>0.33557425462385471</v>
      </c>
      <c r="K34" s="813"/>
      <c r="L34" s="327"/>
      <c r="M34" s="327">
        <f t="shared" ref="M34:M43" si="2">$H34</f>
        <v>0.33557425462385471</v>
      </c>
      <c r="N34" s="813"/>
      <c r="O34" s="327"/>
      <c r="P34" s="327">
        <f t="shared" ref="P34:P43" si="3">$H34</f>
        <v>0.33557425462385471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0.33557425462385471</v>
      </c>
      <c r="I44" s="468"/>
      <c r="J44" s="848">
        <f>SUM(J34:J43)</f>
        <v>0.33557425462385471</v>
      </c>
      <c r="K44" s="815"/>
      <c r="L44" s="468"/>
      <c r="M44" s="468">
        <f>SUM(M34:M43)</f>
        <v>0.33557425462385471</v>
      </c>
      <c r="N44" s="815"/>
      <c r="O44" s="468"/>
      <c r="P44" s="468">
        <f>SUM(P34:P43)</f>
        <v>0.33557425462385471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0.29292641439052319</v>
      </c>
      <c r="I95" s="479"/>
      <c r="J95" s="863">
        <f>J65+SUM(F46:F55)+SUM(F34:F43)+J32</f>
        <v>2.9194293240091283E-2</v>
      </c>
      <c r="K95" s="818"/>
      <c r="L95" s="479"/>
      <c r="M95" s="479">
        <f>M65+SUM(G46:G55)+SUM(G34:G43)+M32</f>
        <v>1.3453546993240152E-2</v>
      </c>
      <c r="N95" s="818"/>
      <c r="O95" s="479"/>
      <c r="P95" s="479">
        <f>P65+SUM(H46:H55)+SUM(H34:H43)+P32</f>
        <v>0.33557425462385471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2.9194293240091283E-2</v>
      </c>
      <c r="I96" s="398"/>
      <c r="J96" s="864">
        <f>J80+SUM(G46:G55)+SUM(G34:G43)</f>
        <v>1.3453546993240152E-2</v>
      </c>
      <c r="K96" s="824"/>
      <c r="L96" s="398"/>
      <c r="M96" s="398">
        <f>M80+SUM(H46:H55)+SUM(H34:H43)</f>
        <v>0.33557425462385471</v>
      </c>
      <c r="N96" s="824"/>
      <c r="O96" s="398"/>
      <c r="P96" s="398">
        <f>P80+SUM(J46:J55)+SUM(J34:J43)</f>
        <v>0.33557425462385471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1.3453546993240152E-2</v>
      </c>
      <c r="I97" s="326"/>
      <c r="J97" s="865">
        <f>J81+SUM(H46:H55)+SUM(H34:H43)+J91</f>
        <v>0.33557425462385471</v>
      </c>
      <c r="K97" s="817"/>
      <c r="L97" s="326"/>
      <c r="M97" s="326">
        <f>M81+SUM(J46:J55)+SUM(J34:J43)+M91</f>
        <v>0.33557425462385471</v>
      </c>
      <c r="N97" s="817"/>
      <c r="O97" s="326"/>
      <c r="P97" s="326">
        <f>P81+SUM(M46:M55)+SUM(M34:M43)+P91</f>
        <v>0.33557425462385471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0.3355742546238546</v>
      </c>
      <c r="I99" s="360"/>
      <c r="J99" s="867">
        <f>SUM(J95:J98)</f>
        <v>0.37822209485718616</v>
      </c>
      <c r="K99" s="819"/>
      <c r="L99" s="360"/>
      <c r="M99" s="360">
        <f>SUM(M95:M98)</f>
        <v>0.68460205624094961</v>
      </c>
      <c r="N99" s="819"/>
      <c r="O99" s="360"/>
      <c r="P99" s="360">
        <f>SUM(P95:P98)</f>
        <v>1.0067227638715641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2015-03-16T18:51:53Z</dcterms:modified>
</cp:coreProperties>
</file>