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<sst xmlns="http://schemas.openxmlformats.org/spreadsheetml/2006/main" count="3066" uniqueCount="703">
  <si>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</si>
  <si>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</si>
  <si>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</si>
  <si>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</si>
  <si>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</si>
  <si>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</si>
  <si>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</si>
  <si>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</si>
  <si>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</si>
  <si>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</si>
  <si>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</si>
  <si>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</si>
  <si>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</si>
  <si>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</si>
  <si>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</si>
  <si>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</si>
  <si>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</si>
  <si>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</si>
  <si>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</si>
  <si>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</si>
  <si>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</si>
  <si>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</si>
  <si>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</si>
  <si>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</si>
  <si>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</si>
  <si>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</si>
  <si>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</si>
  <si>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</si>
  <si>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</si>
  <si>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</si>
  <si>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</si>
  <si>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</si>
  <si>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</si>
  <si>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</si>
  <si>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</si>
  <si>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</si>
  <si>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</si>
  <si>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</si>
  <si>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</si>
  <si>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</si>
  <si>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</si>
  <si>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</si>
  <si>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</si>
  <si>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</si>
  <si>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</si>
  <si>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</si>
  <si>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</si>
  <si>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</si>
  <si>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</si>
  <si>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</si>
  <si>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</si>
  <si>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</si>
  <si>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</si>
  <si>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</si>
  <si>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</si>
  <si>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</si>
  <si>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</si>
  <si>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</si>
  <si>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</si>
  <si>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</si>
  <si>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</si>
  <si>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</si>
  <si>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</si>
  <si>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</si>
  <si>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</si>
  <si>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</si>
  <si>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</si>
  <si>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</si>
  <si>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</si>
  <si>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</si>
  <si>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</si>
  <si>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</si>
  <si>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</si>
  <si>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</si>
  <si>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</si>
  <si>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</si>
  <si>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</si>
  <si>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</si>
  <si>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</si>
  <si>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</si>
  <si>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</si>
  <si>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</si>
  <si>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</si>
  <si>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</si>
  <si>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</si>
  <si>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</si>
  <si>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</si>
  <si>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</si>
  <si>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</si>
  <si>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</si>
  <si>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</si>
  <si>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</si>
  <si>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</si>
  <si>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</si>
  <si>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</si>
  <si>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</si>
  <si>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</si>
  <si>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</si>
  <si>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</si>
  <si>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</si>
  <si>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</si>
  <si>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</si>
  <si>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</si>
  <si>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</si>
  <si>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</si>
  <si>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</si>
  <si>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</si>
  <si>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</si>
  <si>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</si>
  <si>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</si>
  <si>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</si>
  <si>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</si>
  <si>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</si>
  <si>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</si>
  <si>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</si>
  <si>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</si>
  <si>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</si>
  <si>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</si>
  <si>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</si>
  <si>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</si>
  <si>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</si>
  <si>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</si>
  <si>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</si>
  <si>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</si>
  <si>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</si>
  <si>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</si>
  <si>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</si>
  <si>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</si>
  <si>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</si>
  <si>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</si>
  <si>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</si>
  <si>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</si>
  <si>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</si>
  <si>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</si>
  <si>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</si>
  <si>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</si>
  <si>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</si>
  <si>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</si>
  <si>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</si>
  <si>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</si>
  <si>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</si>
  <si>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</si>
  <si>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</si>
  <si>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</si>
  <si>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</si>
  <si>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</si>
  <si>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</si>
  <si>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</si>
  <si>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</si>
  <si>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</si>
  <si>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</si>
  <si>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</si>
  <si>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</si>
  <si>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</si>
  <si>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</si>
  <si>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</si>
  <si>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</si>
  <si>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</si>
  <si>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</si>
  <si>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</si>
  <si>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</si>
  <si>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</si>
  <si>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</si>
  <si>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</si>
  <si>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</si>
  <si>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</si>
  <si>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</si>
  <si>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</si>
  <si>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</si>
  <si>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</si>
  <si>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</si>
  <si>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</si>
  <si>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</si>
  <si>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</si>
  <si>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</si>
  <si>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</si>
  <si>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</si>
  <si>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</si>
  <si>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</si>
  <si>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</si>
  <si>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</si>
  <si>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</si>
  <si>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</si>
  <si>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</si>
  <si>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</si>
  <si>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</si>
  <si>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</si>
  <si>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</si>
  <si>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</si>
  <si>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</si>
  <si>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</si>
  <si>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</si>
  <si>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</si>
  <si>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</si>
  <si>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</si>
  <si>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</si>
  <si>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</si>
  <si>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</si>
  <si>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</si>
  <si>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</si>
  <si>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</si>
  <si>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</si>
  <si>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</si>
  <si>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</si>
  <si>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</si>
  <si>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</si>
  <si>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</si>
  <si>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</si>
  <si>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</si>
  <si>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</si>
  <si>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</si>
  <si>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</si>
  <si>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</si>
  <si>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</si>
  <si>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</si>
  <si>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</si>
  <si>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</si>
  <si>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</si>
  <si>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</si>
  <si>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</si>
  <si>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</si>
  <si>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</si>
  <si>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</si>
  <si>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</si>
  <si>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</si>
  <si>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</si>
  <si>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</si>
  <si>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</si>
  <si>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</si>
  <si>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</si>
  <si>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</si>
  <si>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</si>
  <si>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</si>
  <si>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</si>
  <si>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</si>
  <si>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</si>
  <si>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</si>
  <si>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</si>
  <si>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</si>
  <si>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</si>
  <si>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</si>
  <si>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</si>
  <si>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</si>
  <si>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</si>
  <si>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</si>
  <si>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</si>
  <si>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</si>
  <si>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</si>
  <si>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</si>
  <si>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</si>
  <si>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</si>
  <si>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</si>
  <si>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</si>
  <si>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</si>
  <si>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</si>
  <si>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</si>
  <si>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</si>
  <si>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</si>
  <si>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</si>
  <si>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</si>
  <si>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</si>
  <si>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</si>
  <si>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</si>
  <si>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</si>
  <si>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</si>
  <si>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</si>
  <si>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</si>
  <si>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</si>
  <si>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</si>
  <si>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</si>
  <si>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</si>
  <si>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</si>
  <si>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</si>
  <si>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</si>
  <si>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</si>
  <si>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</si>
  <si>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</si>
  <si>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</si>
  <si>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</si>
  <si>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</si>
  <si>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</si>
  <si>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</si>
  <si>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</si>
  <si>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</si>
  <si>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</si>
  <si>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</si>
  <si>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</si>
  <si>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</si>
  <si>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</si>
  <si>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</si>
  <si>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</si>
  <si>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</si>
  <si>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</si>
  <si>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</si>
  <si>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</si>
  <si>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</si>
  <si>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</si>
  <si>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</si>
  <si>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</si>
  <si>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</si>
  <si>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</si>
  <si>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</si>
  <si>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</si>
  <si>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</si>
  <si>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</si>
  <si>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</si>
  <si>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</si>
  <si>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</si>
  <si>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</si>
  <si>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</si>
  <si>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</si>
  <si>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</si>
  <si>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</si>
  <si>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</si>
  <si>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</si>
  <si>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</si>
  <si>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</si>
  <si>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</si>
  <si>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</si>
  <si>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</si>
  <si>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</si>
  <si>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</si>
  <si>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</si>
  <si>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</si>
  <si>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</si>
  <si>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</si>
  <si>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</si>
  <si>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</si>
  <si>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</si>
  <si>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</si>
  <si>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</si>
  <si>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</si>
  <si>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</si>
  <si>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</si>
  <si>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</si>
  <si>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</si>
  <si>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</si>
  <si>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</si>
  <si>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</si>
  <si>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</si>
  <si>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</si>
  <si>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</si>
  <si>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</si>
  <si>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</si>
  <si>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</si>
  <si>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</si>
  <si>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</si>
  <si>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</si>
  <si>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</si>
  <si>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</si>
  <si>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</si>
  <si>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</si>
  <si>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</si>
  <si>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</si>
  <si>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</si>
  <si>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</si>
  <si>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</si>
  <si>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</si>
  <si>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</si>
  <si>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</si>
  <si>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</si>
  <si>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</si>
  <si>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</si>
  <si>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</si>
  <si>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</si>
  <si>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</si>
  <si>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</si>
  <si>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</si>
  <si>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</si>
  <si>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</si>
  <si>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</si>
  <si>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</si>
  <si>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</si>
  <si>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</si>
  <si>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</si>
  <si>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</si>
  <si>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</si>
  <si>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</si>
  <si>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</si>
  <si>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</si>
  <si>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</si>
  <si>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</si>
  <si>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</si>
  <si>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</si>
  <si>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</si>
  <si>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</si>
  <si>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</si>
  <si>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</si>
  <si>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</si>
  <si>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</si>
  <si>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</si>
  <si>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</si>
  <si>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</si>
  <si>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</si>
  <si>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</si>
  <si>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</si>
  <si>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</si>
  <si>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</si>
  <si>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</si>
  <si>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</si>
  <si>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</si>
  <si>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</si>
  <si>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</si>
  <si>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</si>
  <si>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</si>
  <si>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</si>
  <si>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</si>
  <si>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</si>
  <si>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</si>
  <si>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</si>
  <si>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</si>
  <si>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</si>
  <si>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</si>
  <si>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</si>
  <si>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</si>
  <si>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</si>
  <si>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</si>
  <si>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</si>
  <si>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</si>
  <si>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</si>
  <si>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</si>
  <si>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</si>
  <si>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</si>
  <si>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</si>
  <si>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</si>
  <si>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</si>
  <si>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</si>
  <si>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</si>
  <si>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</si>
  <si>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</si>
  <si>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</si>
  <si>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</si>
  <si>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</si>
  <si>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</si>
  <si>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</si>
  <si>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</si>
  <si>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</si>
  <si>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</si>
  <si>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</si>
  <si>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</si>
  <si>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</si>
  <si>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</si>
  <si>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</si>
  <si>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</si>
  <si>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</si>
  <si>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</si>
  <si>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</si>
  <si>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</si>
  <si>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</si>
  <si>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</si>
  <si>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</si>
  <si>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</si>
  <si>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</si>
  <si>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</si>
  <si>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</si>
  <si>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</si>
  <si>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</si>
  <si>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</si>
  <si>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</si>
  <si>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</si>
  <si>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</si>
  <si>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</si>
  <si>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</si>
  <si>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</si>
  <si>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</si>
  <si>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</si>
  <si>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</si>
  <si>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</si>
  <si>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</si>
  <si>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</si>
  <si>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</si>
  <si>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</si>
  <si>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</si>
  <si>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</si>
  <si>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</si>
  <si>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</si>
  <si>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</si>
  <si>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</si>
  <si>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</si>
  <si>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</si>
  <si>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</si>
  <si>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</si>
  <si>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</si>
  <si>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</si>
  <si>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</si>
  <si>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</si>
  <si>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</si>
  <si>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</si>
  <si>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</si>
  <si>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</si>
  <si>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</si>
  <si>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</si>
  <si>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</si>
  <si>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</si>
  <si>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</si>
  <si>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</si>
  <si>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</si>
  <si>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</si>
  <si>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</si>
  <si>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</si>
  <si>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</si>
  <si>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</si>
  <si>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</si>
  <si>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</si>
  <si>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</si>
  <si>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</si>
  <si>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</si>
  <si>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</si>
  <si>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</si>
  <si>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</si>
  <si>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</si>
  <si>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</si>
  <si>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</si>
  <si>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</si>
  <si>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</si>
  <si>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</si>
  <si>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</si>
  <si>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</si>
  <si>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</si>
  <si>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</si>
  <si>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</si>
  <si>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</si>
  <si>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</si>
  <si>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</si>
  <si>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</si>
  <si>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</si>
  <si>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</si>
  <si>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</si>
  <si>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</si>
  <si>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</si>
  <si>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</si>
  <si>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</si>
  <si>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</si>
  <si>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</si>
  <si>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</si>
  <si>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</si>
  <si>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</si>
  <si>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</si>
  <si>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</si>
  <si>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</si>
  <si>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</si>
  <si>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</si>
  <si>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</si>
  <si>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</si>
  <si>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</si>
  <si>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</si>
  <si>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</si>
  <si>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</si>
  <si>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</si>
  <si>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</si>
  <si>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</si>
  <si>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</si>
  <si>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</si>
  <si>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</si>
  <si>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</si>
  <si>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</si>
  <si>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</si>
  <si>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</si>
  <si>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</si>
  <si>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</si>
  <si>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</si>
  <si>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</si>
  <si>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</si>
  <si>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</si>
  <si>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</si>
  <si>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</si>
  <si>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</si>
  <si>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</si>
  <si>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</si>
  <si>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</si>
  <si>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</si>
  <si>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</si>
  <si>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</si>
  <si>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</si>
  <si>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</si>
  <si>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</si>
  <si>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</si>
  <si>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</si>
  <si>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</si>
  <si>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</si>
  <si>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</si>
  <si>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</si>
  <si>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</si>
  <si>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</si>
  <si>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</si>
  <si>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</si>
  <si>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</si>
  <si>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</si>
  <si>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</si>
  <si>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</si>
  <si>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</si>
  <si>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</si>
  <si>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</si>
  <si>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</si>
  <si>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</si>
  <si>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</si>
  <si>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</si>
  <si>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</si>
  <si>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</si>
  <si>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</si>
  <si>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</si>
  <si>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</si>
  <si>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</si>
  <si>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</si>
  <si>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</si>
  <si>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</si>
  <si>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</si>
  <si>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</si>
  <si>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</si>
  <si>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</si>
  <si>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</si>
  <si>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</si>
  <si>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</si>
  <si>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</si>
  <si>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</si>
  <si>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</si>
  <si>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</si>
  <si>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</si>
  <si>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</si>
  <si>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</si>
  <si>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</si>
  <si>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</si>
  <si>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</si>
  <si>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</si>
  <si>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</si>
  <si>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</si>
  <si>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</si>
  <si>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</si>
  <si>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</si>
  <si>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</si>
  <si>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</si>
  <si>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</si>
  <si>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</si>
  <si>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</si>
  <si>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</si>
  <si>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</si>
  <si>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</si>
  <si>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</si>
  <si>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</si>
  <si>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</si>
  <si>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</si>
  <si>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</si>
  <si>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</si>
  <si>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</si>
  <si>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</si>
  <si>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</si>
  <si>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</si>
  <si>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</si>
  <si>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</si>
  <si>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</si>
  <si>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</si>
  <si>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</si>
  <si>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</si>
  <si>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</si>
  <si>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</si>
  <si>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</si>
  <si>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</si>
  <si>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</si>
  <si>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</si>
  <si>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</si>
  <si>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</si>
  <si>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</si>
  <si>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</si>
  <si>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</si>
  <si>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</si>
  <si>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</si>
  <si>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</si>
  <si>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</si>
  <si>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</si>
  <si>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</si>
  <si>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</si>
  <si>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</si>
  <si>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</si>
  <si>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</si>
  <si>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</si>
  <si>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</si>
  <si>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</si>
  <si>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</si>
  <si>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</si>
  <si>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</si>
  <si>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</si>
  <si>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</si>
  <si>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</si>
  <si>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</si>
  <si>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</si>
  <si>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</si>
  <si>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</si>
  <si>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</si>
  <si>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</si>
  <si>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</si>
  <si>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</si>
  <si>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</si>
  <si>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</si>
  <si>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</si>
  <si>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</si>
  <si>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</si>
  <si>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</si>
  <si>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</si>
  <si>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</si>
  <si>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>Plus 1 second (Acme Only)</t>
  </si>
  <si>
    <t xml:space="preserve">Hydromat Only </t>
  </si>
  <si>
    <t>BDV20015</t>
  </si>
  <si>
    <t>BDV20015-10   A3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</si>
</sst>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702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BDV20015-10   A3</v>
      </c>
      <c r="Q5" s="348"/>
      <c r="R5" s="226"/>
      <c r="S5" s="226"/>
      <c r="T5" s="226"/>
      <c r="U5" s="349" t="s">
        <v>16</v>
      </c>
      <c r="V5" s="921">
        <f ca="1" xml:space="preserve"> TODAY()</f>
        <v>41936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0.95</v>
      </c>
      <c r="P13" s="158"/>
      <c r="Q13" s="990" t="s">
        <v>312</v>
      </c>
      <c r="R13" s="964"/>
      <c r="S13" s="1010">
        <f>+C20</f>
        <v>0.875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305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9.2999999999999999E-2</v>
      </c>
      <c r="P15" s="158"/>
      <c r="Q15" s="990" t="s">
        <v>308</v>
      </c>
      <c r="R15" s="964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412.27293322091049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1.0629999999999999</v>
      </c>
      <c r="P18" s="158"/>
      <c r="Q18" s="990" t="s">
        <v>302</v>
      </c>
      <c r="R18" s="963"/>
      <c r="S18" s="96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2.9313105533232832E-2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128.65917768800841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1.08426</v>
      </c>
      <c r="P22" s="158"/>
      <c r="Q22" s="990" t="s">
        <v>296</v>
      </c>
      <c r="R22" s="963"/>
      <c r="S22" s="963"/>
      <c r="T22" s="203">
        <f>IF(S20="",,S20 - 1)</f>
        <v>127.65917768800841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0">
        <f>IF(ISERROR(S17/T22),,S17/T22)</f>
        <v>0.22961251878950786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325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700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1" t="s">
        <v>701</v>
      </c>
      <c r="N30" s="951"/>
      <c r="O30" s="922">
        <v>0.1138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0.11581251878950787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6.9</v>
      </c>
      <c r="U36" s="157" t="s">
        <v>699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521.73913043478262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469.56521739130437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0" t="s">
        <v>269</v>
      </c>
      <c r="R44" s="964"/>
      <c r="S44" s="215">
        <f>T22*O44</f>
        <v>765.95506612805048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128.65917768800841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3756.521739130435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127.65917768800841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3.9043630693898024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95.135070967741939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58.565446040847036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0.22961251878950786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7.8260869565217392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0.48218628945796654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421.43455395915294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3298.1834657672839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412.27293322091049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0.39378546972400602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412.27293322091049</v>
      </c>
      <c r="Q54" s="1022"/>
      <c r="R54" s="158"/>
      <c r="S54" s="323" t="s">
        <v>247</v>
      </c>
      <c r="T54" s="324"/>
      <c r="U54" s="324"/>
      <c r="V54" s="347">
        <f>O24</f>
        <v>0.22961251878950786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2.9313105533232832E-2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0.1607287631526555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8.8400819733960537E-2</v>
      </c>
      <c r="E62" s="146"/>
      <c r="F62" s="304">
        <v>68</v>
      </c>
      <c r="G62" s="180" t="s">
        <v>231</v>
      </c>
      <c r="H62" s="182"/>
      <c r="I62" s="181">
        <f>SUM(I53:I61)</f>
        <v>0.4417039169638296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1.3933316541508325E-2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0.39378546972400602</v>
      </c>
      <c r="E64" s="146"/>
      <c r="F64" s="165">
        <v>70</v>
      </c>
      <c r="G64" s="167" t="s">
        <v>352</v>
      </c>
      <c r="H64" s="166"/>
      <c r="I64" s="162">
        <f>+I63+I62</f>
        <v>0.45563723350533791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7">
        <f>Assembly!C2</f>
        <v>0</v>
      </c>
      <c r="D4" s="928"/>
      <c r="E4" s="928"/>
      <c r="F4" s="928"/>
      <c r="G4" s="928"/>
      <c r="H4" s="928"/>
      <c r="I4" s="928"/>
      <c r="J4" s="928"/>
      <c r="K4" s="929"/>
    </row>
    <row r="5" spans="1:14">
      <c r="A5" s="734" t="s">
        <v>595</v>
      </c>
      <c r="B5" s="735"/>
      <c r="C5" s="930">
        <f>Assembly!R2</f>
        <v>3334</v>
      </c>
      <c r="D5" s="928"/>
      <c r="E5" s="928"/>
      <c r="F5" s="928"/>
      <c r="G5" s="928"/>
      <c r="H5" s="928"/>
      <c r="I5" s="928"/>
      <c r="J5" s="928"/>
      <c r="K5" s="929"/>
      <c r="N5" s="732" t="s">
        <v>596</v>
      </c>
    </row>
    <row r="6" spans="1:14">
      <c r="A6" s="736" t="s">
        <v>597</v>
      </c>
      <c r="B6" s="737"/>
      <c r="C6" s="930"/>
      <c r="D6" s="928"/>
      <c r="E6" s="928"/>
      <c r="F6" s="928"/>
      <c r="G6" s="928"/>
      <c r="H6" s="928"/>
      <c r="I6" s="928"/>
      <c r="J6" s="928"/>
      <c r="K6" s="92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0"/>
      <c r="D8" s="928"/>
      <c r="E8" s="928"/>
      <c r="F8" s="928"/>
      <c r="G8" s="928"/>
      <c r="H8" s="928"/>
      <c r="I8" s="928"/>
      <c r="J8" s="928"/>
      <c r="K8" s="929"/>
      <c r="N8" s="732" t="s">
        <v>600</v>
      </c>
    </row>
    <row r="9" spans="1:14">
      <c r="A9" s="734" t="s">
        <v>601</v>
      </c>
      <c r="B9" s="741"/>
      <c r="C9" s="930" t="s">
        <v>598</v>
      </c>
      <c r="D9" s="928"/>
      <c r="E9" s="928"/>
      <c r="F9" s="928"/>
      <c r="G9" s="928"/>
      <c r="H9" s="928"/>
      <c r="I9" s="928"/>
      <c r="J9" s="928"/>
      <c r="K9" s="92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4" t="s">
        <v>604</v>
      </c>
      <c r="J11" s="924" t="s">
        <v>605</v>
      </c>
      <c r="K11" s="92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5"/>
      <c r="J12" s="925"/>
      <c r="K12" s="92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6"/>
      <c r="J13" s="926"/>
      <c r="K13" s="92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0.40840085433939066</v>
      </c>
      <c r="F23" s="120">
        <f>E23</f>
        <v>0.40840085433939066</v>
      </c>
    </row>
    <row r="24" spans="2:28">
      <c r="B24" s="115" t="s">
        <v>44</v>
      </c>
      <c r="C24" s="108"/>
      <c r="D24" s="111"/>
      <c r="E24" s="111">
        <f>Assembly!H96</f>
        <v>3.2403061724437965E-2</v>
      </c>
      <c r="F24" s="120">
        <f>E24</f>
        <v>3.2403061724437965E-2</v>
      </c>
    </row>
    <row r="25" spans="2:28">
      <c r="B25" s="121" t="s">
        <v>40</v>
      </c>
      <c r="C25" s="108"/>
      <c r="D25" s="361"/>
      <c r="E25" s="122">
        <f>Assembly!H97</f>
        <v>1.4833317441509225E-2</v>
      </c>
      <c r="F25" s="123">
        <f>E25-Assembly!H85-Assembly!H86-Assembly!H88-Assembly!H89-'Machined Part #1'!I54-'Machined Part #1'!I58-'Pacific Quote #2'!I50-'Pacific Quote #2'!I54-'Pacific Quote #3'!I50-'Pacific Quote #3'!I54</f>
        <v>1.3933316541508325E-2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-0.45563723350533786</v>
      </c>
      <c r="F26" s="120">
        <f>F22-F23-F24-F25</f>
        <v>-0.45473723260533694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-0.45563723350533786</v>
      </c>
      <c r="F28" s="120">
        <f>F26-F27</f>
        <v>-0.45473723260533694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0.40840085433939066</v>
      </c>
      <c r="F34" s="396">
        <f>'Machined Part #1'!I55+'Machined Part #1'!I56+'Machined Part #1'!I57</f>
        <v>3.2403061724437965E-2</v>
      </c>
      <c r="G34" s="469">
        <f>'Machined Part #1'!I63+'Machined Part #1'!I54+'Machined Part #1'!I58</f>
        <v>1.4833317441509225E-2</v>
      </c>
      <c r="H34" s="327">
        <f>'Machined Part #1'!I64</f>
        <v>0.45563723350533791</v>
      </c>
      <c r="I34" s="327"/>
      <c r="J34" s="845">
        <f t="shared" ref="J34:J43" si="1">$H34</f>
        <v>0.45563723350533791</v>
      </c>
      <c r="K34" s="813"/>
      <c r="L34" s="327"/>
      <c r="M34" s="327">
        <f t="shared" ref="M34:M43" si="2">$H34</f>
        <v>0.45563723350533791</v>
      </c>
      <c r="N34" s="813"/>
      <c r="O34" s="327"/>
      <c r="P34" s="327">
        <f t="shared" ref="P34:P43" si="3">$H34</f>
        <v>0.45563723350533791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0.45563723350533791</v>
      </c>
      <c r="I44" s="468"/>
      <c r="J44" s="848">
        <f>SUM(J34:J43)</f>
        <v>0.45563723350533791</v>
      </c>
      <c r="K44" s="815"/>
      <c r="L44" s="468"/>
      <c r="M44" s="468">
        <f>SUM(M34:M43)</f>
        <v>0.45563723350533791</v>
      </c>
      <c r="N44" s="815"/>
      <c r="O44" s="468"/>
      <c r="P44" s="468">
        <f>SUM(P34:P43)</f>
        <v>0.45563723350533791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0.40840085433939066</v>
      </c>
      <c r="I95" s="479"/>
      <c r="J95" s="863">
        <f>J65+SUM(F46:F55)+SUM(F34:F43)+J32</f>
        <v>3.2403061724437965E-2</v>
      </c>
      <c r="K95" s="818"/>
      <c r="L95" s="479"/>
      <c r="M95" s="479">
        <f>M65+SUM(G46:G55)+SUM(G34:G43)+M32</f>
        <v>1.4833317441509225E-2</v>
      </c>
      <c r="N95" s="818"/>
      <c r="O95" s="479"/>
      <c r="P95" s="479">
        <f>P65+SUM(H46:H55)+SUM(H34:H43)+P32</f>
        <v>0.45563723350533791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3.2403061724437965E-2</v>
      </c>
      <c r="I96" s="398"/>
      <c r="J96" s="864">
        <f>J80+SUM(G46:G55)+SUM(G34:G43)</f>
        <v>1.4833317441509225E-2</v>
      </c>
      <c r="K96" s="824"/>
      <c r="L96" s="398"/>
      <c r="M96" s="398">
        <f>M80+SUM(H46:H55)+SUM(H34:H43)</f>
        <v>0.45563723350533791</v>
      </c>
      <c r="N96" s="824"/>
      <c r="O96" s="398"/>
      <c r="P96" s="398">
        <f>P80+SUM(J46:J55)+SUM(J34:J43)</f>
        <v>0.45563723350533791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1.4833317441509225E-2</v>
      </c>
      <c r="I97" s="326"/>
      <c r="J97" s="865">
        <f>J81+SUM(H46:H55)+SUM(H34:H43)+J91</f>
        <v>0.45563723350533791</v>
      </c>
      <c r="K97" s="817"/>
      <c r="L97" s="326"/>
      <c r="M97" s="326">
        <f>M81+SUM(J46:J55)+SUM(J34:J43)+M91</f>
        <v>0.45563723350533791</v>
      </c>
      <c r="N97" s="817"/>
      <c r="O97" s="326"/>
      <c r="P97" s="326">
        <f>P81+SUM(M46:M55)+SUM(M34:M43)+P91</f>
        <v>0.45563723350533791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0.45563723350533786</v>
      </c>
      <c r="I99" s="360"/>
      <c r="J99" s="867">
        <f>SUM(J95:J98)</f>
        <v>0.50287361267128505</v>
      </c>
      <c r="K99" s="819"/>
      <c r="L99" s="360"/>
      <c r="M99" s="360">
        <f>SUM(M95:M98)</f>
        <v>0.926107784452185</v>
      </c>
      <c r="N99" s="819"/>
      <c r="O99" s="360"/>
      <c r="P99" s="360">
        <f>SUM(P95:P98)</f>
        <v>1.3669117005160136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2014-10-24T20:30:11Z</dcterms:modified>
</cp:coreProperties>
</file>