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H47" i="6" l="1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O87" i="6" l="1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E23" i="5" s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<sst xmlns="http://schemas.openxmlformats.org/spreadsheetml/2006/main" count="3073" uniqueCount="711">
  <si>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</si>
  <si>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</si>
  <si>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</si>
  <si>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</si>
  <si>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</si>
  <si>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</si>
  <si>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</si>
  <si>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</si>
  <si>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</si>
  <si>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</si>
  <si>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</si>
  <si>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</si>
  <si>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</si>
  <si>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</si>
  <si>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</si>
  <si>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</si>
  <si>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</si>
  <si>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</si>
  <si>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</si>
  <si>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</si>
  <si>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</si>
  <si>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</si>
  <si>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</si>
  <si>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</si>
  <si>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</si>
  <si>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</si>
  <si>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</si>
  <si>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</si>
  <si>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</si>
  <si>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</si>
  <si>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</si>
  <si>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</si>
  <si>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</si>
  <si>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</si>
  <si>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</si>
  <si>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</si>
  <si>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</si>
  <si>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</si>
  <si>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</si>
  <si>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</si>
  <si>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</si>
  <si>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</si>
  <si>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</si>
  <si>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</si>
  <si>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</si>
  <si>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</si>
  <si>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</si>
  <si>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</si>
  <si>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</si>
  <si>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</si>
  <si>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</si>
  <si>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</si>
  <si>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</si>
  <si>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</si>
  <si>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</si>
  <si>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</si>
  <si>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</si>
  <si>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</si>
  <si>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</si>
  <si>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</si>
  <si>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</si>
  <si>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</si>
  <si>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</si>
  <si>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</si>
  <si>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</si>
  <si>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</si>
  <si>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</si>
  <si>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</si>
  <si>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</si>
  <si>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</si>
  <si>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</si>
  <si>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</si>
  <si>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</si>
  <si>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</si>
  <si>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</si>
  <si>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</si>
  <si>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</si>
  <si>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</si>
  <si>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</si>
  <si>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</si>
  <si>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</si>
  <si>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</si>
  <si>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</si>
  <si>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</si>
  <si>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</si>
  <si>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</si>
  <si>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</si>
  <si>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</si>
  <si>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</si>
  <si>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</si>
  <si>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</si>
  <si>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</si>
  <si>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</si>
  <si>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</si>
  <si>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</si>
  <si>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</si>
  <si>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</si>
  <si>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</si>
  <si>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</si>
  <si>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</si>
  <si>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</si>
  <si>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</si>
  <si>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</si>
  <si>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</si>
  <si>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</si>
  <si>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</si>
  <si>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</si>
  <si>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</si>
  <si>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</si>
  <si>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</si>
  <si>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</si>
  <si>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</si>
  <si>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</si>
  <si>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</si>
  <si>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</si>
  <si>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</si>
  <si>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</si>
  <si>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</si>
  <si>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</si>
  <si>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</si>
  <si>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</si>
  <si>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</si>
  <si>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</si>
  <si>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</si>
  <si>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</si>
  <si>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</si>
  <si>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</si>
  <si>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</si>
  <si>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</si>
  <si>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</si>
  <si>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</si>
  <si>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</si>
  <si>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</si>
  <si>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</si>
  <si>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</si>
  <si>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</si>
  <si>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</si>
  <si>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</si>
  <si>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</si>
  <si>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</si>
  <si>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</si>
  <si>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</si>
  <si>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</si>
  <si>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</si>
  <si>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</si>
  <si>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</si>
  <si>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</si>
  <si>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</si>
  <si>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</si>
  <si>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</si>
  <si>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</si>
  <si>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</si>
  <si>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</si>
  <si>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</si>
  <si>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</si>
  <si>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</si>
  <si>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</si>
  <si>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</si>
  <si>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</si>
  <si>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</si>
  <si>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</si>
  <si>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</si>
  <si>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</si>
  <si>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</si>
  <si>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</si>
  <si>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</si>
  <si>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</si>
  <si>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</si>
  <si>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</si>
  <si>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</si>
  <si>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</si>
  <si>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</si>
  <si>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</si>
  <si>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</si>
  <si>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</si>
  <si>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</si>
  <si>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</si>
  <si>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</si>
  <si>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</si>
  <si>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</si>
  <si>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</si>
  <si>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</si>
  <si>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</si>
  <si>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</si>
  <si>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</si>
  <si>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</si>
  <si>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</si>
  <si>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</si>
  <si>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</si>
  <si>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</si>
  <si>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</si>
  <si>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</si>
  <si>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</si>
  <si>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</si>
  <si>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</si>
  <si>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</si>
  <si>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</si>
  <si>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</si>
  <si>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</si>
  <si>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</si>
  <si>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</si>
  <si>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</si>
  <si>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</si>
  <si>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</si>
  <si>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</si>
  <si>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</si>
  <si>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</si>
  <si>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</si>
  <si>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</si>
  <si>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</si>
  <si>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</si>
  <si>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</si>
  <si>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</si>
  <si>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</si>
  <si>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</si>
  <si>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</si>
  <si>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</si>
  <si>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</si>
  <si>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</si>
  <si>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</si>
  <si>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</si>
  <si>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</si>
  <si>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</si>
  <si>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</si>
  <si>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</si>
  <si>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</si>
  <si>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</si>
  <si>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</si>
  <si>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</si>
  <si>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</si>
  <si>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</si>
  <si>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</si>
  <si>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</si>
  <si>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</si>
  <si>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</si>
  <si>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</si>
  <si>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</si>
  <si>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</si>
  <si>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</si>
  <si>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</si>
  <si>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</si>
  <si>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</si>
  <si>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</si>
  <si>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</si>
  <si>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</si>
  <si>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</si>
  <si>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</si>
  <si>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</si>
  <si>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</si>
  <si>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</si>
  <si>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</si>
  <si>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</si>
  <si>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</si>
  <si>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</si>
  <si>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</si>
  <si>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</si>
  <si>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</si>
  <si>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</si>
  <si>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</si>
  <si>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</si>
  <si>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</si>
  <si>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</si>
  <si>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</si>
  <si>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</si>
  <si>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</si>
  <si>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</si>
  <si>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</si>
  <si>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</si>
  <si>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</si>
  <si>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</si>
  <si>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</si>
  <si>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</si>
  <si>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</si>
  <si>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</si>
  <si>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</si>
  <si>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</si>
  <si>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</si>
  <si>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</si>
  <si>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</si>
  <si>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</si>
  <si>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</si>
  <si>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</si>
  <si>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</si>
  <si>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</si>
  <si>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</si>
  <si>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</si>
  <si>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</si>
  <si>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</si>
  <si>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</si>
  <si>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</si>
  <si>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</si>
  <si>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</si>
  <si>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</si>
  <si>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</si>
  <si>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</si>
  <si>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</si>
  <si>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</si>
  <si>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</si>
  <si>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</si>
  <si>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</si>
  <si>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</si>
  <si>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</si>
  <si>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</si>
  <si>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</si>
  <si>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</si>
  <si>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</si>
  <si>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</si>
  <si>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</si>
  <si>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</si>
  <si>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</si>
  <si>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</si>
  <si>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</si>
  <si>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</si>
  <si>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</si>
  <si>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</si>
  <si>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</si>
  <si>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</si>
  <si>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</si>
  <si>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</si>
  <si>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</si>
  <si>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</si>
  <si>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</si>
  <si>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</si>
  <si>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</si>
  <si>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</si>
  <si>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</si>
  <si>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</si>
  <si>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</si>
  <si>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</si>
  <si>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</si>
  <si>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</si>
  <si>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</si>
  <si>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</si>
  <si>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</si>
  <si>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</si>
  <si>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</si>
  <si>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</si>
  <si>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</si>
  <si>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</si>
  <si>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</si>
  <si>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</si>
  <si>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</si>
  <si>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</si>
  <si>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</si>
  <si>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</si>
  <si>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</si>
  <si>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</si>
  <si>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</si>
  <si>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</si>
  <si>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</si>
  <si>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</si>
  <si>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</si>
  <si>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</si>
  <si>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</si>
  <si>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</si>
  <si>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</si>
  <si>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</si>
  <si>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</si>
  <si>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</si>
  <si>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</si>
  <si>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</si>
  <si>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</si>
  <si>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</si>
  <si>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</si>
  <si>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</si>
  <si>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</si>
  <si>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</si>
  <si>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</si>
  <si>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</si>
  <si>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</si>
  <si>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</si>
  <si>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</si>
  <si>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</si>
  <si>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</si>
  <si>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</si>
  <si>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</si>
  <si>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</si>
  <si>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</si>
  <si>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</si>
  <si>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</si>
  <si>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</si>
  <si>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</si>
  <si>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</si>
  <si>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</si>
  <si>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</si>
  <si>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</si>
  <si>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</si>
  <si>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</si>
  <si>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</si>
  <si>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</si>
  <si>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</si>
  <si>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</si>
  <si>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</si>
  <si>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</si>
  <si>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</si>
  <si>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</si>
  <si>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</si>
  <si>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</si>
  <si>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</si>
  <si>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</si>
  <si>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</si>
  <si>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</si>
  <si>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</si>
  <si>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</si>
  <si>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</si>
  <si>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</si>
  <si>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</si>
  <si>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</si>
  <si>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</si>
  <si>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</si>
  <si>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</si>
  <si>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</si>
  <si>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</si>
  <si>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</si>
  <si>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</si>
  <si>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</si>
  <si>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</si>
  <si>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</si>
  <si>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</si>
  <si>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</si>
  <si>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</si>
  <si>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</si>
  <si>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</si>
  <si>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</si>
  <si>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</si>
  <si>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</si>
  <si>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</si>
  <si>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</si>
  <si>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</si>
  <si>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</si>
  <si>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</si>
  <si>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</si>
  <si>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</si>
  <si>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</si>
  <si>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</si>
  <si>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</si>
  <si>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</si>
  <si>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</si>
  <si>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</si>
  <si>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</si>
  <si>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</si>
  <si>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</si>
  <si>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</si>
  <si>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</si>
  <si>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</si>
  <si>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</si>
  <si>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</si>
  <si>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</si>
  <si>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</si>
  <si>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</si>
  <si>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</si>
  <si>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</si>
  <si>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</si>
  <si>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</si>
  <si>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</si>
  <si>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</si>
  <si>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</si>
  <si>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</si>
  <si>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</si>
  <si>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</si>
  <si>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</si>
  <si>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</si>
  <si>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</si>
  <si>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</si>
  <si>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</si>
  <si>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</si>
  <si>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</si>
  <si>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</si>
  <si>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</si>
  <si>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</si>
  <si>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</si>
  <si>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</si>
  <si>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</si>
  <si>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</si>
  <si>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</si>
  <si>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</si>
  <si>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</si>
  <si>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</si>
  <si>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</si>
  <si>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</si>
  <si>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</si>
  <si>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</si>
  <si>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</si>
  <si>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</si>
  <si>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</si>
  <si>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</si>
  <si>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</si>
  <si>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</si>
  <si>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</si>
  <si>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</si>
  <si>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</si>
  <si>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</si>
  <si>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</si>
  <si>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</si>
  <si>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</si>
  <si>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</si>
  <si>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</si>
  <si>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</si>
  <si>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</si>
  <si>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</si>
  <si>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</si>
  <si>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</si>
  <si>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</si>
  <si>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</si>
  <si>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</si>
  <si>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</si>
  <si>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</si>
  <si>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</si>
  <si>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</si>
  <si>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</si>
  <si>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</si>
  <si>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</si>
  <si>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</si>
  <si>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</si>
  <si>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</si>
  <si>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</si>
  <si>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</si>
  <si>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</si>
  <si>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</si>
  <si>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</si>
  <si>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</si>
  <si>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</si>
  <si>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</si>
  <si>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</si>
  <si>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</si>
  <si>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</si>
  <si>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</si>
  <si>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</si>
  <si>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</si>
  <si>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</si>
  <si>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</si>
  <si>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</si>
  <si>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</si>
  <si>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</si>
  <si>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</si>
  <si>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</si>
  <si>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</si>
  <si>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</si>
  <si>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</si>
  <si>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</si>
  <si>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</si>
  <si>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</si>
  <si>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</si>
  <si>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</si>
  <si>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</si>
  <si>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</si>
  <si>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</si>
  <si>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</si>
  <si>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</si>
  <si>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</si>
  <si>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</si>
  <si>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</si>
  <si>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</si>
  <si>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</si>
  <si>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</si>
  <si>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</si>
  <si>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</si>
  <si>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</si>
  <si>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</si>
  <si>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</si>
  <si>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</si>
  <si>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</si>
  <si>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</si>
  <si>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</si>
  <si>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</si>
  <si>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</si>
  <si>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</si>
  <si>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</si>
  <si>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</si>
  <si>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</si>
  <si>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</si>
  <si>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</si>
  <si>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</si>
  <si>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</si>
  <si>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</si>
  <si>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</si>
  <si>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</si>
  <si>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</si>
  <si>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</si>
  <si>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</si>
  <si>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</si>
  <si>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</si>
  <si>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</si>
  <si>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</si>
  <si>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</si>
  <si>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</si>
  <si>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</si>
  <si>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</si>
  <si>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</si>
  <si>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</si>
  <si>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</si>
  <si>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</si>
  <si>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</si>
  <si>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</si>
  <si>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</si>
  <si>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</si>
  <si>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</si>
  <si>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</si>
  <si>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</si>
  <si>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</si>
  <si>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</si>
  <si>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</si>
  <si>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</si>
  <si>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</si>
  <si>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</si>
  <si>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</si>
  <si>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</si>
  <si>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</si>
  <si>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</si>
  <si>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</si>
  <si>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</si>
  <si>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</si>
  <si>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</si>
  <si>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</si>
  <si>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</si>
  <si>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</si>
  <si>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</si>
  <si>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</si>
  <si>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</si>
  <si>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</si>
  <si>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</si>
  <si>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</si>
  <si>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</si>
  <si>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</si>
  <si>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</si>
  <si>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</si>
  <si>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</si>
  <si>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</si>
  <si>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</si>
  <si>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</si>
  <si>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</si>
  <si>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</si>
  <si>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</si>
  <si>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</si>
  <si>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</si>
  <si>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</si>
  <si>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</si>
  <si>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</si>
  <si>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</si>
  <si>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</si>
  <si>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</si>
  <si>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</si>
  <si>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</si>
  <si>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</si>
  <si>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</si>
  <si>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</si>
  <si>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</si>
  <si>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</si>
  <si>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</si>
  <si>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</si>
  <si>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</si>
  <si>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</si>
  <si>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</si>
  <si>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</si>
  <si>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</si>
  <si>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</si>
  <si>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</si>
  <si>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</si>
  <si>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</si>
  <si>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</si>
  <si>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</si>
  <si>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</si>
  <si>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</si>
  <si>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</si>
  <si>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</si>
  <si>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</si>
  <si>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</si>
  <si>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</si>
  <si>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</si>
  <si>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</si>
  <si>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</si>
  <si>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</si>
  <si>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</si>
  <si>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</si>
  <si>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</si>
  <si>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</si>
  <si>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</si>
  <si>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</si>
  <si>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</si>
  <si>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</si>
  <si>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</si>
  <si>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</si>
  <si>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</si>
  <si>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</si>
  <si>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</si>
  <si>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</si>
  <si>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</si>
  <si>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</si>
  <si>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</si>
  <si>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</si>
  <si>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</si>
  <si>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</si>
  <si>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</si>
  <si>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</si>
  <si>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</si>
  <si>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</si>
  <si>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</si>
  <si>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</si>
  <si>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</si>
  <si>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</si>
  <si>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</si>
  <si>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</si>
  <si>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</si>
  <si>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</si>
  <si>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</si>
  <si>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</si>
  <si>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</si>
  <si>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</si>
  <si>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CH-301</t>
  </si>
  <si>
    <t>CH-301     1-1/4"</t>
  </si>
  <si>
    <t>CHG'D SCRAP TO .005 AND FACING TO .015 2/12/16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</si>
</sst>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33" fillId="0" borderId="0" xfId="0" applyFont="1" applyBorder="1"/>
    <xf numFmtId="176" fontId="33" fillId="5" borderId="15" xfId="0" applyNumberFormat="1" applyFont="1" applyFill="1" applyBorder="1"/>
    <xf numFmtId="0" fontId="2" fillId="18" borderId="0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0</xdr:row>
          <xdr:rowOff>19050</xdr:rowOff>
        </xdr:from>
        <xdr:to>
          <xdr:col>3</xdr:col>
          <xdr:colOff>419100</xdr:colOff>
          <xdr:row>3</xdr:row>
          <xdr:rowOff>57150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0</xdr:row>
          <xdr:rowOff>142875</xdr:rowOff>
        </xdr:from>
        <xdr:to>
          <xdr:col>20</xdr:col>
          <xdr:colOff>352425</xdr:colOff>
          <xdr:row>2</xdr:row>
          <xdr:rowOff>66675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709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CH-301     1-1/4"</v>
      </c>
      <c r="Q5" s="348"/>
      <c r="R5" s="226"/>
      <c r="S5" s="226"/>
      <c r="T5" s="226"/>
      <c r="U5" s="349" t="s">
        <v>16</v>
      </c>
      <c r="V5" s="919">
        <f ca="1" xml:space="preserve"> TODAY()</f>
        <v>42412</v>
      </c>
      <c r="W5" s="158"/>
      <c r="X5" s="158"/>
      <c r="Y5" s="158"/>
    </row>
    <row r="6" spans="1:29" ht="18.75" thickBot="1" x14ac:dyDescent="0.3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076" t="s">
        <v>710</v>
      </c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0.53700000000000003</v>
      </c>
      <c r="P13" s="158"/>
      <c r="Q13" s="1000" t="s">
        <v>312</v>
      </c>
      <c r="R13" s="969"/>
      <c r="S13" s="1014">
        <f>+C20</f>
        <v>0.8125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5" t="s">
        <v>306</v>
      </c>
      <c r="C15" s="991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9.2999999999999999E-2</v>
      </c>
      <c r="P15" s="158"/>
      <c r="Q15" s="1000" t="s">
        <v>308</v>
      </c>
      <c r="R15" s="969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1077">
        <v>1.4999999999999999E-2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507.65260879201458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25.274247763808269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0.64500000000000002</v>
      </c>
      <c r="P18" s="158"/>
      <c r="Q18" s="1000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0.8125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2.3805649356864092E-2</v>
      </c>
      <c r="J20" s="318"/>
      <c r="K20" s="158"/>
      <c r="L20" s="915" t="s">
        <v>300</v>
      </c>
      <c r="M20" s="909"/>
      <c r="N20" s="913"/>
      <c r="O20" s="1077">
        <v>5.0000000000000001E-3</v>
      </c>
      <c r="P20" s="158"/>
      <c r="Q20" s="1000" t="s">
        <v>299</v>
      </c>
      <c r="R20" s="969"/>
      <c r="S20" s="252">
        <f>IF(ISERROR(T18/O22),"",T18/O22)</f>
        <v>215.20305449496703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2.1061873136506892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0.64822499999999994</v>
      </c>
      <c r="P22" s="158"/>
      <c r="Q22" s="1000" t="s">
        <v>296</v>
      </c>
      <c r="R22" s="968"/>
      <c r="S22" s="968"/>
      <c r="T22" s="203">
        <f>IF(S20="",,S20 - 1)</f>
        <v>214.20305449496703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25.274247763808269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0.11799200447163613</v>
      </c>
      <c r="P24" s="243" t="s">
        <v>22</v>
      </c>
      <c r="Q24" s="1078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 x14ac:dyDescent="0.25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7">
        <v>8</v>
      </c>
      <c r="B28" s="989" t="s">
        <v>676</v>
      </c>
      <c r="C28" s="991" t="s">
        <v>325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708</v>
      </c>
      <c r="N30" s="1038"/>
      <c r="O30" s="920">
        <v>3.2000000000000001E-2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8.599200447163613E-2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5.9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610.16949152542372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549.15254237288138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1.4999999999999999E-2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1.546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1285.2183269698021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215.20305449496703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4393.2203389830511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214.20305449496703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2.4182677345887829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56.876516129032254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36.274016018831745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0.11799200447163613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9.1525423728813564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0.24778320939043588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443.72598398116827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4061.2208703361166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507.65260879201458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0.20235628766885597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507.65260879201458</v>
      </c>
      <c r="Q54" s="972"/>
      <c r="R54" s="970" t="s">
        <v>702</v>
      </c>
      <c r="S54" s="323" t="s">
        <v>247</v>
      </c>
      <c r="T54" s="324"/>
      <c r="U54" s="324"/>
      <c r="V54" s="347">
        <f>O24</f>
        <v>0.11799200447163613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2.3805649356864092E-2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8.259440313014528E-2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4.5426921721579909E-2</v>
      </c>
      <c r="E62" s="146"/>
      <c r="F62" s="304">
        <v>68</v>
      </c>
      <c r="G62" s="180" t="s">
        <v>231</v>
      </c>
      <c r="H62" s="182"/>
      <c r="I62" s="181">
        <f>SUM(I53:I61)</f>
        <v>0.24476727873231069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1.1565110385669767E-2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0.20235628766885597</v>
      </c>
      <c r="E64" s="146"/>
      <c r="F64" s="165">
        <v>70</v>
      </c>
      <c r="G64" s="167" t="s">
        <v>352</v>
      </c>
      <c r="H64" s="166"/>
      <c r="I64" s="162">
        <f>+I63+I62</f>
        <v>0.25633238911798045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42412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42412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57150</xdr:colOff>
                <xdr:row>0</xdr:row>
                <xdr:rowOff>19050</xdr:rowOff>
              </from>
              <to>
                <xdr:col>3</xdr:col>
                <xdr:colOff>419100</xdr:colOff>
                <xdr:row>3</xdr:row>
                <xdr:rowOff>57150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0.21697167228424058</v>
      </c>
      <c r="F23" s="120">
        <f>E23</f>
        <v>0.21697167228424058</v>
      </c>
    </row>
    <row r="24" spans="2:28" x14ac:dyDescent="0.2">
      <c r="B24" s="115" t="s">
        <v>44</v>
      </c>
      <c r="C24" s="108"/>
      <c r="D24" s="111"/>
      <c r="E24" s="111">
        <f>Assembly!H96</f>
        <v>2.6895605548069225E-2</v>
      </c>
      <c r="F24" s="120">
        <f>E24</f>
        <v>2.6895605548069225E-2</v>
      </c>
    </row>
    <row r="25" spans="2:28" x14ac:dyDescent="0.2">
      <c r="B25" s="121" t="s">
        <v>40</v>
      </c>
      <c r="C25" s="108"/>
      <c r="D25" s="361"/>
      <c r="E25" s="122">
        <f>Assembly!H97</f>
        <v>1.2465111285670667E-2</v>
      </c>
      <c r="F25" s="123">
        <f>E25-Assembly!H85-Assembly!H86-Assembly!H88-Assembly!H89-'Machined Part #1'!I54-'Machined Part #1'!I58-'Pacific Quote #2'!I50-'Pacific Quote #2'!I54-'Pacific Quote #3'!I50-'Pacific Quote #3'!I54</f>
        <v>1.1565110385669767E-2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-0.25633238911798045</v>
      </c>
      <c r="F26" s="120">
        <f>F22-F23-F24-F25</f>
        <v>-0.25543238821797959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-0.25633238911798045</v>
      </c>
      <c r="F28" s="120">
        <f>F26-F27</f>
        <v>-0.25543238821797959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0.21697167228424058</v>
      </c>
      <c r="F34" s="395">
        <f>'Machined Part #1'!I55+'Machined Part #1'!I56+'Machined Part #1'!I57</f>
        <v>2.6895605548069225E-2</v>
      </c>
      <c r="G34" s="468">
        <f>'Machined Part #1'!I63+'Machined Part #1'!I54+'Machined Part #1'!I58</f>
        <v>1.2465111285670667E-2</v>
      </c>
      <c r="H34" s="327">
        <f>'Machined Part #1'!I64</f>
        <v>0.25633238911798045</v>
      </c>
      <c r="I34" s="327"/>
      <c r="J34" s="843">
        <f t="shared" ref="J34:J43" si="1">$H34</f>
        <v>0.25633238911798045</v>
      </c>
      <c r="K34" s="811"/>
      <c r="L34" s="327"/>
      <c r="M34" s="327">
        <f t="shared" ref="M34:M43" si="2">$H34</f>
        <v>0.25633238911798045</v>
      </c>
      <c r="N34" s="811"/>
      <c r="O34" s="327"/>
      <c r="P34" s="327">
        <f t="shared" ref="P34:P43" si="3">$H34</f>
        <v>0.25633238911798045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0.25633238911798045</v>
      </c>
      <c r="I44" s="467"/>
      <c r="J44" s="846">
        <f>SUM(J34:J43)</f>
        <v>0.25633238911798045</v>
      </c>
      <c r="K44" s="813"/>
      <c r="L44" s="467"/>
      <c r="M44" s="467">
        <f>SUM(M34:M43)</f>
        <v>0.25633238911798045</v>
      </c>
      <c r="N44" s="813"/>
      <c r="O44" s="467"/>
      <c r="P44" s="467">
        <f>SUM(P34:P43)</f>
        <v>0.25633238911798045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0.21697167228424058</v>
      </c>
      <c r="I95" s="478"/>
      <c r="J95" s="861">
        <f>J65+SUM(F46:F55)+SUM(F34:F43)+J32</f>
        <v>2.6895605548069225E-2</v>
      </c>
      <c r="K95" s="816"/>
      <c r="L95" s="478"/>
      <c r="M95" s="478">
        <f>M65+SUM(G46:G55)+SUM(G34:G43)+M32</f>
        <v>1.2465111285670667E-2</v>
      </c>
      <c r="N95" s="816"/>
      <c r="O95" s="478"/>
      <c r="P95" s="478">
        <f>P65+SUM(H46:H55)+SUM(H34:H43)+P32</f>
        <v>0.25633238911798045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2.6895605548069225E-2</v>
      </c>
      <c r="I96" s="397"/>
      <c r="J96" s="862">
        <f>J80+SUM(G46:G55)+SUM(G34:G43)</f>
        <v>1.2465111285670667E-2</v>
      </c>
      <c r="K96" s="822"/>
      <c r="L96" s="397"/>
      <c r="M96" s="397">
        <f>M80+SUM(H46:H55)+SUM(H34:H43)</f>
        <v>0.25633238911798045</v>
      </c>
      <c r="N96" s="822"/>
      <c r="O96" s="397"/>
      <c r="P96" s="397">
        <f>P80+SUM(J46:J55)+SUM(J34:J43)</f>
        <v>0.25633238911798045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1.2465111285670667E-2</v>
      </c>
      <c r="I97" s="326"/>
      <c r="J97" s="863">
        <f>J81+SUM(H46:H55)+SUM(H34:H43)+J91</f>
        <v>0.25633238911798045</v>
      </c>
      <c r="K97" s="815"/>
      <c r="L97" s="326"/>
      <c r="M97" s="326">
        <f>M81+SUM(J46:J55)+SUM(J34:J43)+M91</f>
        <v>0.25633238911798045</v>
      </c>
      <c r="N97" s="815"/>
      <c r="O97" s="326"/>
      <c r="P97" s="326">
        <f>P81+SUM(M46:M55)+SUM(M34:M43)+P91</f>
        <v>0.25633238911798045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0.25633238911798045</v>
      </c>
      <c r="I99" s="360"/>
      <c r="J99" s="865">
        <f>SUM(J95:J98)</f>
        <v>0.29569310595172033</v>
      </c>
      <c r="K99" s="817"/>
      <c r="L99" s="360"/>
      <c r="M99" s="360">
        <f>SUM(M95:M98)</f>
        <v>0.52512988952163164</v>
      </c>
      <c r="N99" s="817"/>
      <c r="O99" s="360"/>
      <c r="P99" s="360">
        <f>SUM(P95:P98)</f>
        <v>0.7689971673539413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476250</xdr:colOff>
                <xdr:row>0</xdr:row>
                <xdr:rowOff>142875</xdr:rowOff>
              </from>
              <to>
                <xdr:col>20</xdr:col>
                <xdr:colOff>352425</xdr:colOff>
                <xdr:row>2</xdr:row>
                <xdr:rowOff>66675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2016-02-12T19:19:59Z</dcterms:modified>
</cp:coreProperties>
</file>