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5" l="1"/>
  <c r="H40" i="1" s="1"/>
  <c r="M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40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148"/>
  <c r="L77"/>
  <c r="L51"/>
  <c r="L143"/>
  <c r="L153"/>
  <c r="L147"/>
  <c r="L69"/>
  <c r="L95" s="1"/>
  <c r="H60" i="1"/>
  <c r="H61"/>
  <c r="H62"/>
  <c r="H63"/>
  <c r="H64"/>
  <c r="E31" i="5"/>
  <c r="F31" s="1"/>
  <c r="J94" i="6" l="1"/>
  <c r="J82"/>
  <c r="J86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L85"/>
  <c r="L101"/>
  <c r="L97"/>
  <c r="R148"/>
  <c r="R35"/>
  <c r="L87"/>
  <c r="R76"/>
  <c r="R145" s="1"/>
  <c r="R51"/>
  <c r="R69"/>
  <c r="L93"/>
  <c r="L82"/>
  <c r="R77"/>
  <c r="R44"/>
  <c r="R72"/>
  <c r="N20"/>
  <c r="H83"/>
  <c r="O87" l="1"/>
  <c r="O93"/>
  <c r="O91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<sst xmlns="http://schemas.openxmlformats.org/spreadsheetml/2006/main" count="3066" uniqueCount="703">
  <si>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</si>
  <si>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</si>
  <si>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</si>
  <si>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</si>
  <si>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</si>
  <si>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</si>
  <si>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</si>
  <si>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</si>
  <si>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</si>
  <si>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</si>
  <si>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</si>
  <si>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</si>
  <si>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</si>
  <si>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</si>
  <si>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</si>
  <si>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</si>
  <si>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</si>
  <si>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</si>
  <si>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</si>
  <si>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</si>
  <si>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</si>
  <si>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</si>
  <si>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</si>
  <si>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</si>
  <si>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</si>
  <si>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</si>
  <si>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</si>
  <si>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</si>
  <si>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</si>
  <si>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</si>
  <si>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</si>
  <si>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</si>
  <si>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</si>
  <si>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</si>
  <si>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</si>
  <si>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</si>
  <si>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</si>
  <si>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</si>
  <si>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</si>
  <si>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</si>
  <si>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</si>
  <si>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</si>
  <si>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</si>
  <si>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</si>
  <si>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</si>
  <si>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</si>
  <si>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</si>
  <si>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</si>
  <si>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</si>
  <si>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</si>
  <si>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</si>
  <si>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</si>
  <si>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</si>
  <si>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</si>
  <si>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</si>
  <si>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</si>
  <si>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</si>
  <si>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</si>
  <si>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</si>
  <si>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</si>
  <si>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</si>
  <si>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</si>
  <si>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</si>
  <si>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</si>
  <si>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</si>
  <si>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</si>
  <si>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</si>
  <si>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</si>
  <si>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</si>
  <si>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</si>
  <si>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</si>
  <si>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</si>
  <si>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</si>
  <si>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</si>
  <si>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</si>
  <si>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</si>
  <si>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</si>
  <si>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</si>
  <si>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</si>
  <si>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</si>
  <si>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</si>
  <si>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</si>
  <si>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</si>
  <si>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</si>
  <si>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</si>
  <si>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</si>
  <si>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</si>
  <si>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</si>
  <si>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</si>
  <si>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</si>
  <si>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</si>
  <si>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</si>
  <si>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</si>
  <si>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</si>
  <si>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</si>
  <si>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</si>
  <si>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</si>
  <si>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</si>
  <si>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</si>
  <si>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</si>
  <si>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</si>
  <si>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</si>
  <si>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</si>
  <si>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</si>
  <si>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</si>
  <si>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</si>
  <si>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</si>
  <si>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</si>
  <si>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</si>
  <si>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</si>
  <si>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</si>
  <si>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</si>
  <si>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</si>
  <si>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</si>
  <si>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</si>
  <si>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</si>
  <si>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</si>
  <si>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</si>
  <si>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</si>
  <si>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</si>
  <si>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</si>
  <si>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</si>
  <si>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</si>
  <si>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</si>
  <si>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</si>
  <si>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</si>
  <si>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</si>
  <si>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</si>
  <si>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</si>
  <si>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</si>
  <si>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</si>
  <si>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</si>
  <si>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</si>
  <si>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</si>
  <si>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</si>
  <si>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</si>
  <si>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</si>
  <si>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</si>
  <si>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</si>
  <si>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</si>
  <si>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</si>
  <si>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</si>
  <si>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</si>
  <si>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</si>
  <si>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</si>
  <si>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</si>
  <si>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</si>
  <si>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</si>
  <si>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</si>
  <si>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</si>
  <si>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</si>
  <si>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</si>
  <si>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</si>
  <si>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</si>
  <si>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</si>
  <si>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</si>
  <si>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</si>
  <si>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</si>
  <si>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</si>
  <si>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</si>
  <si>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</si>
  <si>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</si>
  <si>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</si>
  <si>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</si>
  <si>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</si>
  <si>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</si>
  <si>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</si>
  <si>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</si>
  <si>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</si>
  <si>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</si>
  <si>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</si>
  <si>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</si>
  <si>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</si>
  <si>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</si>
  <si>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</si>
  <si>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</si>
  <si>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</si>
  <si>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</si>
  <si>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</si>
  <si>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</si>
  <si>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</si>
  <si>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</si>
  <si>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</si>
  <si>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</si>
  <si>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</si>
  <si>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</si>
  <si>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</si>
  <si>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</si>
  <si>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</si>
  <si>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</si>
  <si>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</si>
  <si>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</si>
  <si>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</si>
  <si>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</si>
  <si>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</si>
  <si>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</si>
  <si>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</si>
  <si>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</si>
  <si>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</si>
  <si>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</si>
  <si>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</si>
  <si>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</si>
  <si>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</si>
  <si>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</si>
  <si>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</si>
  <si>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</si>
  <si>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</si>
  <si>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</si>
  <si>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</si>
  <si>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</si>
  <si>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</si>
  <si>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</si>
  <si>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</si>
  <si>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</si>
  <si>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</si>
  <si>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</si>
  <si>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</si>
  <si>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</si>
  <si>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</si>
  <si>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</si>
  <si>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</si>
  <si>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</si>
  <si>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</si>
  <si>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</si>
  <si>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</si>
  <si>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</si>
  <si>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</si>
  <si>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</si>
  <si>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</si>
  <si>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</si>
  <si>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</si>
  <si>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</si>
  <si>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</si>
  <si>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</si>
  <si>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</si>
  <si>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</si>
  <si>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</si>
  <si>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</si>
  <si>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</si>
  <si>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</si>
  <si>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</si>
  <si>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</si>
  <si>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</si>
  <si>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</si>
  <si>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</si>
  <si>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</si>
  <si>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</si>
  <si>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</si>
  <si>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</si>
  <si>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</si>
  <si>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</si>
  <si>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</si>
  <si>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</si>
  <si>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</si>
  <si>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</si>
  <si>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</si>
  <si>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</si>
  <si>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</si>
  <si>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</si>
  <si>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</si>
  <si>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</si>
  <si>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</si>
  <si>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</si>
  <si>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</si>
  <si>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</si>
  <si>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</si>
  <si>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</si>
  <si>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</si>
  <si>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</si>
  <si>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</si>
  <si>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</si>
  <si>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</si>
  <si>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</si>
  <si>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</si>
  <si>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</si>
  <si>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</si>
  <si>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</si>
  <si>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</si>
  <si>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</si>
  <si>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</si>
  <si>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</si>
  <si>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</si>
  <si>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</si>
  <si>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</si>
  <si>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</si>
  <si>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</si>
  <si>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</si>
  <si>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</si>
  <si>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</si>
  <si>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</si>
  <si>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</si>
  <si>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</si>
  <si>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</si>
  <si>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</si>
  <si>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</si>
  <si>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</si>
  <si>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</si>
  <si>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</si>
  <si>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</si>
  <si>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</si>
  <si>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</si>
  <si>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</si>
  <si>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</si>
  <si>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</si>
  <si>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</si>
  <si>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</si>
  <si>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</si>
  <si>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</si>
  <si>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</si>
  <si>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</si>
  <si>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</si>
  <si>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</si>
  <si>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</si>
  <si>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</si>
  <si>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</si>
  <si>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</si>
  <si>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</si>
  <si>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</si>
  <si>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</si>
  <si>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</si>
  <si>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</si>
  <si>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</si>
  <si>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</si>
  <si>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</si>
  <si>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</si>
  <si>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</si>
  <si>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</si>
  <si>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</si>
  <si>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</si>
  <si>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</si>
  <si>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</si>
  <si>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</si>
  <si>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</si>
  <si>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</si>
  <si>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</si>
  <si>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</si>
  <si>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</si>
  <si>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</si>
  <si>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</si>
  <si>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</si>
  <si>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</si>
  <si>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</si>
  <si>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</si>
  <si>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</si>
  <si>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</si>
  <si>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</si>
  <si>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</si>
  <si>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</si>
  <si>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</si>
  <si>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</si>
  <si>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</si>
  <si>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</si>
  <si>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</si>
  <si>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</si>
  <si>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</si>
  <si>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</si>
  <si>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</si>
  <si>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</si>
  <si>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</si>
  <si>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</si>
  <si>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</si>
  <si>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</si>
  <si>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</si>
  <si>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</si>
  <si>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</si>
  <si>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</si>
  <si>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</si>
  <si>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</si>
  <si>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</si>
  <si>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</si>
  <si>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</si>
  <si>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</si>
  <si>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</si>
  <si>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</si>
  <si>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</si>
  <si>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</si>
  <si>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</si>
  <si>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</si>
  <si>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</si>
  <si>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</si>
  <si>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</si>
  <si>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</si>
  <si>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</si>
  <si>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</si>
  <si>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</si>
  <si>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</si>
  <si>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</si>
  <si>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</si>
  <si>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</si>
  <si>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</si>
  <si>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</si>
  <si>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</si>
  <si>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</si>
  <si>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</si>
  <si>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</si>
  <si>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</si>
  <si>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</si>
  <si>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</si>
  <si>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</si>
  <si>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</si>
  <si>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</si>
  <si>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</si>
  <si>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</si>
  <si>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</si>
  <si>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</si>
  <si>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</si>
  <si>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</si>
  <si>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</si>
  <si>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</si>
  <si>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</si>
  <si>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</si>
  <si>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</si>
  <si>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</si>
  <si>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</si>
  <si>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</si>
  <si>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</si>
  <si>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</si>
  <si>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</si>
  <si>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</si>
  <si>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</si>
  <si>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</si>
  <si>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</si>
  <si>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</si>
  <si>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</si>
  <si>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</si>
  <si>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</si>
  <si>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</si>
  <si>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</si>
  <si>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</si>
  <si>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</si>
  <si>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</si>
  <si>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</si>
  <si>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</si>
  <si>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</si>
  <si>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</si>
  <si>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</si>
  <si>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</si>
  <si>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</si>
  <si>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</si>
  <si>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</si>
  <si>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</si>
  <si>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</si>
  <si>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</si>
  <si>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</si>
  <si>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</si>
  <si>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</si>
  <si>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</si>
  <si>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</si>
  <si>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</si>
  <si>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</si>
  <si>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</si>
  <si>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</si>
  <si>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</si>
  <si>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</si>
  <si>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</si>
  <si>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</si>
  <si>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</si>
  <si>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</si>
  <si>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</si>
  <si>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</si>
  <si>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</si>
  <si>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</si>
  <si>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</si>
  <si>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</si>
  <si>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</si>
  <si>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</si>
  <si>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</si>
  <si>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</si>
  <si>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</si>
  <si>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</si>
  <si>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</si>
  <si>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</si>
  <si>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</si>
  <si>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</si>
  <si>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</si>
  <si>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</si>
  <si>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</si>
  <si>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</si>
  <si>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</si>
  <si>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</si>
  <si>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</si>
  <si>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</si>
  <si>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</si>
  <si>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</si>
  <si>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</si>
  <si>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</si>
  <si>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</si>
  <si>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</si>
  <si>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</si>
  <si>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</si>
  <si>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</si>
  <si>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</si>
  <si>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</si>
  <si>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</si>
  <si>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</si>
  <si>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</si>
  <si>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</si>
  <si>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</si>
  <si>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</si>
  <si>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</si>
  <si>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</si>
  <si>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</si>
  <si>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</si>
  <si>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</si>
  <si>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</si>
  <si>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</si>
  <si>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</si>
  <si>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</si>
  <si>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</si>
  <si>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</si>
  <si>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</si>
  <si>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</si>
  <si>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</si>
  <si>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</si>
  <si>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</si>
  <si>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</si>
  <si>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</si>
  <si>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</si>
  <si>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</si>
  <si>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</si>
  <si>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</si>
  <si>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</si>
  <si>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</si>
  <si>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</si>
  <si>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</si>
  <si>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</si>
  <si>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</si>
  <si>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</si>
  <si>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</si>
  <si>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</si>
  <si>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</si>
  <si>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</si>
  <si>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</si>
  <si>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</si>
  <si>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</si>
  <si>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</si>
  <si>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</si>
  <si>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</si>
  <si>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</si>
  <si>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</si>
  <si>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</si>
  <si>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</si>
  <si>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</si>
  <si>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</si>
  <si>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</si>
  <si>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</si>
  <si>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</si>
  <si>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</si>
  <si>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</si>
  <si>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</si>
  <si>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</si>
  <si>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</si>
  <si>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</si>
  <si>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</si>
  <si>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</si>
  <si>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</si>
  <si>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</si>
  <si>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</si>
  <si>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</si>
  <si>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</si>
  <si>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</si>
  <si>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</si>
  <si>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</si>
  <si>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</si>
  <si>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</si>
  <si>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</si>
  <si>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</si>
  <si>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</si>
  <si>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</si>
  <si>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</si>
  <si>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</si>
  <si>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</si>
  <si>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</si>
  <si>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</si>
  <si>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</si>
  <si>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</si>
  <si>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</si>
  <si>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</si>
  <si>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</si>
  <si>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</si>
  <si>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</si>
  <si>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</si>
  <si>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</si>
  <si>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</si>
  <si>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</si>
  <si>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</si>
  <si>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</si>
  <si>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</si>
  <si>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</si>
  <si>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</si>
  <si>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</si>
  <si>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</si>
  <si>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</si>
  <si>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</si>
  <si>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</si>
  <si>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</si>
  <si>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</si>
  <si>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</si>
  <si>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</si>
  <si>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</si>
  <si>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</si>
  <si>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</si>
  <si>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</si>
  <si>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</si>
  <si>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</si>
  <si>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</si>
  <si>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</si>
  <si>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</si>
  <si>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</si>
  <si>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</si>
  <si>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</si>
  <si>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</si>
  <si>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</si>
  <si>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</si>
  <si>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</si>
  <si>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</si>
  <si>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</si>
  <si>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</si>
  <si>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</si>
  <si>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</si>
  <si>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</si>
  <si>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</si>
  <si>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</si>
  <si>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</si>
  <si>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</si>
  <si>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</si>
  <si>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</si>
  <si>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</si>
  <si>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</si>
  <si>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</si>
  <si>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</si>
  <si>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</si>
  <si>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</si>
  <si>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</si>
  <si>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</si>
  <si>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</si>
  <si>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</si>
  <si>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</si>
  <si>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</si>
  <si>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</si>
  <si>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</si>
  <si>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</si>
  <si>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</si>
  <si>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</si>
  <si>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</si>
  <si>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</si>
  <si>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</si>
  <si>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</si>
  <si>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</si>
  <si>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</si>
  <si>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</si>
  <si>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</si>
  <si>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</si>
  <si>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</si>
  <si>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</si>
  <si>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</si>
  <si>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</si>
  <si>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</si>
  <si>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</si>
  <si>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</si>
  <si>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</si>
  <si>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</si>
  <si>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</si>
  <si>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</si>
  <si>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</si>
  <si>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</si>
  <si>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</si>
  <si>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</si>
  <si>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</si>
  <si>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</si>
  <si>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</si>
  <si>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</si>
  <si>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</si>
  <si>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</si>
  <si>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</si>
  <si>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</si>
  <si>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</si>
  <si>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</si>
  <si>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</si>
  <si>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</si>
  <si>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</si>
  <si>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</si>
  <si>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</si>
  <si>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</si>
  <si>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</si>
  <si>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</si>
  <si>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</si>
  <si>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</si>
  <si>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</si>
  <si>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</si>
  <si>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</si>
  <si>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</si>
  <si>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</si>
  <si>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</si>
  <si>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</si>
  <si>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</si>
  <si>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</si>
  <si>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</si>
  <si>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</si>
  <si>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</si>
  <si>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</si>
  <si>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DM2504</t>
  </si>
  <si>
    <t>DM2504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</si>
</sst>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8" t="s">
        <v>702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DM2504  1¼"</v>
      </c>
      <c r="Q5" s="348"/>
      <c r="R5" s="226"/>
      <c r="S5" s="226"/>
      <c r="T5" s="226"/>
      <c r="U5" s="349" t="s">
        <v>16</v>
      </c>
      <c r="V5" s="921">
        <f ca="1" xml:space="preserve"> TODAY()</f>
        <v>42079</v>
      </c>
      <c r="W5" s="158"/>
      <c r="X5" s="158"/>
      <c r="Y5" s="158"/>
    </row>
    <row r="6" spans="1:29" ht="18.75" thickBot="1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3">
        <v>1</v>
      </c>
      <c r="B8" s="1013" t="s">
        <v>317</v>
      </c>
      <c r="C8" s="987" t="s">
        <v>23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790">
        <v>0.17</v>
      </c>
      <c r="P13" s="158"/>
      <c r="Q13" s="992" t="s">
        <v>312</v>
      </c>
      <c r="R13" s="966"/>
      <c r="S13" s="1012">
        <f>+C20</f>
        <v>0.625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3">
        <v>2</v>
      </c>
      <c r="B15" s="1013" t="s">
        <v>306</v>
      </c>
      <c r="C15" s="987" t="s">
        <v>343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9.2999999999999999E-2</v>
      </c>
      <c r="P15" s="158"/>
      <c r="Q15" s="992" t="s">
        <v>308</v>
      </c>
      <c r="R15" s="966"/>
      <c r="S15" s="790">
        <v>4.5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620.27718146338634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13.562844534169685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0.28300000000000003</v>
      </c>
      <c r="P18" s="158"/>
      <c r="Q18" s="992" t="s">
        <v>302</v>
      </c>
      <c r="R18" s="965"/>
      <c r="S18" s="966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1.9483225179247308E-2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483.26751195177712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691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1.1302370445141403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0.28866000000000003</v>
      </c>
      <c r="P22" s="158"/>
      <c r="Q22" s="992" t="s">
        <v>296</v>
      </c>
      <c r="R22" s="965"/>
      <c r="S22" s="965"/>
      <c r="T22" s="203">
        <f>IF(S20="",,S20 - 1)</f>
        <v>482.26751195177712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13.562844534169685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699</v>
      </c>
      <c r="M24" s="1035"/>
      <c r="N24" s="1035"/>
      <c r="O24" s="920">
        <f>IF(ISERROR(S17/T22),,S17/T22)</f>
        <v>2.8123073186662965E-2</v>
      </c>
      <c r="P24" s="243" t="s">
        <v>22</v>
      </c>
      <c r="Q24" s="1019" t="s">
        <v>692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289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3">
        <v>8</v>
      </c>
      <c r="B28" s="985" t="s">
        <v>676</v>
      </c>
      <c r="C28" s="987" t="s">
        <v>325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3" t="s">
        <v>701</v>
      </c>
      <c r="N30" s="953"/>
      <c r="O30" s="922">
        <v>6.8240000000000002E-3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2.1299073186662965E-2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3"/>
      <c r="B34" s="985"/>
      <c r="C34" s="988"/>
      <c r="D34" s="990"/>
      <c r="E34" s="157"/>
      <c r="F34" s="307">
        <v>47</v>
      </c>
      <c r="G34" s="970" t="s">
        <v>685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5.0999999999999996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705.88235294117646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635.29411764705878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2893.6050717106627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483.26751195177712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689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5082.3529411764703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482.26751195177712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0.75640863739979802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25.327587096774195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11.346129560996971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2.8123073186662965E-2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686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10.588235294117647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5.9058453691992231E-2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687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468.65387043900301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4962.2174517070907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688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620.27718146338634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4.8231070515126991E-2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9" t="s">
        <v>248</v>
      </c>
      <c r="M54" s="960"/>
      <c r="N54" s="960"/>
      <c r="O54" s="961"/>
      <c r="P54" s="1023">
        <f>U52</f>
        <v>620.27718146338634</v>
      </c>
      <c r="Q54" s="1024"/>
      <c r="R54" s="158"/>
      <c r="S54" s="323" t="s">
        <v>247</v>
      </c>
      <c r="T54" s="324"/>
      <c r="U54" s="324"/>
      <c r="V54" s="347">
        <f>O24</f>
        <v>2.8123073186662965E-2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1.9483225179247308E-2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1.9686151230664074E-2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1.0827383176865241E-2</v>
      </c>
      <c r="E62" s="146"/>
      <c r="F62" s="304">
        <v>68</v>
      </c>
      <c r="G62" s="180" t="s">
        <v>231</v>
      </c>
      <c r="H62" s="182"/>
      <c r="I62" s="181">
        <f>SUM(I53:I61)</f>
        <v>8.6319637400964933E-2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9.7064679892945489E-3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4.8231070515126991E-2</v>
      </c>
      <c r="E64" s="146"/>
      <c r="F64" s="165">
        <v>70</v>
      </c>
      <c r="G64" s="167" t="s">
        <v>352</v>
      </c>
      <c r="H64" s="166"/>
      <c r="I64" s="162">
        <f>+I63+I62</f>
        <v>9.6026105390259478E-2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6.2846455130511611E-2</v>
      </c>
      <c r="F23" s="120">
        <f>E23</f>
        <v>6.2846455130511611E-2</v>
      </c>
    </row>
    <row r="24" spans="2:28">
      <c r="B24" s="115" t="s">
        <v>44</v>
      </c>
      <c r="C24" s="108"/>
      <c r="D24" s="111"/>
      <c r="E24" s="111">
        <f>Assembly!H96</f>
        <v>2.2573181370452441E-2</v>
      </c>
      <c r="F24" s="120">
        <f>E24</f>
        <v>2.2573181370452441E-2</v>
      </c>
    </row>
    <row r="25" spans="2:28">
      <c r="B25" s="121" t="s">
        <v>40</v>
      </c>
      <c r="C25" s="108"/>
      <c r="D25" s="361"/>
      <c r="E25" s="122">
        <f>Assembly!H97</f>
        <v>1.0606468889295449E-2</v>
      </c>
      <c r="F25" s="123">
        <f>E25-Assembly!H85-Assembly!H86-Assembly!H88-Assembly!H89-'Machined Part #1'!I54-'Machined Part #1'!I58-'Pacific Quote #2'!I50-'Pacific Quote #2'!I54-'Pacific Quote #3'!I50-'Pacific Quote #3'!I54</f>
        <v>9.7064679892945489E-3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-9.6026105390259506E-2</v>
      </c>
      <c r="F26" s="120">
        <f>F22-F23-F24-F25</f>
        <v>-9.5126104490258601E-2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-9.6026105390259506E-2</v>
      </c>
      <c r="F28" s="120">
        <f>F26-F27</f>
        <v>-9.5126104490258601E-2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6.2846455130511611E-2</v>
      </c>
      <c r="F34" s="396">
        <f>'Machined Part #1'!I55+'Machined Part #1'!I56+'Machined Part #1'!I57</f>
        <v>2.2573181370452441E-2</v>
      </c>
      <c r="G34" s="469">
        <f>'Machined Part #1'!I63+'Machined Part #1'!I54+'Machined Part #1'!I58</f>
        <v>1.0606468889295449E-2</v>
      </c>
      <c r="H34" s="327">
        <f>'Machined Part #1'!I64</f>
        <v>9.6026105390259478E-2</v>
      </c>
      <c r="I34" s="327"/>
      <c r="J34" s="845">
        <f t="shared" ref="J34:J43" si="1">$H34</f>
        <v>9.6026105390259478E-2</v>
      </c>
      <c r="K34" s="813"/>
      <c r="L34" s="327"/>
      <c r="M34" s="327">
        <f t="shared" ref="M34:M43" si="2">$H34</f>
        <v>9.6026105390259478E-2</v>
      </c>
      <c r="N34" s="813"/>
      <c r="O34" s="327"/>
      <c r="P34" s="327">
        <f t="shared" ref="P34:P43" si="3">$H34</f>
        <v>9.6026105390259478E-2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9.6026105390259478E-2</v>
      </c>
      <c r="I44" s="468"/>
      <c r="J44" s="848">
        <f>SUM(J34:J43)</f>
        <v>9.6026105390259478E-2</v>
      </c>
      <c r="K44" s="815"/>
      <c r="L44" s="468"/>
      <c r="M44" s="468">
        <f>SUM(M34:M43)</f>
        <v>9.6026105390259478E-2</v>
      </c>
      <c r="N44" s="815"/>
      <c r="O44" s="468"/>
      <c r="P44" s="468">
        <f>SUM(P34:P43)</f>
        <v>9.6026105390259478E-2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6.2846455130511611E-2</v>
      </c>
      <c r="I95" s="479"/>
      <c r="J95" s="863">
        <f>J65+SUM(F46:F55)+SUM(F34:F43)+J32</f>
        <v>2.2573181370452441E-2</v>
      </c>
      <c r="K95" s="818"/>
      <c r="L95" s="479"/>
      <c r="M95" s="479">
        <f>M65+SUM(G46:G55)+SUM(G34:G43)+M32</f>
        <v>1.0606468889295449E-2</v>
      </c>
      <c r="N95" s="818"/>
      <c r="O95" s="479"/>
      <c r="P95" s="479">
        <f>P65+SUM(H46:H55)+SUM(H34:H43)+P32</f>
        <v>9.6026105390259478E-2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2.2573181370452441E-2</v>
      </c>
      <c r="I96" s="398"/>
      <c r="J96" s="864">
        <f>J80+SUM(G46:G55)+SUM(G34:G43)</f>
        <v>1.0606468889295449E-2</v>
      </c>
      <c r="K96" s="824"/>
      <c r="L96" s="398"/>
      <c r="M96" s="398">
        <f>M80+SUM(H46:H55)+SUM(H34:H43)</f>
        <v>9.6026105390259478E-2</v>
      </c>
      <c r="N96" s="824"/>
      <c r="O96" s="398"/>
      <c r="P96" s="398">
        <f>P80+SUM(J46:J55)+SUM(J34:J43)</f>
        <v>9.6026105390259478E-2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1.0606468889295449E-2</v>
      </c>
      <c r="I97" s="326"/>
      <c r="J97" s="865">
        <f>J81+SUM(H46:H55)+SUM(H34:H43)+J91</f>
        <v>9.6026105390259478E-2</v>
      </c>
      <c r="K97" s="817"/>
      <c r="L97" s="326"/>
      <c r="M97" s="326">
        <f>M81+SUM(J46:J55)+SUM(J34:J43)+M91</f>
        <v>9.6026105390259478E-2</v>
      </c>
      <c r="N97" s="817"/>
      <c r="O97" s="326"/>
      <c r="P97" s="326">
        <f>P81+SUM(M46:M55)+SUM(M34:M43)+P91</f>
        <v>9.6026105390259478E-2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9.6026105390259506E-2</v>
      </c>
      <c r="I99" s="360"/>
      <c r="J99" s="867">
        <f>SUM(J95:J98)</f>
        <v>0.12920575565000736</v>
      </c>
      <c r="K99" s="819"/>
      <c r="L99" s="360"/>
      <c r="M99" s="360">
        <f>SUM(M95:M98)</f>
        <v>0.20265867966981441</v>
      </c>
      <c r="N99" s="819"/>
      <c r="O99" s="360"/>
      <c r="P99" s="360">
        <f>SUM(P95:P98)</f>
        <v>0.28807831617077845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2015-03-16T16:22:19Z</dcterms:modified>
</cp:coreProperties>
</file>