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<sst xmlns="http://schemas.openxmlformats.org/spreadsheetml/2006/main" count="3066" uniqueCount="703">
  <si>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</si>
  <si>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</si>
  <si>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</si>
  <si>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</si>
  <si>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</si>
  <si>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</si>
  <si>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</si>
  <si>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</si>
  <si>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</si>
  <si>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</si>
  <si>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</si>
  <si>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</si>
  <si>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</si>
  <si>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</si>
  <si>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</si>
  <si>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</si>
  <si>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</si>
  <si>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</si>
  <si>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</si>
  <si>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</si>
  <si>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</si>
  <si>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</si>
  <si>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</si>
  <si>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</si>
  <si>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</si>
  <si>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</si>
  <si>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</si>
  <si>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</si>
  <si>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</si>
  <si>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</si>
  <si>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</si>
  <si>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</si>
  <si>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</si>
  <si>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</si>
  <si>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</si>
  <si>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</si>
  <si>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</si>
  <si>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</si>
  <si>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</si>
  <si>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</si>
  <si>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</si>
  <si>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</si>
  <si>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</si>
  <si>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</si>
  <si>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</si>
  <si>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</si>
  <si>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</si>
  <si>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</si>
  <si>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</si>
  <si>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</si>
  <si>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</si>
  <si>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</si>
  <si>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</si>
  <si>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</si>
  <si>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</si>
  <si>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</si>
  <si>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</si>
  <si>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</si>
  <si>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</si>
  <si>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</si>
  <si>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</si>
  <si>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</si>
  <si>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</si>
  <si>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</si>
  <si>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</si>
  <si>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</si>
  <si>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</si>
  <si>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</si>
  <si>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</si>
  <si>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</si>
  <si>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</si>
  <si>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</si>
  <si>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</si>
  <si>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</si>
  <si>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</si>
  <si>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</si>
  <si>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</si>
  <si>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</si>
  <si>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</si>
  <si>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</si>
  <si>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</si>
  <si>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</si>
  <si>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</si>
  <si>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</si>
  <si>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</si>
  <si>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</si>
  <si>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</si>
  <si>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</si>
  <si>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</si>
  <si>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</si>
  <si>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</si>
  <si>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</si>
  <si>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</si>
  <si>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</si>
  <si>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</si>
  <si>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</si>
  <si>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</si>
  <si>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</si>
  <si>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</si>
  <si>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</si>
  <si>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</si>
  <si>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</si>
  <si>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</si>
  <si>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</si>
  <si>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</si>
  <si>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</si>
  <si>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</si>
  <si>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</si>
  <si>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</si>
  <si>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</si>
  <si>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</si>
  <si>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</si>
  <si>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</si>
  <si>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</si>
  <si>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</si>
  <si>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</si>
  <si>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</si>
  <si>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</si>
  <si>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</si>
  <si>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</si>
  <si>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</si>
  <si>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</si>
  <si>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</si>
  <si>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</si>
  <si>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</si>
  <si>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</si>
  <si>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</si>
  <si>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</si>
  <si>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</si>
  <si>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</si>
  <si>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</si>
  <si>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</si>
  <si>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</si>
  <si>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</si>
  <si>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</si>
  <si>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</si>
  <si>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</si>
  <si>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</si>
  <si>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</si>
  <si>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</si>
  <si>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</si>
  <si>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</si>
  <si>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</si>
  <si>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</si>
  <si>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</si>
  <si>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</si>
  <si>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</si>
  <si>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</si>
  <si>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</si>
  <si>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</si>
  <si>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</si>
  <si>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</si>
  <si>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</si>
  <si>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</si>
  <si>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</si>
  <si>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</si>
  <si>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</si>
  <si>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</si>
  <si>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</si>
  <si>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</si>
  <si>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</si>
  <si>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</si>
  <si>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</si>
  <si>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</si>
  <si>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</si>
  <si>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</si>
  <si>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</si>
  <si>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</si>
  <si>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</si>
  <si>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</si>
  <si>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</si>
  <si>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</si>
  <si>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</si>
  <si>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</si>
  <si>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</si>
  <si>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</si>
  <si>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</si>
  <si>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</si>
  <si>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</si>
  <si>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</si>
  <si>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</si>
  <si>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</si>
  <si>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</si>
  <si>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</si>
  <si>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</si>
  <si>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</si>
  <si>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</si>
  <si>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</si>
  <si>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</si>
  <si>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</si>
  <si>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</si>
  <si>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</si>
  <si>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</si>
  <si>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</si>
  <si>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</si>
  <si>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</si>
  <si>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</si>
  <si>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</si>
  <si>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</si>
  <si>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</si>
  <si>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</si>
  <si>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</si>
  <si>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</si>
  <si>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</si>
  <si>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</si>
  <si>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</si>
  <si>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</si>
  <si>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</si>
  <si>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</si>
  <si>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</si>
  <si>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</si>
  <si>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</si>
  <si>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</si>
  <si>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</si>
  <si>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</si>
  <si>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</si>
  <si>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</si>
  <si>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</si>
  <si>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</si>
  <si>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</si>
  <si>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</si>
  <si>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</si>
  <si>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</si>
  <si>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</si>
  <si>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</si>
  <si>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</si>
  <si>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</si>
  <si>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</si>
  <si>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</si>
  <si>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</si>
  <si>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</si>
  <si>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</si>
  <si>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</si>
  <si>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</si>
  <si>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</si>
  <si>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</si>
  <si>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</si>
  <si>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</si>
  <si>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</si>
  <si>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</si>
  <si>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</si>
  <si>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</si>
  <si>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</si>
  <si>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</si>
  <si>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</si>
  <si>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</si>
  <si>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</si>
  <si>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</si>
  <si>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</si>
  <si>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</si>
  <si>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</si>
  <si>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</si>
  <si>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</si>
  <si>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</si>
  <si>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</si>
  <si>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</si>
  <si>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</si>
  <si>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</si>
  <si>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</si>
  <si>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</si>
  <si>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</si>
  <si>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</si>
  <si>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</si>
  <si>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</si>
  <si>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</si>
  <si>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</si>
  <si>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</si>
  <si>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</si>
  <si>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</si>
  <si>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</si>
  <si>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</si>
  <si>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</si>
  <si>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</si>
  <si>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</si>
  <si>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</si>
  <si>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</si>
  <si>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</si>
  <si>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</si>
  <si>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</si>
  <si>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</si>
  <si>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</si>
  <si>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</si>
  <si>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</si>
  <si>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</si>
  <si>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</si>
  <si>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</si>
  <si>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</si>
  <si>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</si>
  <si>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</si>
  <si>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</si>
  <si>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</si>
  <si>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</si>
  <si>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</si>
  <si>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</si>
  <si>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</si>
  <si>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</si>
  <si>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</si>
  <si>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</si>
  <si>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</si>
  <si>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</si>
  <si>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</si>
  <si>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</si>
  <si>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</si>
  <si>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</si>
  <si>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</si>
  <si>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</si>
  <si>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</si>
  <si>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</si>
  <si>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</si>
  <si>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</si>
  <si>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</si>
  <si>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</si>
  <si>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</si>
  <si>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</si>
  <si>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</si>
  <si>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</si>
  <si>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</si>
  <si>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</si>
  <si>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</si>
  <si>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</si>
  <si>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</si>
  <si>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</si>
  <si>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</si>
  <si>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</si>
  <si>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</si>
  <si>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</si>
  <si>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</si>
  <si>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</si>
  <si>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</si>
  <si>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</si>
  <si>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</si>
  <si>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</si>
  <si>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</si>
  <si>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</si>
  <si>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</si>
  <si>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</si>
  <si>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</si>
  <si>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</si>
  <si>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</si>
  <si>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</si>
  <si>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</si>
  <si>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</si>
  <si>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</si>
  <si>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</si>
  <si>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</si>
  <si>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</si>
  <si>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</si>
  <si>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</si>
  <si>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</si>
  <si>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</si>
  <si>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</si>
  <si>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</si>
  <si>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</si>
  <si>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</si>
  <si>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</si>
  <si>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</si>
  <si>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</si>
  <si>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</si>
  <si>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</si>
  <si>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</si>
  <si>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</si>
  <si>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</si>
  <si>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</si>
  <si>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</si>
  <si>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</si>
  <si>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</si>
  <si>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</si>
  <si>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</si>
  <si>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</si>
  <si>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</si>
  <si>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</si>
  <si>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</si>
  <si>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</si>
  <si>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</si>
  <si>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</si>
  <si>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</si>
  <si>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</si>
  <si>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</si>
  <si>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</si>
  <si>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</si>
  <si>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</si>
  <si>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</si>
  <si>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</si>
  <si>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</si>
  <si>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</si>
  <si>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</si>
  <si>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</si>
  <si>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</si>
  <si>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</si>
  <si>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</si>
  <si>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</si>
  <si>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</si>
  <si>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</si>
  <si>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</si>
  <si>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</si>
  <si>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</si>
  <si>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</si>
  <si>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</si>
  <si>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</si>
  <si>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</si>
  <si>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</si>
  <si>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</si>
  <si>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</si>
  <si>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</si>
  <si>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</si>
  <si>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</si>
  <si>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</si>
  <si>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</si>
  <si>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</si>
  <si>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</si>
  <si>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</si>
  <si>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</si>
  <si>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</si>
  <si>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</si>
  <si>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</si>
  <si>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</si>
  <si>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</si>
  <si>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</si>
  <si>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</si>
  <si>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</si>
  <si>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</si>
  <si>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</si>
  <si>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</si>
  <si>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</si>
  <si>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</si>
  <si>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</si>
  <si>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</si>
  <si>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</si>
  <si>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</si>
  <si>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</si>
  <si>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</si>
  <si>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</si>
  <si>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</si>
  <si>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</si>
  <si>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</si>
  <si>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</si>
  <si>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</si>
  <si>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</si>
  <si>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</si>
  <si>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</si>
  <si>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</si>
  <si>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</si>
  <si>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</si>
  <si>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</si>
  <si>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</si>
  <si>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</si>
  <si>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</si>
  <si>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</si>
  <si>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</si>
  <si>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</si>
  <si>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</si>
  <si>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</si>
  <si>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</si>
  <si>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</si>
  <si>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</si>
  <si>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</si>
  <si>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</si>
  <si>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</si>
  <si>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</si>
  <si>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</si>
  <si>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</si>
  <si>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</si>
  <si>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</si>
  <si>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</si>
  <si>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</si>
  <si>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</si>
  <si>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</si>
  <si>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</si>
  <si>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</si>
  <si>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</si>
  <si>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</si>
  <si>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</si>
  <si>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</si>
  <si>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</si>
  <si>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</si>
  <si>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</si>
  <si>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</si>
  <si>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</si>
  <si>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</si>
  <si>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</si>
  <si>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</si>
  <si>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</si>
  <si>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</si>
  <si>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</si>
  <si>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</si>
  <si>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</si>
  <si>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</si>
  <si>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</si>
  <si>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</si>
  <si>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</si>
  <si>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</si>
  <si>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</si>
  <si>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</si>
  <si>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</si>
  <si>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</si>
  <si>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</si>
  <si>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</si>
  <si>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</si>
  <si>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</si>
  <si>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</si>
  <si>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</si>
  <si>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</si>
  <si>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</si>
  <si>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</si>
  <si>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</si>
  <si>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</si>
  <si>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</si>
  <si>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</si>
  <si>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</si>
  <si>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</si>
  <si>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</si>
  <si>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</si>
  <si>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</si>
  <si>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</si>
  <si>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</si>
  <si>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</si>
  <si>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</si>
  <si>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</si>
  <si>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</si>
  <si>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</si>
  <si>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</si>
  <si>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</si>
  <si>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</si>
  <si>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</si>
  <si>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</si>
  <si>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</si>
  <si>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</si>
  <si>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</si>
  <si>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</si>
  <si>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</si>
  <si>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</si>
  <si>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</si>
  <si>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</si>
  <si>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</si>
  <si>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</si>
  <si>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</si>
  <si>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</si>
  <si>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</si>
  <si>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</si>
  <si>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</si>
  <si>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</si>
  <si>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</si>
  <si>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</si>
  <si>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</si>
  <si>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</si>
  <si>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</si>
  <si>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</si>
  <si>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</si>
  <si>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</si>
  <si>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</si>
  <si>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</si>
  <si>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</si>
  <si>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</si>
  <si>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</si>
  <si>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</si>
  <si>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</si>
  <si>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</si>
  <si>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</si>
  <si>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</si>
  <si>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</si>
  <si>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</si>
  <si>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</si>
  <si>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</si>
  <si>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</si>
  <si>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</si>
  <si>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</si>
  <si>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</si>
  <si>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</si>
  <si>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</si>
  <si>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</si>
  <si>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</si>
  <si>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</si>
  <si>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</si>
  <si>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</si>
  <si>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</si>
  <si>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</si>
  <si>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</si>
  <si>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</si>
  <si>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</si>
  <si>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</si>
  <si>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</si>
  <si>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</si>
  <si>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</si>
  <si>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</si>
  <si>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</si>
  <si>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</si>
  <si>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</si>
  <si>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</si>
  <si>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</si>
  <si>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</si>
  <si>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</si>
  <si>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</si>
  <si>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</si>
  <si>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</si>
  <si>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</si>
  <si>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</si>
  <si>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</si>
  <si>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</si>
  <si>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</si>
  <si>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</si>
  <si>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</si>
  <si>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</si>
  <si>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</si>
  <si>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</si>
  <si>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</si>
  <si>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</si>
  <si>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</si>
  <si>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</si>
  <si>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</si>
  <si>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</si>
  <si>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</si>
  <si>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</si>
  <si>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</si>
  <si>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</si>
  <si>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</si>
  <si>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</si>
  <si>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</si>
  <si>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</si>
  <si>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</si>
  <si>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</si>
  <si>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</si>
  <si>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</si>
  <si>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</si>
  <si>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</si>
  <si>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</si>
  <si>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</si>
  <si>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</si>
  <si>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</si>
  <si>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</si>
  <si>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</si>
  <si>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</si>
  <si>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</si>
  <si>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</si>
  <si>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</si>
  <si>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</si>
  <si>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</si>
  <si>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</si>
  <si>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</si>
  <si>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</si>
  <si>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</si>
  <si>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</si>
  <si>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</si>
  <si>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</si>
  <si>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</si>
  <si>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</si>
  <si>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</si>
  <si>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</si>
  <si>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</si>
  <si>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</si>
  <si>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</si>
  <si>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</si>
  <si>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</si>
  <si>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</si>
  <si>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</si>
  <si>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</si>
  <si>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</si>
  <si>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</si>
  <si>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</si>
  <si>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</si>
  <si>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</si>
  <si>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</si>
  <si>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</si>
  <si>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</si>
  <si>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</si>
  <si>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</si>
  <si>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</si>
  <si>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</si>
  <si>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</si>
  <si>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</si>
  <si>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</si>
  <si>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</si>
  <si>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</si>
  <si>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</si>
  <si>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</si>
  <si>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</si>
  <si>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</si>
  <si>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</si>
  <si>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</si>
  <si>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</si>
  <si>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</si>
  <si>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</si>
  <si>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</si>
  <si>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</si>
  <si>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</si>
  <si>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</si>
  <si>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</si>
  <si>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</si>
  <si>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</si>
  <si>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</si>
  <si>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</si>
  <si>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</si>
  <si>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</si>
  <si>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</si>
  <si>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</si>
  <si>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</si>
  <si>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</si>
  <si>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</si>
  <si>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</si>
  <si>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</si>
  <si>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</si>
  <si>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</si>
  <si>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DM2504  1"</t>
  </si>
  <si>
    <t>DM2504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</si>
</sst>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DM2504  1"</v>
      </c>
      <c r="Q5" s="348"/>
      <c r="R5" s="226"/>
      <c r="S5" s="226"/>
      <c r="T5" s="226"/>
      <c r="U5" s="349" t="s">
        <v>16</v>
      </c>
      <c r="V5" s="921">
        <f ca="1" xml:space="preserve"> TODAY()</f>
        <v>42079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90">
        <v>0.17</v>
      </c>
      <c r="P13" s="158"/>
      <c r="Q13" s="992" t="s">
        <v>312</v>
      </c>
      <c r="R13" s="966"/>
      <c r="S13" s="1012">
        <f>+C20</f>
        <v>0.625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343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9.2999999999999999E-2</v>
      </c>
      <c r="P15" s="158"/>
      <c r="Q15" s="992" t="s">
        <v>308</v>
      </c>
      <c r="R15" s="966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956.20146974426245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0.28300000000000003</v>
      </c>
      <c r="P18" s="158"/>
      <c r="Q18" s="992" t="s">
        <v>302</v>
      </c>
      <c r="R18" s="965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1.2638549910650266E-2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486.7317951915748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691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0.28866000000000003</v>
      </c>
      <c r="P22" s="158"/>
      <c r="Q22" s="992" t="s">
        <v>296</v>
      </c>
      <c r="R22" s="965"/>
      <c r="S22" s="965"/>
      <c r="T22" s="203">
        <f>IF(S20="",,S20 - 1)</f>
        <v>485.7317951915748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699</v>
      </c>
      <c r="M24" s="1035"/>
      <c r="N24" s="1035"/>
      <c r="O24" s="920">
        <f>IF(ISERROR(S17/T22),,S17/T22)</f>
        <v>2.7922496876739224E-2</v>
      </c>
      <c r="P24" s="243" t="s">
        <v>22</v>
      </c>
      <c r="Q24" s="1019" t="s">
        <v>692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289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325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3" t="s">
        <v>702</v>
      </c>
      <c r="N30" s="953"/>
      <c r="O30" s="922">
        <v>6.8240000000000002E-3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2.1098496876739224E-2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685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3.2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1125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1012.5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2914.3907711494489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486.7317951915748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8100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485.7317951915748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1.7793115735146676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25.147319572953741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26.689673602720013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2.7922496876739224E-2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686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16.875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5.8637243441152377E-2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453.31032639727999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7649.6117579540996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956.20146974426245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4.7887082143607776E-2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956.20146974426245</v>
      </c>
      <c r="Q54" s="1024"/>
      <c r="R54" s="158"/>
      <c r="S54" s="323" t="s">
        <v>247</v>
      </c>
      <c r="T54" s="324"/>
      <c r="U54" s="324"/>
      <c r="V54" s="347">
        <f>O24</f>
        <v>2.7922496876739224E-2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1.2638549910650266E-2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1.9545747813717457E-2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1.0750161297544603E-2</v>
      </c>
      <c r="E62" s="146"/>
      <c r="F62" s="304">
        <v>68</v>
      </c>
      <c r="G62" s="180" t="s">
        <v>231</v>
      </c>
      <c r="H62" s="182"/>
      <c r="I62" s="181">
        <f>SUM(I53:I61)</f>
        <v>7.9130973760848683E-2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6.7632576237978215E-3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4.7887082143607776E-2</v>
      </c>
      <c r="E64" s="146"/>
      <c r="F64" s="165">
        <v>70</v>
      </c>
      <c r="G64" s="167" t="s">
        <v>352</v>
      </c>
      <c r="H64" s="166"/>
      <c r="I64" s="162">
        <f>+I63+I62</f>
        <v>8.5894231384646511E-2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6.2502466758992389E-2</v>
      </c>
      <c r="F23" s="120">
        <f>E23</f>
        <v>6.2502466758992389E-2</v>
      </c>
    </row>
    <row r="24" spans="2:28">
      <c r="B24" s="115" t="s">
        <v>44</v>
      </c>
      <c r="C24" s="108"/>
      <c r="D24" s="111"/>
      <c r="E24" s="111">
        <f>Assembly!H96</f>
        <v>1.5728506101855399E-2</v>
      </c>
      <c r="F24" s="120">
        <f>E24</f>
        <v>1.5728506101855399E-2</v>
      </c>
    </row>
    <row r="25" spans="2:28">
      <c r="B25" s="121" t="s">
        <v>40</v>
      </c>
      <c r="C25" s="108"/>
      <c r="D25" s="361"/>
      <c r="E25" s="122">
        <f>Assembly!H97</f>
        <v>7.6632585237987215E-3</v>
      </c>
      <c r="F25" s="123">
        <f>E25-Assembly!H85-Assembly!H86-Assembly!H88-Assembly!H89-'Machined Part #1'!I54-'Machined Part #1'!I58-'Pacific Quote #2'!I50-'Pacific Quote #2'!I54-'Pacific Quote #3'!I50-'Pacific Quote #3'!I54</f>
        <v>6.7632576237978215E-3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-8.5894231384646511E-2</v>
      </c>
      <c r="F26" s="120">
        <f>F22-F23-F24-F25</f>
        <v>-8.4994230484645619E-2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-8.5894231384646511E-2</v>
      </c>
      <c r="F28" s="120">
        <f>F26-F27</f>
        <v>-8.4994230484645619E-2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6.2502466758992389E-2</v>
      </c>
      <c r="F34" s="396">
        <f>'Machined Part #1'!I55+'Machined Part #1'!I56+'Machined Part #1'!I57</f>
        <v>1.5728506101855399E-2</v>
      </c>
      <c r="G34" s="469">
        <f>'Machined Part #1'!I63+'Machined Part #1'!I54+'Machined Part #1'!I58</f>
        <v>7.6632585237987215E-3</v>
      </c>
      <c r="H34" s="327">
        <f>'Machined Part #1'!I64</f>
        <v>8.5894231384646511E-2</v>
      </c>
      <c r="I34" s="327"/>
      <c r="J34" s="845">
        <f t="shared" ref="J34:J43" si="1">$H34</f>
        <v>8.5894231384646511E-2</v>
      </c>
      <c r="K34" s="813"/>
      <c r="L34" s="327"/>
      <c r="M34" s="327">
        <f t="shared" ref="M34:M43" si="2">$H34</f>
        <v>8.5894231384646511E-2</v>
      </c>
      <c r="N34" s="813"/>
      <c r="O34" s="327"/>
      <c r="P34" s="327">
        <f t="shared" ref="P34:P43" si="3">$H34</f>
        <v>8.5894231384646511E-2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8.5894231384646511E-2</v>
      </c>
      <c r="I44" s="468"/>
      <c r="J44" s="848">
        <f>SUM(J34:J43)</f>
        <v>8.5894231384646511E-2</v>
      </c>
      <c r="K44" s="815"/>
      <c r="L44" s="468"/>
      <c r="M44" s="468">
        <f>SUM(M34:M43)</f>
        <v>8.5894231384646511E-2</v>
      </c>
      <c r="N44" s="815"/>
      <c r="O44" s="468"/>
      <c r="P44" s="468">
        <f>SUM(P34:P43)</f>
        <v>8.5894231384646511E-2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6.2502466758992389E-2</v>
      </c>
      <c r="I95" s="479"/>
      <c r="J95" s="863">
        <f>J65+SUM(F46:F55)+SUM(F34:F43)+J32</f>
        <v>1.5728506101855399E-2</v>
      </c>
      <c r="K95" s="818"/>
      <c r="L95" s="479"/>
      <c r="M95" s="479">
        <f>M65+SUM(G46:G55)+SUM(G34:G43)+M32</f>
        <v>7.6632585237987215E-3</v>
      </c>
      <c r="N95" s="818"/>
      <c r="O95" s="479"/>
      <c r="P95" s="479">
        <f>P65+SUM(H46:H55)+SUM(H34:H43)+P32</f>
        <v>8.5894231384646511E-2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1.5728506101855399E-2</v>
      </c>
      <c r="I96" s="398"/>
      <c r="J96" s="864">
        <f>J80+SUM(G46:G55)+SUM(G34:G43)</f>
        <v>7.6632585237987215E-3</v>
      </c>
      <c r="K96" s="824"/>
      <c r="L96" s="398"/>
      <c r="M96" s="398">
        <f>M80+SUM(H46:H55)+SUM(H34:H43)</f>
        <v>8.5894231384646511E-2</v>
      </c>
      <c r="N96" s="824"/>
      <c r="O96" s="398"/>
      <c r="P96" s="398">
        <f>P80+SUM(J46:J55)+SUM(J34:J43)</f>
        <v>8.5894231384646511E-2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7.6632585237987215E-3</v>
      </c>
      <c r="I97" s="326"/>
      <c r="J97" s="865">
        <f>J81+SUM(H46:H55)+SUM(H34:H43)+J91</f>
        <v>8.5894231384646511E-2</v>
      </c>
      <c r="K97" s="817"/>
      <c r="L97" s="326"/>
      <c r="M97" s="326">
        <f>M81+SUM(J46:J55)+SUM(J34:J43)+M91</f>
        <v>8.5894231384646511E-2</v>
      </c>
      <c r="N97" s="817"/>
      <c r="O97" s="326"/>
      <c r="P97" s="326">
        <f>P81+SUM(M46:M55)+SUM(M34:M43)+P91</f>
        <v>8.5894231384646511E-2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8.5894231384646511E-2</v>
      </c>
      <c r="I99" s="360"/>
      <c r="J99" s="867">
        <f>SUM(J95:J98)</f>
        <v>0.10928599601030063</v>
      </c>
      <c r="K99" s="819"/>
      <c r="L99" s="360"/>
      <c r="M99" s="360">
        <f>SUM(M95:M98)</f>
        <v>0.17945172129309173</v>
      </c>
      <c r="N99" s="819"/>
      <c r="O99" s="360"/>
      <c r="P99" s="360">
        <f>SUM(P95:P98)</f>
        <v>0.25768269415393952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2015-03-16T16:21:08Z</dcterms:modified>
</cp:coreProperties>
</file>