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5" i="1" s="1"/>
  <c r="H89" i="1"/>
  <c r="H88" i="1"/>
  <c r="H86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T19" i="23" s="1"/>
  <c r="S17" i="27"/>
  <c r="D41" i="27" s="1"/>
  <c r="D43" i="27" s="1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6"/>
  <c r="D43" i="26" s="1"/>
  <c r="T19" i="26"/>
  <c r="T19" i="25"/>
  <c r="D41" i="23"/>
  <c r="D43" i="23" s="1"/>
  <c r="D41" i="22"/>
  <c r="D43" i="22" s="1"/>
  <c r="T19" i="22"/>
  <c r="J73" i="6"/>
  <c r="J51" i="6"/>
  <c r="H56" i="1"/>
  <c r="T19" i="27" l="1"/>
  <c r="D42" i="27" s="1"/>
  <c r="T19" i="24"/>
  <c r="O21" i="24" s="1"/>
  <c r="V50" i="24" s="1"/>
  <c r="D44" i="24" s="1"/>
  <c r="D45" i="24" s="1"/>
  <c r="D60" i="24" s="1"/>
  <c r="I49" i="24" s="1"/>
  <c r="E39" i="1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S40" i="27"/>
  <c r="U43" i="27" s="1"/>
  <c r="U44" i="27" s="1"/>
  <c r="U46" i="27" s="1"/>
  <c r="U47" i="27" s="1"/>
  <c r="U48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O21" i="27" l="1"/>
  <c r="V50" i="27" s="1"/>
  <c r="D44" i="27" s="1"/>
  <c r="D45" i="27" s="1"/>
  <c r="D60" i="27" s="1"/>
  <c r="I49" i="27" s="1"/>
  <c r="P50" i="28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J37" i="1" s="1"/>
  <c r="I60" i="25"/>
  <c r="H40" i="1" s="1"/>
  <c r="P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P37" i="1"/>
  <c r="M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J40" i="1" l="1"/>
  <c r="M37" i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Q20" i="6"/>
  <c r="Q147" i="6" s="1"/>
  <c r="L20" i="6"/>
  <c r="L152" i="6" s="1"/>
  <c r="P20" i="6"/>
  <c r="P69" i="6" s="1"/>
  <c r="P94" i="6" s="1"/>
  <c r="L58" i="6"/>
  <c r="H84" i="6"/>
  <c r="M20" i="6"/>
  <c r="M73" i="6" s="1"/>
  <c r="O20" i="6"/>
  <c r="O147" i="6" s="1"/>
  <c r="I86" i="6"/>
  <c r="L77" i="6"/>
  <c r="L147" i="6"/>
  <c r="H60" i="1"/>
  <c r="H61" i="1"/>
  <c r="H62" i="1"/>
  <c r="H63" i="1"/>
  <c r="H64" i="1"/>
  <c r="E31" i="5"/>
  <c r="F31" i="5" s="1"/>
  <c r="I97" i="6" l="1"/>
  <c r="I83" i="6"/>
  <c r="I95" i="6"/>
  <c r="I96" i="6"/>
  <c r="I93" i="6"/>
  <c r="I94" i="6"/>
  <c r="J94" i="6"/>
  <c r="I91" i="6"/>
  <c r="I92" i="6"/>
  <c r="J86" i="6"/>
  <c r="J92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I87" i="6" l="1"/>
  <c r="H101" i="6"/>
  <c r="O85" i="6"/>
  <c r="M93" i="6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G152" i="6" l="1"/>
  <c r="H77" i="6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<sst xmlns="http://schemas.openxmlformats.org/spreadsheetml/2006/main" count="3073" uniqueCount="713">
  <si>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</si>
  <si>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</si>
  <si>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</si>
  <si>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</si>
  <si>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</si>
  <si>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</si>
  <si>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</si>
  <si>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</si>
  <si>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</si>
  <si>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</si>
  <si>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</si>
  <si>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</si>
  <si>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</si>
  <si>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</si>
  <si>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</si>
  <si>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</si>
  <si>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</si>
  <si>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</si>
  <si>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</si>
  <si>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</si>
  <si>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</si>
  <si>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</si>
  <si>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</si>
  <si>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</si>
  <si>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</si>
  <si>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</si>
  <si>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</si>
  <si>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</si>
  <si>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</si>
  <si>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</si>
  <si>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</si>
  <si>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</si>
  <si>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</si>
  <si>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</si>
  <si>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</si>
  <si>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</si>
  <si>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</si>
  <si>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</si>
  <si>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</si>
  <si>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</si>
  <si>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</si>
  <si>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</si>
  <si>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</si>
  <si>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</si>
  <si>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</si>
  <si>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</si>
  <si>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</si>
  <si>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</si>
  <si>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</si>
  <si>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</si>
  <si>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</si>
  <si>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</si>
  <si>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</si>
  <si>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</si>
  <si>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</si>
  <si>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</si>
  <si>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</si>
  <si>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</si>
  <si>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</si>
  <si>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</si>
  <si>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</si>
  <si>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</si>
  <si>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</si>
  <si>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</si>
  <si>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</si>
  <si>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</si>
  <si>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</si>
  <si>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</si>
  <si>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</si>
  <si>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</si>
  <si>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</si>
  <si>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</si>
  <si>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</si>
  <si>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</si>
  <si>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</si>
  <si>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</si>
  <si>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</si>
  <si>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</si>
  <si>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</si>
  <si>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</si>
  <si>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</si>
  <si>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</si>
  <si>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</si>
  <si>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</si>
  <si>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</si>
  <si>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</si>
  <si>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</si>
  <si>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</si>
  <si>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</si>
  <si>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</si>
  <si>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</si>
  <si>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</si>
  <si>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</si>
  <si>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</si>
  <si>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</si>
  <si>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</si>
  <si>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</si>
  <si>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</si>
  <si>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</si>
  <si>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</si>
  <si>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</si>
  <si>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</si>
  <si>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</si>
  <si>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</si>
  <si>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</si>
  <si>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</si>
  <si>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</si>
  <si>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</si>
  <si>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</si>
  <si>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</si>
  <si>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</si>
  <si>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</si>
  <si>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</si>
  <si>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</si>
  <si>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</si>
  <si>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</si>
  <si>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</si>
  <si>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</si>
  <si>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</si>
  <si>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</si>
  <si>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</si>
  <si>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</si>
  <si>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</si>
  <si>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</si>
  <si>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</si>
  <si>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</si>
  <si>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</si>
  <si>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</si>
  <si>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</si>
  <si>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</si>
  <si>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</si>
  <si>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</si>
  <si>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</si>
  <si>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</si>
  <si>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</si>
  <si>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</si>
  <si>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</si>
  <si>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</si>
  <si>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</si>
  <si>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</si>
  <si>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</si>
  <si>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</si>
  <si>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</si>
  <si>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</si>
  <si>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</si>
  <si>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</si>
  <si>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</si>
  <si>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</si>
  <si>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</si>
  <si>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</si>
  <si>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</si>
  <si>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</si>
  <si>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</si>
  <si>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</si>
  <si>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</si>
  <si>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</si>
  <si>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</si>
  <si>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</si>
  <si>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</si>
  <si>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</si>
  <si>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</si>
  <si>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</si>
  <si>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</si>
  <si>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</si>
  <si>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</si>
  <si>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</si>
  <si>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</si>
  <si>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</si>
  <si>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</si>
  <si>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</si>
  <si>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</si>
  <si>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</si>
  <si>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</si>
  <si>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</si>
  <si>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</si>
  <si>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</si>
  <si>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</si>
  <si>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</si>
  <si>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</si>
  <si>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</si>
  <si>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</si>
  <si>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</si>
  <si>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</si>
  <si>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</si>
  <si>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</si>
  <si>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</si>
  <si>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</si>
  <si>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</si>
  <si>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</si>
  <si>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</si>
  <si>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</si>
  <si>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</si>
  <si>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</si>
  <si>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</si>
  <si>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</si>
  <si>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</si>
  <si>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</si>
  <si>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</si>
  <si>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</si>
  <si>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</si>
  <si>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</si>
  <si>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</si>
  <si>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</si>
  <si>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</si>
  <si>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</si>
  <si>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</si>
  <si>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</si>
  <si>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</si>
  <si>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</si>
  <si>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</si>
  <si>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</si>
  <si>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</si>
  <si>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</si>
  <si>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</si>
  <si>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</si>
  <si>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</si>
  <si>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</si>
  <si>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</si>
  <si>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</si>
  <si>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</si>
  <si>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</si>
  <si>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</si>
  <si>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</si>
  <si>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</si>
  <si>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</si>
  <si>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</si>
  <si>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</si>
  <si>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</si>
  <si>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</si>
  <si>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</si>
  <si>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</si>
  <si>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</si>
  <si>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</si>
  <si>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</si>
  <si>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</si>
  <si>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</si>
  <si>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</si>
  <si>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</si>
  <si>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</si>
  <si>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</si>
  <si>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</si>
  <si>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</si>
  <si>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</si>
  <si>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</si>
  <si>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</si>
  <si>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</si>
  <si>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</si>
  <si>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</si>
  <si>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</si>
  <si>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</si>
  <si>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</si>
  <si>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</si>
  <si>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</si>
  <si>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</si>
  <si>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</si>
  <si>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</si>
  <si>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</si>
  <si>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</si>
  <si>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</si>
  <si>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</si>
  <si>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</si>
  <si>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</si>
  <si>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</si>
  <si>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</si>
  <si>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</si>
  <si>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</si>
  <si>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</si>
  <si>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</si>
  <si>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</si>
  <si>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</si>
  <si>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</si>
  <si>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</si>
  <si>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</si>
  <si>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</si>
  <si>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</si>
  <si>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</si>
  <si>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</si>
  <si>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</si>
  <si>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</si>
  <si>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</si>
  <si>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</si>
  <si>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</si>
  <si>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</si>
  <si>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</si>
  <si>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</si>
  <si>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</si>
  <si>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</si>
  <si>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</si>
  <si>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</si>
  <si>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</si>
  <si>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</si>
  <si>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</si>
  <si>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</si>
  <si>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</si>
  <si>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</si>
  <si>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</si>
  <si>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</si>
  <si>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</si>
  <si>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</si>
  <si>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</si>
  <si>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</si>
  <si>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</si>
  <si>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</si>
  <si>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</si>
  <si>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</si>
  <si>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</si>
  <si>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</si>
  <si>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</si>
  <si>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</si>
  <si>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</si>
  <si>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</si>
  <si>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</si>
  <si>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</si>
  <si>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</si>
  <si>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</si>
  <si>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</si>
  <si>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</si>
  <si>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</si>
  <si>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</si>
  <si>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</si>
  <si>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</si>
  <si>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</si>
  <si>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</si>
  <si>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</si>
  <si>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</si>
  <si>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</si>
  <si>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</si>
  <si>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</si>
  <si>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</si>
  <si>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</si>
  <si>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</si>
  <si>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</si>
  <si>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</si>
  <si>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</si>
  <si>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</si>
  <si>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</si>
  <si>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</si>
  <si>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</si>
  <si>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</si>
  <si>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</si>
  <si>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</si>
  <si>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</si>
  <si>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</si>
  <si>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</si>
  <si>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</si>
  <si>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</si>
  <si>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</si>
  <si>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</si>
  <si>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</si>
  <si>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</si>
  <si>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</si>
  <si>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</si>
  <si>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</si>
  <si>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</si>
  <si>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</si>
  <si>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</si>
  <si>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</si>
  <si>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</si>
  <si>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</si>
  <si>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</si>
  <si>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</si>
  <si>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</si>
  <si>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</si>
  <si>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</si>
  <si>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</si>
  <si>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</si>
  <si>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</si>
  <si>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</si>
  <si>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</si>
  <si>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</si>
  <si>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</si>
  <si>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</si>
  <si>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</si>
  <si>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</si>
  <si>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</si>
  <si>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</si>
  <si>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</si>
  <si>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</si>
  <si>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</si>
  <si>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</si>
  <si>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</si>
  <si>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</si>
  <si>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</si>
  <si>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</si>
  <si>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</si>
  <si>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</si>
  <si>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</si>
  <si>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</si>
  <si>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</si>
  <si>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</si>
  <si>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</si>
  <si>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</si>
  <si>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</si>
  <si>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</si>
  <si>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</si>
  <si>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</si>
  <si>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</si>
  <si>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</si>
  <si>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</si>
  <si>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</si>
  <si>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</si>
  <si>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</si>
  <si>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</si>
  <si>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</si>
  <si>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</si>
  <si>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</si>
  <si>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</si>
  <si>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</si>
  <si>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</si>
  <si>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</si>
  <si>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</si>
  <si>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</si>
  <si>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</si>
  <si>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</si>
  <si>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</si>
  <si>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</si>
  <si>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</si>
  <si>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</si>
  <si>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</si>
  <si>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</si>
  <si>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</si>
  <si>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</si>
  <si>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</si>
  <si>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</si>
  <si>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</si>
  <si>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</si>
  <si>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</si>
  <si>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</si>
  <si>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</si>
  <si>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</si>
  <si>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</si>
  <si>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</si>
  <si>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</si>
  <si>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</si>
  <si>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</si>
  <si>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</si>
  <si>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</si>
  <si>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</si>
  <si>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</si>
  <si>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</si>
  <si>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</si>
  <si>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</si>
  <si>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</si>
  <si>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</si>
  <si>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</si>
  <si>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</si>
  <si>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</si>
  <si>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</si>
  <si>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</si>
  <si>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</si>
  <si>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</si>
  <si>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</si>
  <si>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</si>
  <si>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</si>
  <si>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</si>
  <si>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</si>
  <si>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</si>
  <si>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</si>
  <si>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</si>
  <si>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</si>
  <si>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</si>
  <si>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</si>
  <si>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</si>
  <si>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</si>
  <si>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</si>
  <si>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</si>
  <si>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</si>
  <si>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</si>
  <si>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</si>
  <si>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</si>
  <si>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</si>
  <si>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</si>
  <si>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</si>
  <si>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</si>
  <si>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</si>
  <si>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</si>
  <si>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</si>
  <si>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</si>
  <si>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</si>
  <si>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</si>
  <si>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</si>
  <si>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</si>
  <si>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</si>
  <si>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</si>
  <si>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</si>
  <si>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</si>
  <si>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</si>
  <si>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</si>
  <si>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</si>
  <si>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</si>
  <si>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</si>
  <si>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</si>
  <si>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</si>
  <si>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</si>
  <si>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</si>
  <si>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</si>
  <si>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</si>
  <si>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</si>
  <si>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</si>
  <si>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</si>
  <si>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</si>
  <si>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</si>
  <si>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</si>
  <si>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</si>
  <si>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</si>
  <si>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</si>
  <si>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</si>
  <si>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</si>
  <si>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</si>
  <si>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</si>
  <si>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</si>
  <si>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</si>
  <si>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</si>
  <si>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</si>
  <si>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</si>
  <si>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</si>
  <si>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</si>
  <si>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</si>
  <si>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</si>
  <si>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</si>
  <si>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</si>
  <si>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</si>
  <si>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</si>
  <si>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</si>
  <si>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</si>
  <si>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</si>
  <si>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</si>
  <si>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</si>
  <si>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</si>
  <si>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</si>
  <si>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</si>
  <si>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</si>
  <si>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</si>
  <si>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</si>
  <si>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</si>
  <si>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</si>
  <si>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</si>
  <si>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</si>
  <si>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</si>
  <si>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</si>
  <si>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</si>
  <si>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</si>
  <si>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</si>
  <si>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</si>
  <si>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</si>
  <si>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</si>
  <si>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</si>
  <si>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</si>
  <si>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</si>
  <si>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</si>
  <si>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</si>
  <si>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</si>
  <si>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</si>
  <si>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</si>
  <si>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</si>
  <si>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</si>
  <si>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</si>
  <si>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</si>
  <si>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</si>
  <si>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</si>
  <si>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</si>
  <si>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</si>
  <si>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</si>
  <si>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</si>
  <si>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</si>
  <si>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</si>
  <si>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</si>
  <si>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</si>
  <si>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</si>
  <si>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</si>
  <si>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</si>
  <si>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</si>
  <si>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</si>
  <si>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</si>
  <si>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</si>
  <si>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</si>
  <si>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</si>
  <si>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</si>
  <si>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</si>
  <si>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</si>
  <si>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</si>
  <si>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</si>
  <si>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</si>
  <si>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</si>
  <si>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</si>
  <si>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</si>
  <si>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</si>
  <si>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</si>
  <si>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</si>
  <si>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</si>
  <si>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</si>
  <si>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</si>
  <si>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</si>
  <si>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</si>
  <si>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</si>
  <si>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</si>
  <si>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</si>
  <si>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</si>
  <si>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</si>
  <si>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</si>
  <si>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</si>
  <si>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</si>
  <si>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</si>
  <si>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</si>
  <si>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</si>
  <si>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</si>
  <si>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</si>
  <si>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</si>
  <si>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</si>
  <si>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</si>
  <si>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</si>
  <si>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</si>
  <si>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</si>
  <si>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</si>
  <si>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</si>
  <si>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</si>
  <si>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</si>
  <si>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</si>
  <si>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</si>
  <si>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</si>
  <si>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</si>
  <si>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</si>
  <si>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</si>
  <si>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</si>
  <si>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</si>
  <si>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</si>
  <si>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</si>
  <si>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</si>
  <si>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</si>
  <si>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</si>
  <si>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</si>
  <si>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</si>
  <si>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</si>
  <si>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</si>
  <si>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</si>
  <si>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</si>
  <si>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</si>
  <si>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</si>
  <si>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</si>
  <si>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</si>
  <si>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</si>
  <si>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</si>
  <si>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</si>
  <si>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</si>
  <si>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</si>
  <si>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</si>
  <si>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</si>
  <si>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</si>
  <si>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</si>
  <si>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</si>
  <si>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</si>
  <si>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</si>
  <si>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</si>
  <si>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</si>
  <si>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</si>
  <si>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</si>
  <si>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</si>
  <si>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</si>
  <si>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</si>
  <si>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</si>
  <si>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</si>
  <si>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</si>
  <si>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</si>
  <si>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</si>
  <si>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</si>
  <si>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</si>
  <si>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</si>
  <si>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</si>
  <si>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</si>
  <si>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</si>
  <si>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</si>
  <si>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</si>
  <si>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</si>
  <si>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</si>
  <si>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</si>
  <si>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</si>
  <si>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</si>
  <si>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</si>
  <si>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</si>
  <si>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</si>
  <si>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</si>
  <si>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</si>
  <si>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</si>
  <si>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</si>
  <si>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</si>
  <si>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</si>
  <si>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</si>
  <si>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</si>
  <si>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</si>
  <si>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</si>
  <si>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</si>
  <si>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</si>
  <si>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</si>
  <si>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</si>
  <si>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</si>
  <si>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</si>
  <si>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</si>
  <si>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</si>
  <si>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</si>
  <si>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</si>
  <si>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</si>
  <si>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</si>
  <si>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</si>
  <si>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</si>
  <si>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</si>
  <si>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</si>
  <si>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</si>
  <si>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</si>
  <si>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DW2501    Dvnpt</t>
  </si>
  <si>
    <t>h</t>
  </si>
  <si>
    <t>d</t>
  </si>
  <si>
    <t>DW2501</t>
  </si>
  <si>
    <t>3/7/16 - CHG'D FACING TO .015 AND SCRAP TO .010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</si>
</sst>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33" fillId="0" borderId="0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N9" sqref="N9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DW2501    Dvnpt</v>
      </c>
      <c r="Q5" s="348"/>
      <c r="R5" s="226"/>
      <c r="S5" s="226"/>
      <c r="T5" s="226"/>
      <c r="U5" s="349" t="s">
        <v>16</v>
      </c>
      <c r="V5" s="919">
        <f ca="1" xml:space="preserve"> TODAY()</f>
        <v>42436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76" t="s">
        <v>712</v>
      </c>
      <c r="O8" s="1076"/>
      <c r="P8" s="1076"/>
      <c r="Q8" s="1076"/>
      <c r="R8" s="1076"/>
      <c r="S8" s="1076"/>
      <c r="T8" s="1076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0.76</v>
      </c>
      <c r="P13" s="158"/>
      <c r="Q13" s="1000" t="s">
        <v>312</v>
      </c>
      <c r="R13" s="969"/>
      <c r="S13" s="1014">
        <f>+C20</f>
        <v>0.5625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709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6.2E-2</v>
      </c>
      <c r="P15" s="158"/>
      <c r="Q15" s="1000" t="s">
        <v>308</v>
      </c>
      <c r="R15" s="969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1.4999999999999999E-2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553.84468282343369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12.113692715198045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0.83700000000000008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0.5625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2.1820196843620708E-2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166.19941564048878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1.0094743929331704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0.84537000000000007</v>
      </c>
      <c r="P22" s="158"/>
      <c r="Q22" s="1000" t="s">
        <v>296</v>
      </c>
      <c r="R22" s="968"/>
      <c r="S22" s="968"/>
      <c r="T22" s="203">
        <f>IF(S20="",,S20 - 1)</f>
        <v>165.19941564048878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12.113692715198045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7.332769712430566E-2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710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711</v>
      </c>
      <c r="N30" s="1038"/>
      <c r="O30" s="920">
        <v>2.52E-2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4.812769712430566E-2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4.8499999999999996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742.26804123711349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668.04123711340219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1.4999999999999999E-2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1.5149999999999999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1000" t="s">
        <v>269</v>
      </c>
      <c r="R44" s="969"/>
      <c r="S44" s="215">
        <f>T22*O44</f>
        <v>825.99707820244384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166.19941564048878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5344.3298969072175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165.19941564048878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5.4701559338898464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73.646468327402133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82.052339008347701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7.332769712430566E-2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11.134020618556702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0.1539881639610419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397.9476609916523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4430.7574625874695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553.84468282343369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0.12575700056818423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553.84468282343369</v>
      </c>
      <c r="Q54" s="972"/>
      <c r="R54" s="970" t="s">
        <v>702</v>
      </c>
      <c r="S54" s="323" t="s">
        <v>247</v>
      </c>
      <c r="T54" s="324"/>
      <c r="U54" s="324"/>
      <c r="V54" s="347">
        <f>O24</f>
        <v>7.332769712430566E-2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2.1820196843620708E-2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5.1329387987013961E-2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2.8231163392857681E-2</v>
      </c>
      <c r="E62" s="146"/>
      <c r="F62" s="304">
        <v>68</v>
      </c>
      <c r="G62" s="180" t="s">
        <v>231</v>
      </c>
      <c r="H62" s="182"/>
      <c r="I62" s="181">
        <f>SUM(I53:I61)</f>
        <v>0.16618253911839559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1.0711365804975111E-2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0.12575700056818423</v>
      </c>
      <c r="E64" s="146"/>
      <c r="F64" s="165">
        <v>70</v>
      </c>
      <c r="G64" s="167" t="s">
        <v>352</v>
      </c>
      <c r="H64" s="166"/>
      <c r="I64" s="162">
        <f>+I63+I62</f>
        <v>0.1768939049233707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9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N8:T8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42436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42436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0.14037238518356884</v>
      </c>
      <c r="F23" s="120">
        <f>E23</f>
        <v>0.14037238518356884</v>
      </c>
    </row>
    <row r="24" spans="2:28" x14ac:dyDescent="0.2">
      <c r="B24" s="115" t="s">
        <v>44</v>
      </c>
      <c r="C24" s="108"/>
      <c r="D24" s="111"/>
      <c r="E24" s="111">
        <f>Assembly!H96</f>
        <v>2.4910153034825841E-2</v>
      </c>
      <c r="F24" s="120">
        <f>E24</f>
        <v>2.4910153034825841E-2</v>
      </c>
    </row>
    <row r="25" spans="2:28" x14ac:dyDescent="0.2">
      <c r="B25" s="121" t="s">
        <v>40</v>
      </c>
      <c r="C25" s="108"/>
      <c r="D25" s="361"/>
      <c r="E25" s="122">
        <f>Assembly!H97</f>
        <v>1.1611366704976011E-2</v>
      </c>
      <c r="F25" s="123">
        <f>E25-Assembly!H85-Assembly!H86-Assembly!H88-Assembly!H89-'Machined Part #1'!I54-'Machined Part #1'!I58-'Pacific Quote #2'!I50-'Pacific Quote #2'!I54-'Pacific Quote #3'!I50-'Pacific Quote #3'!I54</f>
        <v>1.0711365804975111E-2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-0.17689390492337068</v>
      </c>
      <c r="F26" s="120">
        <f>F22-F23-F24-F25</f>
        <v>-0.17599390402336978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-0.17689390492337068</v>
      </c>
      <c r="F28" s="120">
        <f>F26-F27</f>
        <v>-0.17599390402336978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0.14037238518356884</v>
      </c>
      <c r="F34" s="395">
        <f>'Machined Part #1'!I55+'Machined Part #1'!I56+'Machined Part #1'!I57</f>
        <v>2.4910153034825841E-2</v>
      </c>
      <c r="G34" s="468">
        <f>'Machined Part #1'!I63+'Machined Part #1'!I54+'Machined Part #1'!I58</f>
        <v>1.1611366704976011E-2</v>
      </c>
      <c r="H34" s="327">
        <f>'Machined Part #1'!I64</f>
        <v>0.1768939049233707</v>
      </c>
      <c r="I34" s="327"/>
      <c r="J34" s="843">
        <f t="shared" ref="J34:J43" si="1">$H34</f>
        <v>0.1768939049233707</v>
      </c>
      <c r="K34" s="811"/>
      <c r="L34" s="327"/>
      <c r="M34" s="327">
        <f t="shared" ref="M34:M43" si="2">$H34</f>
        <v>0.1768939049233707</v>
      </c>
      <c r="N34" s="811"/>
      <c r="O34" s="327"/>
      <c r="P34" s="327">
        <f t="shared" ref="P34:P43" si="3">$H34</f>
        <v>0.1768939049233707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0.1768939049233707</v>
      </c>
      <c r="I44" s="467"/>
      <c r="J44" s="846">
        <f>SUM(J34:J43)</f>
        <v>0.1768939049233707</v>
      </c>
      <c r="K44" s="813"/>
      <c r="L44" s="467"/>
      <c r="M44" s="467">
        <f>SUM(M34:M43)</f>
        <v>0.1768939049233707</v>
      </c>
      <c r="N44" s="813"/>
      <c r="O44" s="467"/>
      <c r="P44" s="467">
        <f>SUM(P34:P43)</f>
        <v>0.1768939049233707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0.14037238518356884</v>
      </c>
      <c r="I95" s="478"/>
      <c r="J95" s="861">
        <f>J65+SUM(F46:F55)+SUM(F34:F43)+J32</f>
        <v>2.4910153034825841E-2</v>
      </c>
      <c r="K95" s="816"/>
      <c r="L95" s="478"/>
      <c r="M95" s="478">
        <f>M65+SUM(G46:G55)+SUM(G34:G43)+M32</f>
        <v>1.1611366704976011E-2</v>
      </c>
      <c r="N95" s="816"/>
      <c r="O95" s="478"/>
      <c r="P95" s="478">
        <f>P65+SUM(H46:H55)+SUM(H34:H43)+P32</f>
        <v>0.1768939049233707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2.4910153034825841E-2</v>
      </c>
      <c r="I96" s="397"/>
      <c r="J96" s="862">
        <f>J80+SUM(G46:G55)+SUM(G34:G43)</f>
        <v>1.1611366704976011E-2</v>
      </c>
      <c r="K96" s="822"/>
      <c r="L96" s="397"/>
      <c r="M96" s="397">
        <f>M80+SUM(H46:H55)+SUM(H34:H43)</f>
        <v>0.1768939049233707</v>
      </c>
      <c r="N96" s="822"/>
      <c r="O96" s="397"/>
      <c r="P96" s="397">
        <f>P80+SUM(J46:J55)+SUM(J34:J43)</f>
        <v>0.1768939049233707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1.1611366704976011E-2</v>
      </c>
      <c r="I97" s="326"/>
      <c r="J97" s="863">
        <f>J81+SUM(H46:H55)+SUM(H34:H43)+J91</f>
        <v>0.1768939049233707</v>
      </c>
      <c r="K97" s="815"/>
      <c r="L97" s="326"/>
      <c r="M97" s="326">
        <f>M81+SUM(J46:J55)+SUM(J34:J43)+M91</f>
        <v>0.1768939049233707</v>
      </c>
      <c r="N97" s="815"/>
      <c r="O97" s="326"/>
      <c r="P97" s="326">
        <f>P81+SUM(M46:M55)+SUM(M34:M43)+P91</f>
        <v>0.1768939049233707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0.17689390492337068</v>
      </c>
      <c r="I99" s="360"/>
      <c r="J99" s="865">
        <f>SUM(J95:J98)</f>
        <v>0.21341542466317256</v>
      </c>
      <c r="K99" s="817"/>
      <c r="L99" s="360"/>
      <c r="M99" s="360">
        <f>SUM(M95:M98)</f>
        <v>0.36539917655171739</v>
      </c>
      <c r="N99" s="817"/>
      <c r="O99" s="360"/>
      <c r="P99" s="360">
        <f>SUM(P95:P98)</f>
        <v>0.53068171477011217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2016-03-07T22:24:45Z</dcterms:modified>
</cp:coreProperties>
</file>