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<sst xmlns="http://schemas.openxmlformats.org/spreadsheetml/2006/main" count="3072" uniqueCount="710">
  <si>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</si>
  <si>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</si>
  <si>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</si>
  <si>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</si>
  <si>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</si>
  <si>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</si>
  <si>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</si>
  <si>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</si>
  <si>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</si>
  <si>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</si>
  <si>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</si>
  <si>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</si>
  <si>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</si>
  <si>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</si>
  <si>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</si>
  <si>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</si>
  <si>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</si>
  <si>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</si>
  <si>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</si>
  <si>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</si>
  <si>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</si>
  <si>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</si>
  <si>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</si>
  <si>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</si>
  <si>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</si>
  <si>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</si>
  <si>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</si>
  <si>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</si>
  <si>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</si>
  <si>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</si>
  <si>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</si>
  <si>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</si>
  <si>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</si>
  <si>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</si>
  <si>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</si>
  <si>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</si>
  <si>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</si>
  <si>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</si>
  <si>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</si>
  <si>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</si>
  <si>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</si>
  <si>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</si>
  <si>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</si>
  <si>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</si>
  <si>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</si>
  <si>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</si>
  <si>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</si>
  <si>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</si>
  <si>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</si>
  <si>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</si>
  <si>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</si>
  <si>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</si>
  <si>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</si>
  <si>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</si>
  <si>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</si>
  <si>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</si>
  <si>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</si>
  <si>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</si>
  <si>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</si>
  <si>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</si>
  <si>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</si>
  <si>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</si>
  <si>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</si>
  <si>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</si>
  <si>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</si>
  <si>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</si>
  <si>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</si>
  <si>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</si>
  <si>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</si>
  <si>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</si>
  <si>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</si>
  <si>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</si>
  <si>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</si>
  <si>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</si>
  <si>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</si>
  <si>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</si>
  <si>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</si>
  <si>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</si>
  <si>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</si>
  <si>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</si>
  <si>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</si>
  <si>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</si>
  <si>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</si>
  <si>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</si>
  <si>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</si>
  <si>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</si>
  <si>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</si>
  <si>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</si>
  <si>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</si>
  <si>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</si>
  <si>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</si>
  <si>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</si>
  <si>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</si>
  <si>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</si>
  <si>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</si>
  <si>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</si>
  <si>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</si>
  <si>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</si>
  <si>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</si>
  <si>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</si>
  <si>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</si>
  <si>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</si>
  <si>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</si>
  <si>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</si>
  <si>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</si>
  <si>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</si>
  <si>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</si>
  <si>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</si>
  <si>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</si>
  <si>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</si>
  <si>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</si>
  <si>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</si>
  <si>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</si>
  <si>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</si>
  <si>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</si>
  <si>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</si>
  <si>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</si>
  <si>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</si>
  <si>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</si>
  <si>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</si>
  <si>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</si>
  <si>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</si>
  <si>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</si>
  <si>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</si>
  <si>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</si>
  <si>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</si>
  <si>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</si>
  <si>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</si>
  <si>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</si>
  <si>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</si>
  <si>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</si>
  <si>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</si>
  <si>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</si>
  <si>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</si>
  <si>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</si>
  <si>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</si>
  <si>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</si>
  <si>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</si>
  <si>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</si>
  <si>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</si>
  <si>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</si>
  <si>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</si>
  <si>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</si>
  <si>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</si>
  <si>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</si>
  <si>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</si>
  <si>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</si>
  <si>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</si>
  <si>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</si>
  <si>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</si>
  <si>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</si>
  <si>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</si>
  <si>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</si>
  <si>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</si>
  <si>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</si>
  <si>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</si>
  <si>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</si>
  <si>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</si>
  <si>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</si>
  <si>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</si>
  <si>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</si>
  <si>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</si>
  <si>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</si>
  <si>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</si>
  <si>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</si>
  <si>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</si>
  <si>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</si>
  <si>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</si>
  <si>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</si>
  <si>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</si>
  <si>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</si>
  <si>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</si>
  <si>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</si>
  <si>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</si>
  <si>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</si>
  <si>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</si>
  <si>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</si>
  <si>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</si>
  <si>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</si>
  <si>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</si>
  <si>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</si>
  <si>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</si>
  <si>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</si>
  <si>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</si>
  <si>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</si>
  <si>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</si>
  <si>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</si>
  <si>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</si>
  <si>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</si>
  <si>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</si>
  <si>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</si>
  <si>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</si>
  <si>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</si>
  <si>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</si>
  <si>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</si>
  <si>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</si>
  <si>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</si>
  <si>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</si>
  <si>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</si>
  <si>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</si>
  <si>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</si>
  <si>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</si>
  <si>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</si>
  <si>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</si>
  <si>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</si>
  <si>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</si>
  <si>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</si>
  <si>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</si>
  <si>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</si>
  <si>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</si>
  <si>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</si>
  <si>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</si>
  <si>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</si>
  <si>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</si>
  <si>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</si>
  <si>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</si>
  <si>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</si>
  <si>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</si>
  <si>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</si>
  <si>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</si>
  <si>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</si>
  <si>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</si>
  <si>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</si>
  <si>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</si>
  <si>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</si>
  <si>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</si>
  <si>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</si>
  <si>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</si>
  <si>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</si>
  <si>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</si>
  <si>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</si>
  <si>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</si>
  <si>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</si>
  <si>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</si>
  <si>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</si>
  <si>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</si>
  <si>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</si>
  <si>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</si>
  <si>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</si>
  <si>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</si>
  <si>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</si>
  <si>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</si>
  <si>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</si>
  <si>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</si>
  <si>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</si>
  <si>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</si>
  <si>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</si>
  <si>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</si>
  <si>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</si>
  <si>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</si>
  <si>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</si>
  <si>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</si>
  <si>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</si>
  <si>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</si>
  <si>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</si>
  <si>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</si>
  <si>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</si>
  <si>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</si>
  <si>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</si>
  <si>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</si>
  <si>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</si>
  <si>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</si>
  <si>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</si>
  <si>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</si>
  <si>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</si>
  <si>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</si>
  <si>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</si>
  <si>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</si>
  <si>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</si>
  <si>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</si>
  <si>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</si>
  <si>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</si>
  <si>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</si>
  <si>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</si>
  <si>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</si>
  <si>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</si>
  <si>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</si>
  <si>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</si>
  <si>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</si>
  <si>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</si>
  <si>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</si>
  <si>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</si>
  <si>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</si>
  <si>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</si>
  <si>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</si>
  <si>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</si>
  <si>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</si>
  <si>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</si>
  <si>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</si>
  <si>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</si>
  <si>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</si>
  <si>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</si>
  <si>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</si>
  <si>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</si>
  <si>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</si>
  <si>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</si>
  <si>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</si>
  <si>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</si>
  <si>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</si>
  <si>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</si>
  <si>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</si>
  <si>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</si>
  <si>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</si>
  <si>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</si>
  <si>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</si>
  <si>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</si>
  <si>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</si>
  <si>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</si>
  <si>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</si>
  <si>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</si>
  <si>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</si>
  <si>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</si>
  <si>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</si>
  <si>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</si>
  <si>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</si>
  <si>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</si>
  <si>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</si>
  <si>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</si>
  <si>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</si>
  <si>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</si>
  <si>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</si>
  <si>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</si>
  <si>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</si>
  <si>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</si>
  <si>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</si>
  <si>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</si>
  <si>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</si>
  <si>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</si>
  <si>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</si>
  <si>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</si>
  <si>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</si>
  <si>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</si>
  <si>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</si>
  <si>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</si>
  <si>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</si>
  <si>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</si>
  <si>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</si>
  <si>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</si>
  <si>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</si>
  <si>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</si>
  <si>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</si>
  <si>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</si>
  <si>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</si>
  <si>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</si>
  <si>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</si>
  <si>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</si>
  <si>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</si>
  <si>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</si>
  <si>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</si>
  <si>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</si>
  <si>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</si>
  <si>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</si>
  <si>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</si>
  <si>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</si>
  <si>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</si>
  <si>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</si>
  <si>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</si>
  <si>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</si>
  <si>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</si>
  <si>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</si>
  <si>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</si>
  <si>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</si>
  <si>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</si>
  <si>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</si>
  <si>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</si>
  <si>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</si>
  <si>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</si>
  <si>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</si>
  <si>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</si>
  <si>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</si>
  <si>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</si>
  <si>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</si>
  <si>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</si>
  <si>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</si>
  <si>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</si>
  <si>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</si>
  <si>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</si>
  <si>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</si>
  <si>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</si>
  <si>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</si>
  <si>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</si>
  <si>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</si>
  <si>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</si>
  <si>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</si>
  <si>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</si>
  <si>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</si>
  <si>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</si>
  <si>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</si>
  <si>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</si>
  <si>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</si>
  <si>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</si>
  <si>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</si>
  <si>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</si>
  <si>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</si>
  <si>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</si>
  <si>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</si>
  <si>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</si>
  <si>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</si>
  <si>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</si>
  <si>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</si>
  <si>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</si>
  <si>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</si>
  <si>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</si>
  <si>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</si>
  <si>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</si>
  <si>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</si>
  <si>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</si>
  <si>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</si>
  <si>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</si>
  <si>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</si>
  <si>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</si>
  <si>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</si>
  <si>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</si>
  <si>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</si>
  <si>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</si>
  <si>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</si>
  <si>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</si>
  <si>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</si>
  <si>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</si>
  <si>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</si>
  <si>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</si>
  <si>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</si>
  <si>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</si>
  <si>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</si>
  <si>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</si>
  <si>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</si>
  <si>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</si>
  <si>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</si>
  <si>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</si>
  <si>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</si>
  <si>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</si>
  <si>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</si>
  <si>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</si>
  <si>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</si>
  <si>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</si>
  <si>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</si>
  <si>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</si>
  <si>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</si>
  <si>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</si>
  <si>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</si>
  <si>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</si>
  <si>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</si>
  <si>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</si>
  <si>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</si>
  <si>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</si>
  <si>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</si>
  <si>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</si>
  <si>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</si>
  <si>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</si>
  <si>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</si>
  <si>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</si>
  <si>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</si>
  <si>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</si>
  <si>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</si>
  <si>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</si>
  <si>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</si>
  <si>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</si>
  <si>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</si>
  <si>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</si>
  <si>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</si>
  <si>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</si>
  <si>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</si>
  <si>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</si>
  <si>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</si>
  <si>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</si>
  <si>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</si>
  <si>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</si>
  <si>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</si>
  <si>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</si>
  <si>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</si>
  <si>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</si>
  <si>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</si>
  <si>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</si>
  <si>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</si>
  <si>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</si>
  <si>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</si>
  <si>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</si>
  <si>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</si>
  <si>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</si>
  <si>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</si>
  <si>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</si>
  <si>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</si>
  <si>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</si>
  <si>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</si>
  <si>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</si>
  <si>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</si>
  <si>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</si>
  <si>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</si>
  <si>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</si>
  <si>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</si>
  <si>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</si>
  <si>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</si>
  <si>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</si>
  <si>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</si>
  <si>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</si>
  <si>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</si>
  <si>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</si>
  <si>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</si>
  <si>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</si>
  <si>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</si>
  <si>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</si>
  <si>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</si>
  <si>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</si>
  <si>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</si>
  <si>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</si>
  <si>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</si>
  <si>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</si>
  <si>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</si>
  <si>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</si>
  <si>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</si>
  <si>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</si>
  <si>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</si>
  <si>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</si>
  <si>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</si>
  <si>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</si>
  <si>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</si>
  <si>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</si>
  <si>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</si>
  <si>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</si>
  <si>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</si>
  <si>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</si>
  <si>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</si>
  <si>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</si>
  <si>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</si>
  <si>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</si>
  <si>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</si>
  <si>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</si>
  <si>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</si>
  <si>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</si>
  <si>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</si>
  <si>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</si>
  <si>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</si>
  <si>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</si>
  <si>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</si>
  <si>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</si>
  <si>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</si>
  <si>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</si>
  <si>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</si>
  <si>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</si>
  <si>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</si>
  <si>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</si>
  <si>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</si>
  <si>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</si>
  <si>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</si>
  <si>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</si>
  <si>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</si>
  <si>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</si>
  <si>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</si>
  <si>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</si>
  <si>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</si>
  <si>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</si>
  <si>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</si>
  <si>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</si>
  <si>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</si>
  <si>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</si>
  <si>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</si>
  <si>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</si>
  <si>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</si>
  <si>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</si>
  <si>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</si>
  <si>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</si>
  <si>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</si>
  <si>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</si>
  <si>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</si>
  <si>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</si>
  <si>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</si>
  <si>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</si>
  <si>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</si>
  <si>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</si>
  <si>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</si>
  <si>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</si>
  <si>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</si>
  <si>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</si>
  <si>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</si>
  <si>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</si>
  <si>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</si>
  <si>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</si>
  <si>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</si>
  <si>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</si>
  <si>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</si>
  <si>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</si>
  <si>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</si>
  <si>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</si>
  <si>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</si>
  <si>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</si>
  <si>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</si>
  <si>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</si>
  <si>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</si>
  <si>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</si>
  <si>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</si>
  <si>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</si>
  <si>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</si>
  <si>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</si>
  <si>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</si>
  <si>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</si>
  <si>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</si>
  <si>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</si>
  <si>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</si>
  <si>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</si>
  <si>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</si>
  <si>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</si>
  <si>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</si>
  <si>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</si>
  <si>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</si>
  <si>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</si>
  <si>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</si>
  <si>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</si>
  <si>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</si>
  <si>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</si>
  <si>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</si>
  <si>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</si>
  <si>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</si>
  <si>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</si>
  <si>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</si>
  <si>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</si>
  <si>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</si>
  <si>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</si>
  <si>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</si>
  <si>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</si>
  <si>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</si>
  <si>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</si>
  <si>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</si>
  <si>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</si>
  <si>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</si>
  <si>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</si>
  <si>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</si>
  <si>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</si>
  <si>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</si>
  <si>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</si>
  <si>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</si>
  <si>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</si>
  <si>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</si>
  <si>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</si>
  <si>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</si>
  <si>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</si>
  <si>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</si>
  <si>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</si>
  <si>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</si>
  <si>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</si>
  <si>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</si>
  <si>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</si>
  <si>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</si>
  <si>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</si>
  <si>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</si>
  <si>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</si>
  <si>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</si>
  <si>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</si>
  <si>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</si>
  <si>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</si>
  <si>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</si>
  <si>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</si>
  <si>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</si>
  <si>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</si>
  <si>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</si>
  <si>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</si>
  <si>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</si>
  <si>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</si>
  <si>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</si>
  <si>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</si>
  <si>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</si>
  <si>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</si>
  <si>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</si>
  <si>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</si>
  <si>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</si>
  <si>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</si>
  <si>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</si>
  <si>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</si>
  <si>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</si>
  <si>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</si>
  <si>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</si>
  <si>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</si>
  <si>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</si>
  <si>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</si>
  <si>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</si>
  <si>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</si>
  <si>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</si>
  <si>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</si>
  <si>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</si>
  <si>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</si>
  <si>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</si>
  <si>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</si>
  <si>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</si>
  <si>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</si>
  <si>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</si>
  <si>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</si>
  <si>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</si>
  <si>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</si>
  <si>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</si>
  <si>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</si>
  <si>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</si>
  <si>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</si>
  <si>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</si>
  <si>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</si>
  <si>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</si>
  <si>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</si>
  <si>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</si>
  <si>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</si>
  <si>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</si>
  <si>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</si>
  <si>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</si>
  <si>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</si>
  <si>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</si>
  <si>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</si>
  <si>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</si>
  <si>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</si>
  <si>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</si>
  <si>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</si>
  <si>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</si>
  <si>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FT12570    L3</t>
  </si>
  <si>
    <t>FT12570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</si>
</sst>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</xdr:colOff>
      <xdr:row>8</xdr:row>
      <xdr:rowOff>63500</xdr:rowOff>
    </xdr:from>
    <xdr:to>
      <xdr:col>14</xdr:col>
      <xdr:colOff>592666</xdr:colOff>
      <xdr:row>18</xdr:row>
      <xdr:rowOff>95250</xdr:rowOff>
    </xdr:to>
    <xdr:sp macro="" textlink="">
      <xdr:nvSpPr>
        <xdr:cNvPr id="2" name="Rounded Rectangle 1"/>
        <xdr:cNvSpPr/>
      </xdr:nvSpPr>
      <xdr:spPr>
        <a:xfrm>
          <a:off x="3619499" y="1545167"/>
          <a:ext cx="2846917" cy="168275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finished wgt</a:t>
          </a:r>
        </a:p>
        <a:p>
          <a:pPr algn="ctr"/>
          <a:r>
            <a:rPr lang="en-US" sz="1100" baseline="0"/>
            <a:t>-Need layout reviewed</a:t>
          </a:r>
        </a:p>
        <a:p>
          <a:pPr algn="ctr"/>
          <a:r>
            <a:rPr lang="en-US" sz="1100" baseline="0"/>
            <a:t>- Update sched</a:t>
          </a:r>
        </a:p>
        <a:p>
          <a:pPr algn="ctr"/>
          <a:r>
            <a:rPr lang="en-US" sz="1100" baseline="0"/>
            <a:t>-Make prod sheet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FT12570    L3</v>
      </c>
      <c r="Q5" s="348"/>
      <c r="R5" s="226"/>
      <c r="S5" s="226"/>
      <c r="T5" s="226"/>
      <c r="U5" s="349" t="s">
        <v>16</v>
      </c>
      <c r="V5" s="919">
        <f ca="1" xml:space="preserve"> TODAY()</f>
        <v>41877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339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1.47</v>
      </c>
      <c r="P13" s="158"/>
      <c r="Q13" s="974" t="s">
        <v>312</v>
      </c>
      <c r="R13" s="984"/>
      <c r="S13" s="1000">
        <f>+C20</f>
        <v>1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3" t="s">
        <v>309</v>
      </c>
      <c r="M15" s="975"/>
      <c r="N15" s="252"/>
      <c r="O15" s="789">
        <v>8.5000000000000006E-2</v>
      </c>
      <c r="P15" s="158"/>
      <c r="Q15" s="974" t="s">
        <v>308</v>
      </c>
      <c r="R15" s="984"/>
      <c r="S15" s="788">
        <v>1.617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35.354621084095918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1.585</v>
      </c>
      <c r="P18" s="158"/>
      <c r="Q18" s="974" t="s">
        <v>302</v>
      </c>
      <c r="R18" s="975"/>
      <c r="S18" s="984"/>
      <c r="T18" s="254">
        <f>144-S15</f>
        <v>142.38300000000001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88.942124496361316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2.9462184236746598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1.6008499999999999</v>
      </c>
      <c r="P22" s="158"/>
      <c r="Q22" s="974" t="s">
        <v>296</v>
      </c>
      <c r="R22" s="975"/>
      <c r="S22" s="975"/>
      <c r="T22" s="203">
        <f>IF(S20="",,S20 - 1)</f>
        <v>87.942124496361316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35.354621084095918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0.40202145770948194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0.40202145770948194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527.6527469781679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1.617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88.942124496361316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87.942124496361316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9.9162702800035358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136.45337850004421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148.74405420005303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0.40202145770948194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0.84424506118991216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331.25594579994697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3975.0713495993637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496.88391869992046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0.68946679997176163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496.88391869992046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0.40202145770948194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0.28141502039663735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0.15477826121815055</v>
      </c>
      <c r="E62" s="146"/>
      <c r="F62" s="304">
        <v>68</v>
      </c>
      <c r="G62" s="180" t="s">
        <v>231</v>
      </c>
      <c r="H62" s="182"/>
      <c r="I62" s="181">
        <f>SUM(I53:I61)</f>
        <v>0.73890216703911804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0.68946679997176163</v>
      </c>
      <c r="E64" s="146"/>
      <c r="F64" s="165">
        <v>70</v>
      </c>
      <c r="G64" s="167" t="s">
        <v>352</v>
      </c>
      <c r="H64" s="166"/>
      <c r="I64" s="162">
        <f>+I63+I62</f>
        <v>0.75310075871946514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0.70408218458714622</v>
      </c>
      <c r="F23" s="120">
        <f>E23</f>
        <v>0.70408218458714622</v>
      </c>
    </row>
    <row r="24" spans="2:28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>
      <c r="B25" s="121" t="s">
        <v>40</v>
      </c>
      <c r="C25" s="108"/>
      <c r="D25" s="361"/>
      <c r="E25" s="122">
        <f>Assembly!H97</f>
        <v>1.5998593480348912E-2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-0.75310075871946514</v>
      </c>
      <c r="F26" s="120">
        <f>F22-F23-F24-F25</f>
        <v>-0.7513007569194633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-0.75310075871946514</v>
      </c>
      <c r="F28" s="120">
        <f>F26-F27</f>
        <v>-0.7513007569194633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0.70408218458714622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1.5998593480348912E-2</v>
      </c>
      <c r="H34" s="327">
        <f>'Machined Part #1'!I64</f>
        <v>0.75310075871946514</v>
      </c>
      <c r="I34" s="327"/>
      <c r="J34" s="843">
        <f t="shared" ref="J34:J43" si="1">$H34</f>
        <v>0.75310075871946514</v>
      </c>
      <c r="K34" s="811"/>
      <c r="L34" s="327"/>
      <c r="M34" s="327">
        <f t="shared" ref="M34:M43" si="2">$H34</f>
        <v>0.75310075871946514</v>
      </c>
      <c r="N34" s="811"/>
      <c r="O34" s="327"/>
      <c r="P34" s="327">
        <f t="shared" ref="P34:P43" si="3">$H34</f>
        <v>0.75310075871946514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0.75310075871946514</v>
      </c>
      <c r="I44" s="467"/>
      <c r="J44" s="846">
        <f>SUM(J34:J43)</f>
        <v>0.75310075871946514</v>
      </c>
      <c r="K44" s="813"/>
      <c r="L44" s="467"/>
      <c r="M44" s="467">
        <f>SUM(M34:M43)</f>
        <v>0.75310075871946514</v>
      </c>
      <c r="N44" s="813"/>
      <c r="O44" s="467"/>
      <c r="P44" s="467">
        <f>SUM(P34:P43)</f>
        <v>0.75310075871946514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0.70408218458714622</v>
      </c>
      <c r="I95" s="478"/>
      <c r="J95" s="861">
        <f>J65+SUM(F46:F55)+SUM(F34:F43)+J32</f>
        <v>3.3019980651970031E-2</v>
      </c>
      <c r="K95" s="816"/>
      <c r="L95" s="478"/>
      <c r="M95" s="478">
        <f>M65+SUM(G46:G55)+SUM(G34:G43)+M32</f>
        <v>1.5998593480348912E-2</v>
      </c>
      <c r="N95" s="816"/>
      <c r="O95" s="478"/>
      <c r="P95" s="478">
        <f>P65+SUM(H46:H55)+SUM(H34:H43)+P32</f>
        <v>0.75310075871946514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2">
        <f>J80+SUM(G46:G55)+SUM(G34:G43)</f>
        <v>1.5998593480348912E-2</v>
      </c>
      <c r="K96" s="822"/>
      <c r="L96" s="397"/>
      <c r="M96" s="397">
        <f>M80+SUM(H46:H55)+SUM(H34:H43)</f>
        <v>0.75310075871946514</v>
      </c>
      <c r="N96" s="822"/>
      <c r="O96" s="397"/>
      <c r="P96" s="397">
        <f>P80+SUM(J46:J55)+SUM(J34:J43)</f>
        <v>0.75310075871946514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1.5998593480348912E-2</v>
      </c>
      <c r="I97" s="326"/>
      <c r="J97" s="863">
        <f>J81+SUM(H46:H55)+SUM(H34:H43)+J91</f>
        <v>0.75310075871946514</v>
      </c>
      <c r="K97" s="815"/>
      <c r="L97" s="326"/>
      <c r="M97" s="326">
        <f>M81+SUM(J46:J55)+SUM(J34:J43)+M91</f>
        <v>0.75310075871946514</v>
      </c>
      <c r="N97" s="815"/>
      <c r="O97" s="326"/>
      <c r="P97" s="326">
        <f>P81+SUM(M46:M55)+SUM(M34:M43)+P91</f>
        <v>0.75310075871946514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0.75310075871946514</v>
      </c>
      <c r="I99" s="360"/>
      <c r="J99" s="865">
        <f>SUM(J95:J98)</f>
        <v>0.80211933285178405</v>
      </c>
      <c r="K99" s="817"/>
      <c r="L99" s="360"/>
      <c r="M99" s="360">
        <f>SUM(M95:M98)</f>
        <v>1.5222001109192793</v>
      </c>
      <c r="N99" s="817"/>
      <c r="O99" s="360"/>
      <c r="P99" s="360">
        <f>SUM(P95:P98)</f>
        <v>2.2593022761583956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2014-08-26T16:47:49Z</dcterms:modified>
</cp:coreProperties>
</file>