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<sst xmlns="http://schemas.openxmlformats.org/spreadsheetml/2006/main" count="3072" uniqueCount="710">
  <si>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</si>
  <si>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</si>
  <si>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</si>
  <si>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</si>
  <si>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</si>
  <si>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</si>
  <si>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</si>
  <si>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</si>
  <si>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</si>
  <si>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</si>
  <si>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</si>
  <si>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</si>
  <si>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</si>
  <si>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</si>
  <si>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</si>
  <si>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</si>
  <si>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</si>
  <si>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</si>
  <si>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</si>
  <si>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</si>
  <si>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</si>
  <si>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</si>
  <si>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</si>
  <si>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</si>
  <si>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</si>
  <si>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</si>
  <si>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</si>
  <si>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</si>
  <si>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</si>
  <si>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</si>
  <si>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</si>
  <si>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</si>
  <si>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</si>
  <si>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</si>
  <si>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</si>
  <si>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</si>
  <si>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</si>
  <si>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</si>
  <si>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</si>
  <si>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</si>
  <si>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</si>
  <si>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</si>
  <si>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</si>
  <si>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</si>
  <si>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</si>
  <si>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</si>
  <si>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</si>
  <si>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</si>
  <si>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</si>
  <si>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</si>
  <si>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</si>
  <si>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</si>
  <si>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</si>
  <si>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</si>
  <si>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</si>
  <si>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</si>
  <si>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</si>
  <si>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</si>
  <si>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</si>
  <si>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</si>
  <si>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</si>
  <si>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</si>
  <si>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</si>
  <si>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</si>
  <si>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</si>
  <si>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</si>
  <si>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</si>
  <si>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</si>
  <si>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</si>
  <si>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</si>
  <si>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</si>
  <si>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</si>
  <si>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</si>
  <si>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</si>
  <si>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</si>
  <si>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</si>
  <si>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</si>
  <si>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</si>
  <si>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</si>
  <si>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</si>
  <si>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</si>
  <si>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</si>
  <si>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</si>
  <si>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</si>
  <si>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</si>
  <si>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</si>
  <si>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</si>
  <si>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</si>
  <si>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</si>
  <si>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</si>
  <si>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</si>
  <si>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</si>
  <si>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</si>
  <si>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</si>
  <si>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</si>
  <si>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</si>
  <si>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</si>
  <si>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</si>
  <si>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</si>
  <si>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</si>
  <si>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</si>
  <si>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</si>
  <si>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</si>
  <si>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</si>
  <si>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</si>
  <si>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</si>
  <si>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</si>
  <si>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</si>
  <si>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</si>
  <si>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</si>
  <si>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</si>
  <si>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</si>
  <si>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</si>
  <si>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</si>
  <si>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</si>
  <si>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</si>
  <si>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</si>
  <si>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</si>
  <si>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</si>
  <si>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</si>
  <si>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</si>
  <si>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</si>
  <si>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</si>
  <si>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</si>
  <si>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</si>
  <si>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</si>
  <si>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</si>
  <si>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</si>
  <si>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</si>
  <si>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</si>
  <si>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</si>
  <si>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</si>
  <si>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</si>
  <si>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</si>
  <si>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</si>
  <si>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</si>
  <si>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</si>
  <si>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</si>
  <si>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</si>
  <si>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</si>
  <si>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</si>
  <si>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</si>
  <si>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</si>
  <si>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</si>
  <si>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</si>
  <si>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</si>
  <si>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</si>
  <si>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</si>
  <si>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</si>
  <si>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</si>
  <si>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</si>
  <si>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</si>
  <si>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</si>
  <si>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</si>
  <si>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</si>
  <si>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</si>
  <si>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</si>
  <si>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</si>
  <si>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</si>
  <si>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</si>
  <si>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</si>
  <si>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</si>
  <si>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</si>
  <si>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</si>
  <si>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</si>
  <si>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</si>
  <si>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</si>
  <si>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</si>
  <si>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</si>
  <si>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</si>
  <si>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</si>
  <si>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</si>
  <si>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</si>
  <si>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</si>
  <si>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</si>
  <si>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</si>
  <si>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</si>
  <si>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</si>
  <si>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</si>
  <si>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</si>
  <si>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</si>
  <si>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</si>
  <si>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</si>
  <si>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</si>
  <si>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</si>
  <si>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</si>
  <si>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</si>
  <si>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</si>
  <si>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</si>
  <si>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</si>
  <si>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</si>
  <si>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</si>
  <si>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</si>
  <si>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</si>
  <si>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</si>
  <si>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</si>
  <si>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</si>
  <si>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</si>
  <si>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</si>
  <si>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</si>
  <si>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</si>
  <si>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</si>
  <si>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</si>
  <si>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</si>
  <si>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</si>
  <si>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</si>
  <si>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</si>
  <si>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</si>
  <si>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</si>
  <si>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</si>
  <si>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</si>
  <si>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</si>
  <si>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</si>
  <si>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</si>
  <si>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</si>
  <si>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</si>
  <si>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</si>
  <si>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</si>
  <si>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</si>
  <si>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</si>
  <si>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</si>
  <si>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</si>
  <si>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</si>
  <si>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</si>
  <si>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</si>
  <si>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</si>
  <si>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</si>
  <si>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</si>
  <si>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</si>
  <si>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</si>
  <si>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</si>
  <si>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</si>
  <si>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</si>
  <si>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</si>
  <si>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</si>
  <si>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</si>
  <si>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</si>
  <si>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</si>
  <si>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</si>
  <si>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</si>
  <si>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</si>
  <si>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</si>
  <si>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</si>
  <si>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</si>
  <si>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</si>
  <si>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</si>
  <si>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</si>
  <si>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</si>
  <si>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</si>
  <si>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</si>
  <si>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</si>
  <si>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</si>
  <si>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</si>
  <si>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</si>
  <si>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</si>
  <si>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</si>
  <si>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</si>
  <si>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</si>
  <si>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</si>
  <si>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</si>
  <si>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</si>
  <si>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</si>
  <si>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</si>
  <si>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</si>
  <si>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</si>
  <si>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</si>
  <si>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</si>
  <si>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</si>
  <si>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</si>
  <si>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</si>
  <si>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</si>
  <si>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</si>
  <si>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</si>
  <si>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</si>
  <si>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</si>
  <si>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</si>
  <si>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</si>
  <si>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</si>
  <si>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</si>
  <si>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</si>
  <si>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</si>
  <si>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</si>
  <si>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</si>
  <si>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</si>
  <si>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</si>
  <si>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</si>
  <si>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</si>
  <si>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</si>
  <si>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</si>
  <si>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</si>
  <si>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</si>
  <si>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</si>
  <si>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</si>
  <si>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</si>
  <si>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</si>
  <si>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</si>
  <si>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</si>
  <si>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</si>
  <si>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</si>
  <si>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</si>
  <si>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</si>
  <si>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</si>
  <si>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</si>
  <si>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</si>
  <si>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</si>
  <si>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</si>
  <si>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</si>
  <si>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</si>
  <si>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</si>
  <si>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</si>
  <si>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</si>
  <si>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</si>
  <si>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</si>
  <si>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</si>
  <si>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</si>
  <si>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</si>
  <si>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</si>
  <si>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</si>
  <si>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</si>
  <si>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</si>
  <si>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</si>
  <si>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</si>
  <si>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</si>
  <si>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</si>
  <si>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</si>
  <si>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</si>
  <si>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</si>
  <si>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</si>
  <si>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</si>
  <si>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</si>
  <si>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</si>
  <si>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</si>
  <si>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</si>
  <si>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</si>
  <si>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</si>
  <si>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</si>
  <si>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</si>
  <si>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</si>
  <si>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</si>
  <si>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</si>
  <si>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</si>
  <si>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</si>
  <si>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</si>
  <si>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</si>
  <si>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</si>
  <si>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</si>
  <si>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</si>
  <si>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</si>
  <si>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</si>
  <si>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</si>
  <si>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</si>
  <si>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</si>
  <si>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</si>
  <si>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</si>
  <si>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</si>
  <si>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</si>
  <si>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</si>
  <si>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</si>
  <si>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</si>
  <si>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</si>
  <si>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</si>
  <si>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</si>
  <si>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</si>
  <si>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</si>
  <si>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</si>
  <si>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</si>
  <si>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</si>
  <si>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</si>
  <si>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</si>
  <si>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</si>
  <si>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</si>
  <si>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</si>
  <si>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</si>
  <si>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</si>
  <si>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</si>
  <si>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</si>
  <si>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</si>
  <si>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</si>
  <si>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</si>
  <si>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</si>
  <si>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</si>
  <si>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</si>
  <si>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</si>
  <si>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</si>
  <si>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</si>
  <si>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</si>
  <si>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</si>
  <si>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</si>
  <si>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</si>
  <si>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</si>
  <si>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</si>
  <si>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</si>
  <si>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</si>
  <si>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</si>
  <si>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</si>
  <si>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</si>
  <si>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</si>
  <si>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</si>
  <si>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</si>
  <si>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</si>
  <si>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</si>
  <si>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</si>
  <si>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</si>
  <si>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</si>
  <si>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</si>
  <si>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</si>
  <si>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</si>
  <si>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</si>
  <si>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</si>
  <si>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</si>
  <si>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</si>
  <si>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</si>
  <si>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</si>
  <si>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</si>
  <si>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</si>
  <si>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</si>
  <si>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</si>
  <si>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</si>
  <si>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</si>
  <si>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</si>
  <si>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</si>
  <si>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</si>
  <si>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</si>
  <si>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</si>
  <si>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</si>
  <si>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</si>
  <si>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</si>
  <si>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</si>
  <si>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</si>
  <si>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</si>
  <si>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</si>
  <si>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</si>
  <si>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</si>
  <si>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</si>
  <si>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</si>
  <si>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</si>
  <si>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</si>
  <si>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</si>
  <si>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</si>
  <si>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</si>
  <si>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</si>
  <si>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</si>
  <si>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</si>
  <si>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</si>
  <si>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</si>
  <si>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</si>
  <si>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</si>
  <si>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</si>
  <si>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</si>
  <si>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</si>
  <si>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</si>
  <si>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</si>
  <si>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</si>
  <si>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</si>
  <si>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</si>
  <si>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</si>
  <si>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</si>
  <si>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</si>
  <si>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</si>
  <si>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</si>
  <si>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</si>
  <si>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</si>
  <si>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</si>
  <si>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</si>
  <si>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</si>
  <si>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</si>
  <si>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</si>
  <si>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</si>
  <si>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</si>
  <si>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</si>
  <si>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</si>
  <si>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</si>
  <si>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</si>
  <si>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</si>
  <si>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</si>
  <si>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</si>
  <si>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</si>
  <si>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</si>
  <si>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</si>
  <si>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</si>
  <si>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</si>
  <si>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</si>
  <si>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</si>
  <si>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</si>
  <si>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</si>
  <si>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</si>
  <si>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</si>
  <si>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</si>
  <si>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</si>
  <si>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</si>
  <si>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</si>
  <si>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</si>
  <si>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</si>
  <si>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</si>
  <si>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</si>
  <si>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</si>
  <si>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</si>
  <si>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</si>
  <si>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</si>
  <si>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</si>
  <si>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</si>
  <si>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</si>
  <si>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</si>
  <si>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</si>
  <si>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</si>
  <si>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</si>
  <si>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</si>
  <si>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</si>
  <si>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</si>
  <si>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</si>
  <si>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</si>
  <si>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</si>
  <si>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</si>
  <si>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</si>
  <si>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</si>
  <si>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</si>
  <si>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</si>
  <si>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</si>
  <si>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</si>
  <si>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</si>
  <si>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</si>
  <si>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</si>
  <si>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</si>
  <si>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</si>
  <si>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</si>
  <si>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</si>
  <si>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</si>
  <si>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</si>
  <si>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</si>
  <si>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</si>
  <si>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</si>
  <si>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</si>
  <si>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</si>
  <si>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</si>
  <si>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</si>
  <si>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</si>
  <si>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</si>
  <si>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</si>
  <si>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</si>
  <si>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</si>
  <si>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</si>
  <si>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</si>
  <si>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</si>
  <si>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</si>
  <si>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</si>
  <si>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</si>
  <si>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</si>
  <si>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</si>
  <si>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</si>
  <si>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</si>
  <si>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</si>
  <si>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</si>
  <si>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</si>
  <si>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</si>
  <si>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</si>
  <si>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</si>
  <si>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</si>
  <si>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</si>
  <si>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</si>
  <si>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</si>
  <si>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</si>
  <si>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</si>
  <si>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</si>
  <si>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</si>
  <si>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</si>
  <si>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</si>
  <si>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</si>
  <si>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</si>
  <si>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</si>
  <si>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</si>
  <si>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</si>
  <si>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</si>
  <si>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</si>
  <si>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</si>
  <si>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</si>
  <si>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</si>
  <si>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</si>
  <si>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</si>
  <si>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</si>
  <si>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</si>
  <si>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</si>
  <si>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</si>
  <si>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</si>
  <si>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</si>
  <si>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</si>
  <si>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</si>
  <si>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</si>
  <si>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</si>
  <si>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</si>
  <si>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</si>
  <si>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</si>
  <si>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</si>
  <si>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</si>
  <si>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</si>
  <si>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</si>
  <si>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</si>
  <si>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</si>
  <si>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</si>
  <si>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</si>
  <si>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</si>
  <si>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</si>
  <si>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</si>
  <si>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</si>
  <si>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</si>
  <si>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</si>
  <si>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</si>
  <si>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</si>
  <si>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</si>
  <si>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</si>
  <si>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</si>
  <si>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</si>
  <si>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</si>
  <si>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</si>
  <si>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</si>
  <si>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</si>
  <si>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</si>
  <si>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</si>
  <si>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</si>
  <si>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</si>
  <si>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</si>
  <si>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</si>
  <si>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</si>
  <si>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</si>
  <si>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</si>
  <si>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</si>
  <si>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</si>
  <si>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</si>
  <si>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</si>
  <si>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</si>
  <si>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</si>
  <si>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</si>
  <si>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</si>
  <si>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</si>
  <si>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</si>
  <si>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</si>
  <si>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</si>
  <si>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</si>
  <si>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</si>
  <si>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</si>
  <si>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</si>
  <si>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</si>
  <si>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</si>
  <si>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</si>
  <si>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</si>
  <si>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</si>
  <si>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</si>
  <si>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</si>
  <si>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</si>
  <si>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</si>
  <si>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</si>
  <si>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</si>
  <si>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</si>
  <si>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</si>
  <si>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</si>
  <si>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</si>
  <si>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</si>
  <si>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</si>
  <si>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</si>
  <si>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</si>
  <si>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</si>
  <si>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</si>
  <si>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</si>
  <si>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</si>
  <si>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</si>
  <si>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</si>
  <si>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</si>
  <si>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</si>
  <si>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</si>
  <si>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</si>
  <si>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</si>
  <si>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</si>
  <si>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</si>
  <si>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</si>
  <si>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</si>
  <si>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</si>
  <si>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</si>
  <si>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</si>
  <si>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</si>
  <si>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</si>
  <si>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</si>
  <si>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</si>
  <si>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</si>
  <si>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</si>
  <si>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</si>
  <si>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</si>
  <si>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</si>
  <si>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</si>
  <si>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</si>
  <si>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</si>
  <si>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</si>
  <si>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</si>
  <si>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</si>
  <si>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</si>
  <si>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</si>
  <si>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</si>
  <si>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</si>
  <si>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</si>
  <si>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</si>
  <si>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</si>
  <si>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</si>
  <si>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</si>
  <si>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</si>
  <si>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</si>
  <si>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</si>
  <si>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</si>
  <si>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</si>
  <si>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</si>
  <si>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</si>
  <si>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IF6275B30     1"</t>
  </si>
  <si>
    <t>IF6275B30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</si>
</sst>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topLeftCell="A36" zoomScale="90" zoomScaleNormal="90" workbookViewId="0">
      <selection activeCell="T37" sqref="T37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IF6275B30     1"</v>
      </c>
      <c r="Q5" s="348"/>
      <c r="R5" s="226"/>
      <c r="S5" s="226"/>
      <c r="T5" s="226"/>
      <c r="U5" s="349" t="s">
        <v>16</v>
      </c>
      <c r="V5" s="919">
        <f ca="1" xml:space="preserve"> TODAY()</f>
        <v>41954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5" t="s">
        <v>317</v>
      </c>
      <c r="C8" s="991" t="s">
        <v>23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0.26500000000000001</v>
      </c>
      <c r="P13" s="158"/>
      <c r="Q13" s="1000" t="s">
        <v>312</v>
      </c>
      <c r="R13" s="969"/>
      <c r="S13" s="1014">
        <f>+C20</f>
        <v>0.875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5" t="s">
        <v>306</v>
      </c>
      <c r="C15" s="991" t="s">
        <v>343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89">
        <v>9.2999999999999999E-2</v>
      </c>
      <c r="P15" s="158"/>
      <c r="Q15" s="1000" t="s">
        <v>308</v>
      </c>
      <c r="R15" s="969"/>
      <c r="S15" s="788">
        <v>3.5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620.10537079547271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26.583175286972583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0.378</v>
      </c>
      <c r="P18" s="158"/>
      <c r="Q18" s="1000" t="s">
        <v>302</v>
      </c>
      <c r="R18" s="968"/>
      <c r="S18" s="969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0.875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1.9488623335897466E-2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1000" t="s">
        <v>299</v>
      </c>
      <c r="R20" s="969"/>
      <c r="S20" s="252">
        <f>IF(ISERROR(T18/O22),"",T18/O22)</f>
        <v>364.40502126776636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2.2152646072477151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0.38556000000000001</v>
      </c>
      <c r="P22" s="158"/>
      <c r="Q22" s="1000" t="s">
        <v>296</v>
      </c>
      <c r="R22" s="968"/>
      <c r="S22" s="968"/>
      <c r="T22" s="203">
        <f>IF(S20="",,S20 - 1)</f>
        <v>363.40502126776636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26.583175286972583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7.315026961992746E-2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325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 t="s">
        <v>709</v>
      </c>
      <c r="N30" s="1038"/>
      <c r="O30" s="920">
        <v>1.0749999999999999E-2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6.2400269619927465E-2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720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648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2180.430127606598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364.40502126776636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5184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363.40502126776636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1.3775125533099946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33.588999288256225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20.662688299649918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7.315026961992746E-2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10.8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0.15361556620184769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459.33731170035009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4960.8429663637817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620.10537079547271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0.12545271239817563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620.10537079547271</v>
      </c>
      <c r="Q54" s="972"/>
      <c r="R54" s="970" t="s">
        <v>702</v>
      </c>
      <c r="S54" s="323" t="s">
        <v>247</v>
      </c>
      <c r="T54" s="324"/>
      <c r="U54" s="324"/>
      <c r="V54" s="347">
        <f>O24</f>
        <v>7.315026961992746E-2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1.9488623335897466E-2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5.120518873394922E-2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2.8162853803672071E-2</v>
      </c>
      <c r="E62" s="146"/>
      <c r="F62" s="304">
        <v>68</v>
      </c>
      <c r="G62" s="180" t="s">
        <v>231</v>
      </c>
      <c r="H62" s="182"/>
      <c r="I62" s="181">
        <f>SUM(I53:I61)</f>
        <v>0.16354667744066373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9.7087891966541173E-3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0.12545271239817563</v>
      </c>
      <c r="E64" s="146"/>
      <c r="F64" s="165">
        <v>70</v>
      </c>
      <c r="G64" s="167" t="s">
        <v>352</v>
      </c>
      <c r="H64" s="166"/>
      <c r="I64" s="162">
        <f>+I63+I62</f>
        <v>0.17325546663731783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41954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41954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0.14006809701356024</v>
      </c>
      <c r="F23" s="120">
        <f>E23</f>
        <v>0.14006809701356024</v>
      </c>
    </row>
    <row r="24" spans="2:28">
      <c r="B24" s="115" t="s">
        <v>44</v>
      </c>
      <c r="C24" s="108"/>
      <c r="D24" s="111"/>
      <c r="E24" s="111">
        <f>Assembly!H96</f>
        <v>2.2578579527102599E-2</v>
      </c>
      <c r="F24" s="120">
        <f>E24</f>
        <v>2.2578579527102599E-2</v>
      </c>
    </row>
    <row r="25" spans="2:28">
      <c r="B25" s="121" t="s">
        <v>40</v>
      </c>
      <c r="C25" s="108"/>
      <c r="D25" s="361"/>
      <c r="E25" s="122">
        <f>Assembly!H97</f>
        <v>1.0608790096655017E-2</v>
      </c>
      <c r="F25" s="123">
        <f>E25-Assembly!H85-Assembly!H86-Assembly!H88-Assembly!H89-'Machined Part #1'!I54-'Machined Part #1'!I58-'Pacific Quote #2'!I50-'Pacific Quote #2'!I54-'Pacific Quote #3'!I50-'Pacific Quote #3'!I54</f>
        <v>9.7087891966541173E-3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-0.17325546663731786</v>
      </c>
      <c r="F26" s="120">
        <f>F22-F23-F24-F25</f>
        <v>-0.17235546573731694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-0.17325546663731786</v>
      </c>
      <c r="F28" s="120">
        <f>F26-F27</f>
        <v>-0.17235546573731694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0.14006809701356024</v>
      </c>
      <c r="F34" s="395">
        <f>'Machined Part #1'!I55+'Machined Part #1'!I56+'Machined Part #1'!I57</f>
        <v>2.2578579527102599E-2</v>
      </c>
      <c r="G34" s="468">
        <f>'Machined Part #1'!I63+'Machined Part #1'!I54+'Machined Part #1'!I58</f>
        <v>1.0608790096655017E-2</v>
      </c>
      <c r="H34" s="327">
        <f>'Machined Part #1'!I64</f>
        <v>0.17325546663731783</v>
      </c>
      <c r="I34" s="327"/>
      <c r="J34" s="843">
        <f t="shared" ref="J34:J43" si="1">$H34</f>
        <v>0.17325546663731783</v>
      </c>
      <c r="K34" s="811"/>
      <c r="L34" s="327"/>
      <c r="M34" s="327">
        <f t="shared" ref="M34:M43" si="2">$H34</f>
        <v>0.17325546663731783</v>
      </c>
      <c r="N34" s="811"/>
      <c r="O34" s="327"/>
      <c r="P34" s="327">
        <f t="shared" ref="P34:P43" si="3">$H34</f>
        <v>0.17325546663731783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0.17325546663731783</v>
      </c>
      <c r="I44" s="467"/>
      <c r="J44" s="846">
        <f>SUM(J34:J43)</f>
        <v>0.17325546663731783</v>
      </c>
      <c r="K44" s="813"/>
      <c r="L44" s="467"/>
      <c r="M44" s="467">
        <f>SUM(M34:M43)</f>
        <v>0.17325546663731783</v>
      </c>
      <c r="N44" s="813"/>
      <c r="O44" s="467"/>
      <c r="P44" s="467">
        <f>SUM(P34:P43)</f>
        <v>0.17325546663731783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0.14006809701356024</v>
      </c>
      <c r="I95" s="478"/>
      <c r="J95" s="861">
        <f>J65+SUM(F46:F55)+SUM(F34:F43)+J32</f>
        <v>2.2578579527102599E-2</v>
      </c>
      <c r="K95" s="816"/>
      <c r="L95" s="478"/>
      <c r="M95" s="478">
        <f>M65+SUM(G46:G55)+SUM(G34:G43)+M32</f>
        <v>1.0608790096655017E-2</v>
      </c>
      <c r="N95" s="816"/>
      <c r="O95" s="478"/>
      <c r="P95" s="478">
        <f>P65+SUM(H46:H55)+SUM(H34:H43)+P32</f>
        <v>0.17325546663731783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2.2578579527102599E-2</v>
      </c>
      <c r="I96" s="397"/>
      <c r="J96" s="862">
        <f>J80+SUM(G46:G55)+SUM(G34:G43)</f>
        <v>1.0608790096655017E-2</v>
      </c>
      <c r="K96" s="822"/>
      <c r="L96" s="397"/>
      <c r="M96" s="397">
        <f>M80+SUM(H46:H55)+SUM(H34:H43)</f>
        <v>0.17325546663731783</v>
      </c>
      <c r="N96" s="822"/>
      <c r="O96" s="397"/>
      <c r="P96" s="397">
        <f>P80+SUM(J46:J55)+SUM(J34:J43)</f>
        <v>0.17325546663731783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1.0608790096655017E-2</v>
      </c>
      <c r="I97" s="326"/>
      <c r="J97" s="863">
        <f>J81+SUM(H46:H55)+SUM(H34:H43)+J91</f>
        <v>0.17325546663731783</v>
      </c>
      <c r="K97" s="815"/>
      <c r="L97" s="326"/>
      <c r="M97" s="326">
        <f>M81+SUM(J46:J55)+SUM(J34:J43)+M91</f>
        <v>0.17325546663731783</v>
      </c>
      <c r="N97" s="815"/>
      <c r="O97" s="326"/>
      <c r="P97" s="326">
        <f>P81+SUM(M46:M55)+SUM(M34:M43)+P91</f>
        <v>0.17325546663731783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0.17325546663731786</v>
      </c>
      <c r="I99" s="360"/>
      <c r="J99" s="865">
        <f>SUM(J95:J98)</f>
        <v>0.20644283626107546</v>
      </c>
      <c r="K99" s="817"/>
      <c r="L99" s="360"/>
      <c r="M99" s="360">
        <f>SUM(M95:M98)</f>
        <v>0.35711972337129072</v>
      </c>
      <c r="N99" s="817"/>
      <c r="O99" s="360"/>
      <c r="P99" s="360">
        <f>SUM(P95:P98)</f>
        <v>0.5197663999119535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2014-11-11T19:30:12Z</dcterms:modified>
</cp:coreProperties>
</file>