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V5" i="10" l="1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S13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G95" i="6"/>
  <c r="Q20" i="6"/>
  <c r="Q147" i="6" s="1"/>
  <c r="L20" i="6"/>
  <c r="L152" i="6" s="1"/>
  <c r="P20" i="6"/>
  <c r="P69" i="6" s="1"/>
  <c r="P94" i="6" s="1"/>
  <c r="L58" i="6"/>
  <c r="H84" i="6"/>
  <c r="J86" i="6"/>
  <c r="I91" i="6"/>
  <c r="M20" i="6"/>
  <c r="M73" i="6" s="1"/>
  <c r="O20" i="6"/>
  <c r="O147" i="6" s="1"/>
  <c r="J92" i="6"/>
  <c r="L77" i="6"/>
  <c r="L51" i="6"/>
  <c r="L147" i="6"/>
  <c r="L69" i="6"/>
  <c r="L95" i="6" s="1"/>
  <c r="H60" i="1"/>
  <c r="H61" i="1"/>
  <c r="H62" i="1"/>
  <c r="H63" i="1"/>
  <c r="H64" i="1"/>
  <c r="E31" i="5"/>
  <c r="F31" i="5" s="1"/>
  <c r="L153" i="6" l="1"/>
  <c r="I83" i="6"/>
  <c r="I92" i="6"/>
  <c r="L148" i="6"/>
  <c r="I95" i="6"/>
  <c r="L143" i="6"/>
  <c r="J94" i="6"/>
  <c r="I93" i="6"/>
  <c r="I96" i="6"/>
  <c r="I85" i="6"/>
  <c r="I86" i="6"/>
  <c r="I97" i="6"/>
  <c r="I94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Q84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Q83" i="6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Q94" i="6"/>
  <c r="M101" i="6"/>
  <c r="Q96" i="6"/>
  <c r="Q82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G87" i="6" l="1"/>
  <c r="G77" i="6"/>
  <c r="G145" i="6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48" i="6"/>
  <c r="G151" i="6"/>
  <c r="G146" i="6"/>
  <c r="G152" i="6"/>
  <c r="G14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N98" i="6" l="1"/>
  <c r="S98" i="6" s="1"/>
  <c r="N94" i="6"/>
  <c r="S94" i="6" s="1"/>
  <c r="N90" i="6"/>
  <c r="N95" i="6"/>
  <c r="S95" i="6" s="1"/>
  <c r="N87" i="6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S87" i="6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<sst xmlns="http://schemas.openxmlformats.org/spreadsheetml/2006/main" count="3065" uniqueCount="702">
  <si>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</si>
  <si>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</si>
  <si>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</si>
  <si>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</si>
  <si>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</si>
  <si>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</si>
  <si>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</si>
  <si>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</si>
  <si>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</si>
  <si>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</si>
  <si>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</si>
  <si>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</si>
  <si>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</si>
  <si>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</si>
  <si>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</si>
  <si>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</si>
  <si>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</si>
  <si>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</si>
  <si>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</si>
  <si>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</si>
  <si>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</si>
  <si>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</si>
  <si>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</si>
  <si>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</si>
  <si>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</si>
  <si>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</si>
  <si>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</si>
  <si>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</si>
  <si>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</si>
  <si>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</si>
  <si>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</si>
  <si>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</si>
  <si>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</si>
  <si>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</si>
  <si>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</si>
  <si>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</si>
  <si>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</si>
  <si>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</si>
  <si>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</si>
  <si>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</si>
  <si>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</si>
  <si>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</si>
  <si>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</si>
  <si>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</si>
  <si>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</si>
  <si>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</si>
  <si>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</si>
  <si>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</si>
  <si>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</si>
  <si>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</si>
  <si>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</si>
  <si>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</si>
  <si>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</si>
  <si>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</si>
  <si>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</si>
  <si>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</si>
  <si>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</si>
  <si>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</si>
  <si>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</si>
  <si>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</si>
  <si>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</si>
  <si>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</si>
  <si>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</si>
  <si>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</si>
  <si>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</si>
  <si>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</si>
  <si>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</si>
  <si>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</si>
  <si>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</si>
  <si>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</si>
  <si>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</si>
  <si>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</si>
  <si>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</si>
  <si>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</si>
  <si>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</si>
  <si>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</si>
  <si>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</si>
  <si>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</si>
  <si>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</si>
  <si>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</si>
  <si>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</si>
  <si>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</si>
  <si>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</si>
  <si>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</si>
  <si>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</si>
  <si>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</si>
  <si>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</si>
  <si>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</si>
  <si>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</si>
  <si>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</si>
  <si>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</si>
  <si>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</si>
  <si>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</si>
  <si>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</si>
  <si>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</si>
  <si>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</si>
  <si>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</si>
  <si>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</si>
  <si>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</si>
  <si>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</si>
  <si>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</si>
  <si>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</si>
  <si>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</si>
  <si>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</si>
  <si>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</si>
  <si>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</si>
  <si>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</si>
  <si>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</si>
  <si>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</si>
  <si>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</si>
  <si>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</si>
  <si>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</si>
  <si>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</si>
  <si>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</si>
  <si>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</si>
  <si>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</si>
  <si>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</si>
  <si>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</si>
  <si>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</si>
  <si>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</si>
  <si>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</si>
  <si>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</si>
  <si>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</si>
  <si>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</si>
  <si>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</si>
  <si>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</si>
  <si>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</si>
  <si>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</si>
  <si>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</si>
  <si>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</si>
  <si>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</si>
  <si>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</si>
  <si>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</si>
  <si>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</si>
  <si>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</si>
  <si>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</si>
  <si>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</si>
  <si>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</si>
  <si>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</si>
  <si>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</si>
  <si>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</si>
  <si>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</si>
  <si>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</si>
  <si>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</si>
  <si>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</si>
  <si>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</si>
  <si>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</si>
  <si>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</si>
  <si>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</si>
  <si>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</si>
  <si>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</si>
  <si>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</si>
  <si>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</si>
  <si>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</si>
  <si>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</si>
  <si>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</si>
  <si>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</si>
  <si>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</si>
  <si>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</si>
  <si>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</si>
  <si>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</si>
  <si>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</si>
  <si>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</si>
  <si>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</si>
  <si>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</si>
  <si>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</si>
  <si>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</si>
  <si>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</si>
  <si>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</si>
  <si>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</si>
  <si>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</si>
  <si>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</si>
  <si>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</si>
  <si>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</si>
  <si>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</si>
  <si>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</si>
  <si>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</si>
  <si>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</si>
  <si>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</si>
  <si>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</si>
  <si>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</si>
  <si>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</si>
  <si>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</si>
  <si>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</si>
  <si>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</si>
  <si>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</si>
  <si>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</si>
  <si>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</si>
  <si>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</si>
  <si>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</si>
  <si>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</si>
  <si>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</si>
  <si>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</si>
  <si>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</si>
  <si>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</si>
  <si>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</si>
  <si>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</si>
  <si>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</si>
  <si>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</si>
  <si>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</si>
  <si>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</si>
  <si>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</si>
  <si>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</si>
  <si>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</si>
  <si>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</si>
  <si>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</si>
  <si>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</si>
  <si>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</si>
  <si>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</si>
  <si>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</si>
  <si>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</si>
  <si>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</si>
  <si>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</si>
  <si>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</si>
  <si>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</si>
  <si>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</si>
  <si>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</si>
  <si>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</si>
  <si>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</si>
  <si>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</si>
  <si>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</si>
  <si>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</si>
  <si>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</si>
  <si>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</si>
  <si>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</si>
  <si>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</si>
  <si>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</si>
  <si>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</si>
  <si>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</si>
  <si>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</si>
  <si>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</si>
  <si>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</si>
  <si>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</si>
  <si>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</si>
  <si>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</si>
  <si>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</si>
  <si>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</si>
  <si>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</si>
  <si>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</si>
  <si>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</si>
  <si>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</si>
  <si>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</si>
  <si>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</si>
  <si>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</si>
  <si>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</si>
  <si>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</si>
  <si>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</si>
  <si>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</si>
  <si>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</si>
  <si>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</si>
  <si>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</si>
  <si>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</si>
  <si>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</si>
  <si>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</si>
  <si>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</si>
  <si>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</si>
  <si>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</si>
  <si>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</si>
  <si>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</si>
  <si>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</si>
  <si>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</si>
  <si>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</si>
  <si>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</si>
  <si>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</si>
  <si>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</si>
  <si>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</si>
  <si>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</si>
  <si>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</si>
  <si>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</si>
  <si>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</si>
  <si>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</si>
  <si>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</si>
  <si>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</si>
  <si>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</si>
  <si>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</si>
  <si>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</si>
  <si>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</si>
  <si>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</si>
  <si>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</si>
  <si>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</si>
  <si>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</si>
  <si>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</si>
  <si>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</si>
  <si>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</si>
  <si>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</si>
  <si>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</si>
  <si>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</si>
  <si>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</si>
  <si>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</si>
  <si>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</si>
  <si>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</si>
  <si>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</si>
  <si>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</si>
  <si>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</si>
  <si>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</si>
  <si>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</si>
  <si>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</si>
  <si>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</si>
  <si>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</si>
  <si>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</si>
  <si>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</si>
  <si>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</si>
  <si>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</si>
  <si>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</si>
  <si>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</si>
  <si>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</si>
  <si>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</si>
  <si>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</si>
  <si>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</si>
  <si>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</si>
  <si>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</si>
  <si>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</si>
  <si>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</si>
  <si>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</si>
  <si>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</si>
  <si>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</si>
  <si>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</si>
  <si>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</si>
  <si>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</si>
  <si>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</si>
  <si>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</si>
  <si>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</si>
  <si>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</si>
  <si>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</si>
  <si>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</si>
  <si>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</si>
  <si>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</si>
  <si>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</si>
  <si>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</si>
  <si>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</si>
  <si>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</si>
  <si>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</si>
  <si>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</si>
  <si>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</si>
  <si>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</si>
  <si>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</si>
  <si>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</si>
  <si>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</si>
  <si>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</si>
  <si>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</si>
  <si>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</si>
  <si>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</si>
  <si>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</si>
  <si>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</si>
  <si>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</si>
  <si>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</si>
  <si>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</si>
  <si>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</si>
  <si>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</si>
  <si>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</si>
  <si>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</si>
  <si>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</si>
  <si>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</si>
  <si>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</si>
  <si>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</si>
  <si>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</si>
  <si>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</si>
  <si>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</si>
  <si>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</si>
  <si>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</si>
  <si>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</si>
  <si>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</si>
  <si>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</si>
  <si>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</si>
  <si>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</si>
  <si>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</si>
  <si>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</si>
  <si>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</si>
  <si>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</si>
  <si>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</si>
  <si>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</si>
  <si>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</si>
  <si>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</si>
  <si>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</si>
  <si>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</si>
  <si>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</si>
  <si>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</si>
  <si>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</si>
  <si>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</si>
  <si>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</si>
  <si>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</si>
  <si>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</si>
  <si>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</si>
  <si>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</si>
  <si>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</si>
  <si>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</si>
  <si>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</si>
  <si>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</si>
  <si>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</si>
  <si>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</si>
  <si>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</si>
  <si>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</si>
  <si>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</si>
  <si>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</si>
  <si>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</si>
  <si>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</si>
  <si>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</si>
  <si>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</si>
  <si>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</si>
  <si>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</si>
  <si>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</si>
  <si>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</si>
  <si>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</si>
  <si>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</si>
  <si>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</si>
  <si>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</si>
  <si>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</si>
  <si>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</si>
  <si>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</si>
  <si>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</si>
  <si>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</si>
  <si>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</si>
  <si>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</si>
  <si>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</si>
  <si>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</si>
  <si>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</si>
  <si>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</si>
  <si>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</si>
  <si>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</si>
  <si>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</si>
  <si>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</si>
  <si>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</si>
  <si>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</si>
  <si>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</si>
  <si>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</si>
  <si>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</si>
  <si>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</si>
  <si>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</si>
  <si>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</si>
  <si>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</si>
  <si>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</si>
  <si>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</si>
  <si>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</si>
  <si>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</si>
  <si>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</si>
  <si>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</si>
  <si>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</si>
  <si>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</si>
  <si>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</si>
  <si>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</si>
  <si>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</si>
  <si>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</si>
  <si>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</si>
  <si>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</si>
  <si>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</si>
  <si>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</si>
  <si>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</si>
  <si>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</si>
  <si>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</si>
  <si>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</si>
  <si>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</si>
  <si>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</si>
  <si>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</si>
  <si>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</si>
  <si>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</si>
  <si>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</si>
  <si>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</si>
  <si>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</si>
  <si>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</si>
  <si>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</si>
  <si>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</si>
  <si>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</si>
  <si>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</si>
  <si>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</si>
  <si>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</si>
  <si>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</si>
  <si>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</si>
  <si>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</si>
  <si>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</si>
  <si>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</si>
  <si>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</si>
  <si>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</si>
  <si>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</si>
  <si>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</si>
  <si>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</si>
  <si>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</si>
  <si>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</si>
  <si>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</si>
  <si>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</si>
  <si>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</si>
  <si>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</si>
  <si>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</si>
  <si>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</si>
  <si>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</si>
  <si>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</si>
  <si>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</si>
  <si>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</si>
  <si>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</si>
  <si>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</si>
  <si>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</si>
  <si>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</si>
  <si>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</si>
  <si>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</si>
  <si>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</si>
  <si>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</si>
  <si>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</si>
  <si>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</si>
  <si>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</si>
  <si>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</si>
  <si>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</si>
  <si>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</si>
  <si>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</si>
  <si>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</si>
  <si>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</si>
  <si>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</si>
  <si>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</si>
  <si>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</si>
  <si>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</si>
  <si>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</si>
  <si>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</si>
  <si>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</si>
  <si>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</si>
  <si>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</si>
  <si>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</si>
  <si>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</si>
  <si>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</si>
  <si>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</si>
  <si>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</si>
  <si>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</si>
  <si>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</si>
  <si>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</si>
  <si>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</si>
  <si>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</si>
  <si>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</si>
  <si>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</si>
  <si>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</si>
  <si>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</si>
  <si>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</si>
  <si>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</si>
  <si>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</si>
  <si>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</si>
  <si>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</si>
  <si>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</si>
  <si>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</si>
  <si>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</si>
  <si>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</si>
  <si>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</si>
  <si>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</si>
  <si>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</si>
  <si>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</si>
  <si>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</si>
  <si>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</si>
  <si>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</si>
  <si>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</si>
  <si>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</si>
  <si>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</si>
  <si>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</si>
  <si>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</si>
  <si>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</si>
  <si>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</si>
  <si>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</si>
  <si>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</si>
  <si>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</si>
  <si>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</si>
  <si>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</si>
  <si>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</si>
  <si>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</si>
  <si>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</si>
  <si>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</si>
  <si>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</si>
  <si>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</si>
  <si>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</si>
  <si>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</si>
  <si>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</si>
  <si>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</si>
  <si>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</si>
  <si>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</si>
  <si>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</si>
  <si>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</si>
  <si>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</si>
  <si>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</si>
  <si>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</si>
  <si>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</si>
  <si>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</si>
  <si>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</si>
  <si>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</si>
  <si>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</si>
  <si>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</si>
  <si>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</si>
  <si>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</si>
  <si>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</si>
  <si>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</si>
  <si>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</si>
  <si>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</si>
  <si>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</si>
  <si>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</si>
  <si>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</si>
  <si>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</si>
  <si>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</si>
  <si>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</si>
  <si>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</si>
  <si>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</si>
  <si>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</si>
  <si>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</si>
  <si>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</si>
  <si>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</si>
  <si>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</si>
  <si>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</si>
  <si>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</si>
  <si>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</si>
  <si>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</si>
  <si>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</si>
  <si>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</si>
  <si>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</si>
  <si>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</si>
  <si>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</si>
  <si>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</si>
  <si>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</si>
  <si>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</si>
  <si>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</si>
  <si>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</si>
  <si>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</si>
  <si>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</si>
  <si>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</si>
  <si>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</si>
  <si>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</si>
  <si>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</si>
  <si>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</si>
  <si>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</si>
  <si>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</si>
  <si>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</si>
  <si>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</si>
  <si>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</si>
  <si>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</si>
  <si>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</si>
  <si>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</si>
  <si>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</si>
  <si>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</si>
  <si>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</si>
  <si>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</si>
  <si>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</si>
  <si>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</si>
  <si>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</si>
  <si>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</si>
  <si>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</si>
  <si>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</si>
  <si>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</si>
  <si>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</si>
  <si>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</si>
  <si>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</si>
  <si>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</si>
  <si>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</si>
  <si>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</si>
  <si>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</si>
  <si>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</si>
  <si>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</si>
  <si>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</si>
  <si>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</si>
  <si>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</si>
  <si>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</si>
  <si>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</si>
  <si>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</si>
  <si>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</si>
  <si>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</si>
  <si>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</si>
  <si>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</si>
  <si>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</si>
  <si>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</si>
  <si>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</si>
  <si>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</si>
  <si>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</si>
  <si>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</si>
  <si>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</si>
  <si>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</si>
  <si>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</si>
  <si>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</si>
  <si>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</si>
  <si>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</si>
  <si>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</si>
  <si>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</si>
  <si>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</si>
  <si>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</si>
  <si>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</si>
  <si>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</si>
  <si>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</si>
  <si>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</si>
  <si>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</si>
  <si>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</si>
  <si>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</si>
  <si>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</si>
  <si>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</si>
  <si>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</si>
  <si>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</si>
  <si>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</si>
  <si>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</si>
  <si>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</si>
  <si>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</si>
  <si>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</si>
  <si>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</si>
  <si>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</si>
  <si>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</si>
  <si>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</si>
  <si>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</si>
  <si>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</si>
  <si>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</si>
  <si>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</si>
  <si>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</si>
  <si>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</si>
  <si>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</si>
  <si>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</si>
  <si>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IL10014</t>
  </si>
  <si>
    <t>IL10014   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</si>
</sst>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Q44" sqref="Q44:R4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IL10014   A6</v>
      </c>
      <c r="Q5" s="348"/>
      <c r="R5" s="226"/>
      <c r="S5" s="226"/>
      <c r="T5" s="226"/>
      <c r="U5" s="349" t="s">
        <v>16</v>
      </c>
      <c r="V5" s="922">
        <f ca="1" xml:space="preserve"> TODAY()</f>
        <v>41710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77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0.54800000000000004</v>
      </c>
      <c r="P13" s="158"/>
      <c r="Q13" s="992" t="s">
        <v>312</v>
      </c>
      <c r="R13" s="966"/>
      <c r="S13" s="1012">
        <f>+C20</f>
        <v>1.75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358.17939025569126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38.229912027200633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0.69300000000000006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3.3740076421965422E-2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195.93696064284299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3.1858260022667193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0.70686000000000004</v>
      </c>
      <c r="P22" s="158"/>
      <c r="Q22" s="992" t="s">
        <v>296</v>
      </c>
      <c r="R22" s="965"/>
      <c r="S22" s="965"/>
      <c r="T22" s="203">
        <f>IF(S20="",,S20 - 1)</f>
        <v>194.93696064284299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38.229912027200633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0.1961142304729179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326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3">
        <v>0.10235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9.3764230472917903E-2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8.6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418.60465116279073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376.74418604651169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1169.6217638570579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195.93696064284299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3013.9534883720935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194.93696064284299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1.5768616671709226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62.469071480144407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23.652925007563837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0.1961142304729179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6.2790697674418618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0.4118398839931276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456.34707499243615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2865.4351220455301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358.17939025569126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0.33633590526105417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9" t="s">
        <v>248</v>
      </c>
      <c r="M54" s="960"/>
      <c r="N54" s="960"/>
      <c r="O54" s="961"/>
      <c r="P54" s="1023">
        <f>U52</f>
        <v>358.17939025569126</v>
      </c>
      <c r="Q54" s="1024"/>
      <c r="R54" s="158"/>
      <c r="S54" s="323" t="s">
        <v>247</v>
      </c>
      <c r="T54" s="324"/>
      <c r="U54" s="324"/>
      <c r="V54" s="347">
        <f>O24</f>
        <v>0.1961142304729179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3.3740076421965422E-2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0.13727996133104253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7.5503978732073401E-2</v>
      </c>
      <c r="E62" s="146"/>
      <c r="F62" s="304">
        <v>68</v>
      </c>
      <c r="G62" s="180" t="s">
        <v>231</v>
      </c>
      <c r="H62" s="182"/>
      <c r="I62" s="181">
        <f>SUM(I53:I61)</f>
        <v>0.38958132428961117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1.5836914023663339E-2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0.33633590526105417</v>
      </c>
      <c r="E64" s="146"/>
      <c r="F64" s="165">
        <v>70</v>
      </c>
      <c r="G64" s="167" t="s">
        <v>352</v>
      </c>
      <c r="H64" s="166"/>
      <c r="I64" s="162">
        <f>+I63+I62</f>
        <v>0.4054182383132745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0.35095128987643881</v>
      </c>
      <c r="F23" s="120">
        <f>E23</f>
        <v>0.35095128987643881</v>
      </c>
    </row>
    <row r="24" spans="2:28" x14ac:dyDescent="0.2">
      <c r="B24" s="115" t="s">
        <v>44</v>
      </c>
      <c r="C24" s="108"/>
      <c r="D24" s="111"/>
      <c r="E24" s="111">
        <f>Assembly!H96</f>
        <v>3.6830032613170555E-2</v>
      </c>
      <c r="F24" s="120">
        <f>E24</f>
        <v>3.6830032613170555E-2</v>
      </c>
    </row>
    <row r="25" spans="2:28" x14ac:dyDescent="0.2">
      <c r="B25" s="121" t="s">
        <v>40</v>
      </c>
      <c r="C25" s="108"/>
      <c r="D25" s="361"/>
      <c r="E25" s="122">
        <f>Assembly!H97</f>
        <v>1.7636915823665139E-2</v>
      </c>
      <c r="F25" s="123">
        <f>E25-Assembly!H85-Assembly!H86-Assembly!H88-Assembly!H89-'Machined Part #1'!I54-'Machined Part #1'!I58-'Pacific Quote #2'!I50-'Pacific Quote #2'!I54-'Pacific Quote #3'!I50-'Pacific Quote #3'!I54</f>
        <v>1.5836914023663339E-2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-0.4054182383132745</v>
      </c>
      <c r="F26" s="120">
        <f>F22-F23-F24-F25</f>
        <v>-0.40361823651327272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-0.4054182383132745</v>
      </c>
      <c r="F28" s="120">
        <f>F26-F27</f>
        <v>-0.40361823651327272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0.35095128987643881</v>
      </c>
      <c r="F34" s="396">
        <f>'Machined Part #1'!I55+'Machined Part #1'!I56+'Machined Part #1'!I57</f>
        <v>3.6830032613170555E-2</v>
      </c>
      <c r="G34" s="469">
        <f>'Machined Part #1'!I63+'Machined Part #1'!I54+'Machined Part #1'!I58</f>
        <v>1.7636915823665139E-2</v>
      </c>
      <c r="H34" s="327">
        <f>'Machined Part #1'!I64</f>
        <v>0.4054182383132745</v>
      </c>
      <c r="I34" s="327"/>
      <c r="J34" s="845">
        <f t="shared" ref="J34:J43" si="1">$H34</f>
        <v>0.4054182383132745</v>
      </c>
      <c r="K34" s="813"/>
      <c r="L34" s="327"/>
      <c r="M34" s="327">
        <f t="shared" ref="M34:M43" si="2">$H34</f>
        <v>0.4054182383132745</v>
      </c>
      <c r="N34" s="813"/>
      <c r="O34" s="327"/>
      <c r="P34" s="327">
        <f t="shared" ref="P34:P43" si="3">$H34</f>
        <v>0.4054182383132745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0.4054182383132745</v>
      </c>
      <c r="I44" s="468"/>
      <c r="J44" s="848">
        <f>SUM(J34:J43)</f>
        <v>0.4054182383132745</v>
      </c>
      <c r="K44" s="815"/>
      <c r="L44" s="468"/>
      <c r="M44" s="468">
        <f>SUM(M34:M43)</f>
        <v>0.4054182383132745</v>
      </c>
      <c r="N44" s="815"/>
      <c r="O44" s="468"/>
      <c r="P44" s="468">
        <f>SUM(P34:P43)</f>
        <v>0.4054182383132745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0.35095128987643881</v>
      </c>
      <c r="I95" s="479"/>
      <c r="J95" s="863">
        <f>J65+SUM(F46:F55)+SUM(F34:F43)+J32</f>
        <v>3.6830032613170555E-2</v>
      </c>
      <c r="K95" s="818"/>
      <c r="L95" s="479"/>
      <c r="M95" s="479">
        <f>M65+SUM(G46:G55)+SUM(G34:G43)+M32</f>
        <v>1.7636915823665139E-2</v>
      </c>
      <c r="N95" s="818"/>
      <c r="O95" s="479"/>
      <c r="P95" s="479">
        <f>P65+SUM(H46:H55)+SUM(H34:H43)+P32</f>
        <v>0.4054182383132745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3.6830032613170555E-2</v>
      </c>
      <c r="I96" s="398"/>
      <c r="J96" s="864">
        <f>J80+SUM(G46:G55)+SUM(G34:G43)</f>
        <v>1.7636915823665139E-2</v>
      </c>
      <c r="K96" s="824"/>
      <c r="L96" s="398"/>
      <c r="M96" s="398">
        <f>M80+SUM(H46:H55)+SUM(H34:H43)</f>
        <v>0.4054182383132745</v>
      </c>
      <c r="N96" s="824"/>
      <c r="O96" s="398"/>
      <c r="P96" s="398">
        <f>P80+SUM(J46:J55)+SUM(J34:J43)</f>
        <v>0.4054182383132745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1.7636915823665139E-2</v>
      </c>
      <c r="I97" s="326"/>
      <c r="J97" s="865">
        <f>J81+SUM(H46:H55)+SUM(H34:H43)+J91</f>
        <v>0.4054182383132745</v>
      </c>
      <c r="K97" s="817"/>
      <c r="L97" s="326"/>
      <c r="M97" s="326">
        <f>M81+SUM(J46:J55)+SUM(J34:J43)+M91</f>
        <v>0.4054182383132745</v>
      </c>
      <c r="N97" s="817"/>
      <c r="O97" s="326"/>
      <c r="P97" s="326">
        <f>P81+SUM(M46:M55)+SUM(M34:M43)+P91</f>
        <v>0.4054182383132745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0.4054182383132745</v>
      </c>
      <c r="I99" s="360"/>
      <c r="J99" s="867">
        <f>SUM(J95:J98)</f>
        <v>0.4598851867501102</v>
      </c>
      <c r="K99" s="819"/>
      <c r="L99" s="360"/>
      <c r="M99" s="360">
        <f>SUM(M95:M98)</f>
        <v>0.82847339245021412</v>
      </c>
      <c r="N99" s="819"/>
      <c r="O99" s="360"/>
      <c r="P99" s="360">
        <f>SUM(P95:P98)</f>
        <v>1.2162547149398235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2014-03-12T16:00:11Z</dcterms:modified>
</cp:coreProperties>
</file>