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M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J43" i="1" l="1"/>
  <c r="P43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4"/>
  <c r="L77"/>
  <c r="L147"/>
  <c r="H60" i="1"/>
  <c r="H61"/>
  <c r="H62"/>
  <c r="H63"/>
  <c r="H64"/>
  <c r="E31" i="5"/>
  <c r="F31" s="1"/>
  <c r="J86" i="6" l="1"/>
  <c r="J92"/>
  <c r="H47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M93" l="1"/>
  <c r="O87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<sst xmlns="http://schemas.openxmlformats.org/spreadsheetml/2006/main" count="3072" uniqueCount="710">
  <si>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</si>
  <si>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</si>
  <si>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</si>
  <si>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</si>
  <si>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</si>
  <si>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</si>
  <si>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</si>
  <si>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</si>
  <si>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</si>
  <si>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</si>
  <si>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</si>
  <si>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</si>
  <si>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</si>
  <si>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</si>
  <si>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</si>
  <si>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</si>
  <si>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</si>
  <si>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</si>
  <si>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</si>
  <si>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</si>
  <si>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</si>
  <si>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</si>
  <si>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</si>
  <si>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</si>
  <si>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</si>
  <si>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</si>
  <si>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</si>
  <si>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</si>
  <si>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</si>
  <si>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</si>
  <si>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</si>
  <si>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</si>
  <si>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</si>
  <si>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</si>
  <si>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</si>
  <si>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</si>
  <si>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</si>
  <si>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</si>
  <si>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</si>
  <si>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</si>
  <si>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</si>
  <si>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</si>
  <si>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</si>
  <si>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</si>
  <si>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</si>
  <si>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</si>
  <si>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</si>
  <si>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</si>
  <si>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</si>
  <si>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</si>
  <si>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</si>
  <si>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</si>
  <si>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</si>
  <si>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</si>
  <si>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</si>
  <si>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</si>
  <si>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</si>
  <si>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</si>
  <si>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</si>
  <si>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</si>
  <si>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</si>
  <si>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</si>
  <si>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</si>
  <si>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</si>
  <si>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</si>
  <si>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</si>
  <si>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</si>
  <si>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</si>
  <si>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</si>
  <si>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</si>
  <si>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</si>
  <si>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</si>
  <si>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</si>
  <si>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</si>
  <si>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</si>
  <si>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</si>
  <si>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</si>
  <si>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</si>
  <si>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</si>
  <si>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</si>
  <si>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</si>
  <si>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</si>
  <si>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</si>
  <si>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</si>
  <si>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</si>
  <si>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</si>
  <si>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</si>
  <si>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</si>
  <si>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</si>
  <si>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</si>
  <si>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</si>
  <si>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</si>
  <si>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</si>
  <si>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</si>
  <si>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</si>
  <si>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</si>
  <si>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</si>
  <si>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</si>
  <si>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</si>
  <si>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</si>
  <si>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</si>
  <si>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</si>
  <si>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</si>
  <si>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</si>
  <si>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</si>
  <si>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</si>
  <si>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</si>
  <si>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</si>
  <si>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</si>
  <si>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</si>
  <si>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</si>
  <si>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</si>
  <si>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</si>
  <si>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</si>
  <si>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</si>
  <si>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</si>
  <si>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</si>
  <si>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</si>
  <si>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</si>
  <si>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</si>
  <si>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</si>
  <si>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</si>
  <si>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</si>
  <si>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</si>
  <si>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</si>
  <si>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</si>
  <si>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</si>
  <si>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</si>
  <si>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</si>
  <si>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</si>
  <si>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</si>
  <si>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</si>
  <si>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</si>
  <si>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</si>
  <si>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</si>
  <si>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</si>
  <si>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</si>
  <si>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</si>
  <si>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</si>
  <si>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</si>
  <si>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</si>
  <si>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</si>
  <si>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</si>
  <si>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</si>
  <si>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</si>
  <si>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</si>
  <si>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</si>
  <si>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</si>
  <si>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</si>
  <si>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</si>
  <si>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</si>
  <si>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</si>
  <si>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</si>
  <si>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</si>
  <si>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</si>
  <si>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</si>
  <si>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</si>
  <si>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</si>
  <si>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</si>
  <si>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</si>
  <si>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</si>
  <si>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</si>
  <si>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</si>
  <si>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</si>
  <si>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</si>
  <si>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</si>
  <si>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</si>
  <si>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</si>
  <si>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</si>
  <si>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</si>
  <si>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</si>
  <si>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</si>
  <si>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</si>
  <si>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</si>
  <si>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</si>
  <si>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</si>
  <si>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</si>
  <si>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</si>
  <si>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</si>
  <si>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</si>
  <si>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</si>
  <si>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</si>
  <si>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</si>
  <si>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</si>
  <si>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</si>
  <si>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</si>
  <si>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</si>
  <si>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</si>
  <si>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</si>
  <si>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</si>
  <si>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</si>
  <si>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</si>
  <si>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</si>
  <si>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</si>
  <si>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</si>
  <si>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</si>
  <si>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</si>
  <si>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</si>
  <si>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</si>
  <si>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</si>
  <si>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</si>
  <si>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</si>
  <si>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</si>
  <si>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</si>
  <si>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</si>
  <si>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</si>
  <si>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</si>
  <si>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</si>
  <si>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</si>
  <si>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</si>
  <si>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</si>
  <si>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</si>
  <si>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</si>
  <si>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</si>
  <si>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</si>
  <si>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</si>
  <si>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</si>
  <si>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</si>
  <si>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</si>
  <si>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</si>
  <si>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</si>
  <si>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</si>
  <si>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</si>
  <si>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</si>
  <si>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</si>
  <si>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</si>
  <si>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</si>
  <si>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</si>
  <si>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</si>
  <si>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</si>
  <si>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</si>
  <si>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</si>
  <si>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</si>
  <si>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</si>
  <si>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</si>
  <si>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</si>
  <si>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</si>
  <si>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</si>
  <si>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</si>
  <si>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</si>
  <si>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</si>
  <si>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</si>
  <si>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</si>
  <si>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</si>
  <si>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</si>
  <si>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</si>
  <si>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</si>
  <si>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</si>
  <si>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</si>
  <si>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</si>
  <si>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</si>
  <si>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</si>
  <si>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</si>
  <si>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</si>
  <si>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</si>
  <si>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</si>
  <si>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</si>
  <si>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</si>
  <si>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</si>
  <si>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</si>
  <si>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</si>
  <si>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</si>
  <si>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</si>
  <si>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</si>
  <si>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</si>
  <si>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</si>
  <si>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</si>
  <si>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</si>
  <si>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</si>
  <si>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</si>
  <si>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</si>
  <si>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</si>
  <si>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</si>
  <si>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</si>
  <si>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</si>
  <si>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</si>
  <si>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</si>
  <si>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</si>
  <si>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</si>
  <si>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</si>
  <si>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</si>
  <si>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</si>
  <si>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</si>
  <si>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</si>
  <si>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</si>
  <si>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</si>
  <si>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</si>
  <si>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</si>
  <si>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</si>
  <si>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</si>
  <si>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</si>
  <si>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</si>
  <si>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</si>
  <si>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</si>
  <si>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</si>
  <si>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</si>
  <si>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</si>
  <si>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</si>
  <si>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</si>
  <si>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</si>
  <si>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</si>
  <si>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</si>
  <si>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</si>
  <si>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</si>
  <si>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</si>
  <si>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</si>
  <si>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</si>
  <si>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</si>
  <si>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</si>
  <si>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</si>
  <si>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</si>
  <si>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</si>
  <si>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</si>
  <si>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</si>
  <si>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</si>
  <si>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</si>
  <si>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</si>
  <si>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</si>
  <si>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</si>
  <si>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</si>
  <si>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</si>
  <si>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</si>
  <si>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</si>
  <si>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</si>
  <si>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</si>
  <si>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</si>
  <si>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</si>
  <si>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</si>
  <si>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</si>
  <si>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</si>
  <si>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</si>
  <si>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</si>
  <si>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</si>
  <si>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</si>
  <si>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</si>
  <si>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</si>
  <si>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</si>
  <si>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</si>
  <si>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</si>
  <si>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</si>
  <si>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</si>
  <si>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</si>
  <si>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</si>
  <si>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</si>
  <si>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</si>
  <si>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</si>
  <si>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</si>
  <si>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</si>
  <si>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</si>
  <si>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</si>
  <si>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</si>
  <si>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</si>
  <si>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</si>
  <si>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</si>
  <si>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</si>
  <si>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</si>
  <si>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</si>
  <si>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</si>
  <si>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</si>
  <si>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</si>
  <si>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</si>
  <si>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</si>
  <si>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</si>
  <si>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</si>
  <si>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</si>
  <si>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</si>
  <si>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</si>
  <si>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</si>
  <si>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</si>
  <si>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</si>
  <si>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</si>
  <si>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</si>
  <si>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</si>
  <si>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</si>
  <si>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</si>
  <si>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</si>
  <si>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</si>
  <si>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</si>
  <si>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</si>
  <si>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</si>
  <si>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</si>
  <si>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</si>
  <si>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</si>
  <si>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</si>
  <si>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</si>
  <si>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</si>
  <si>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</si>
  <si>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</si>
  <si>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</si>
  <si>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</si>
  <si>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</si>
  <si>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</si>
  <si>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</si>
  <si>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</si>
  <si>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</si>
  <si>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</si>
  <si>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</si>
  <si>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</si>
  <si>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</si>
  <si>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</si>
  <si>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</si>
  <si>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</si>
  <si>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</si>
  <si>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</si>
  <si>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</si>
  <si>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</si>
  <si>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</si>
  <si>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</si>
  <si>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</si>
  <si>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</si>
  <si>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</si>
  <si>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</si>
  <si>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</si>
  <si>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</si>
  <si>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</si>
  <si>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</si>
  <si>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</si>
  <si>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</si>
  <si>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</si>
  <si>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</si>
  <si>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</si>
  <si>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</si>
  <si>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</si>
  <si>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</si>
  <si>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</si>
  <si>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</si>
  <si>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</si>
  <si>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</si>
  <si>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</si>
  <si>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</si>
  <si>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</si>
  <si>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</si>
  <si>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</si>
  <si>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</si>
  <si>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</si>
  <si>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</si>
  <si>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</si>
  <si>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</si>
  <si>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</si>
  <si>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</si>
  <si>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</si>
  <si>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</si>
  <si>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</si>
  <si>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</si>
  <si>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</si>
  <si>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</si>
  <si>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</si>
  <si>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</si>
  <si>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</si>
  <si>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</si>
  <si>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</si>
  <si>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</si>
  <si>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</si>
  <si>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</si>
  <si>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</si>
  <si>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</si>
  <si>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</si>
  <si>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</si>
  <si>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</si>
  <si>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</si>
  <si>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</si>
  <si>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</si>
  <si>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</si>
  <si>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</si>
  <si>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</si>
  <si>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</si>
  <si>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</si>
  <si>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</si>
  <si>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</si>
  <si>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</si>
  <si>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</si>
  <si>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</si>
  <si>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</si>
  <si>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</si>
  <si>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</si>
  <si>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</si>
  <si>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</si>
  <si>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</si>
  <si>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</si>
  <si>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</si>
  <si>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</si>
  <si>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</si>
  <si>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</si>
  <si>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</si>
  <si>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</si>
  <si>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</si>
  <si>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</si>
  <si>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</si>
  <si>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</si>
  <si>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</si>
  <si>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</si>
  <si>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</si>
  <si>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</si>
  <si>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</si>
  <si>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</si>
  <si>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</si>
  <si>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</si>
  <si>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</si>
  <si>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</si>
  <si>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</si>
  <si>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</si>
  <si>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</si>
  <si>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</si>
  <si>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</si>
  <si>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</si>
  <si>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</si>
  <si>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</si>
  <si>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</si>
  <si>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</si>
  <si>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</si>
  <si>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</si>
  <si>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</si>
  <si>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</si>
  <si>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</si>
  <si>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</si>
  <si>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</si>
  <si>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</si>
  <si>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</si>
  <si>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</si>
  <si>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</si>
  <si>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</si>
  <si>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</si>
  <si>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</si>
  <si>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</si>
  <si>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</si>
  <si>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</si>
  <si>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</si>
  <si>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</si>
  <si>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</si>
  <si>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</si>
  <si>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</si>
  <si>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</si>
  <si>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</si>
  <si>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</si>
  <si>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</si>
  <si>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</si>
  <si>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</si>
  <si>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</si>
  <si>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</si>
  <si>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</si>
  <si>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</si>
  <si>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</si>
  <si>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</si>
  <si>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</si>
  <si>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</si>
  <si>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</si>
  <si>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</si>
  <si>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</si>
  <si>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</si>
  <si>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</si>
  <si>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</si>
  <si>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</si>
  <si>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</si>
  <si>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</si>
  <si>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</si>
  <si>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</si>
  <si>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</si>
  <si>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</si>
  <si>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</si>
  <si>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</si>
  <si>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</si>
  <si>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</si>
  <si>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</si>
  <si>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</si>
  <si>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</si>
  <si>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</si>
  <si>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</si>
  <si>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</si>
  <si>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</si>
  <si>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</si>
  <si>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</si>
  <si>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</si>
  <si>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</si>
  <si>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</si>
  <si>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</si>
  <si>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</si>
  <si>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</si>
  <si>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</si>
  <si>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</si>
  <si>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</si>
  <si>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</si>
  <si>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</si>
  <si>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</si>
  <si>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</si>
  <si>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</si>
  <si>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</si>
  <si>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</si>
  <si>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</si>
  <si>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</si>
  <si>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</si>
  <si>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</si>
  <si>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</si>
  <si>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</si>
  <si>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</si>
  <si>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</si>
  <si>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</si>
  <si>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</si>
  <si>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</si>
  <si>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</si>
  <si>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</si>
  <si>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</si>
  <si>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</si>
  <si>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</si>
  <si>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</si>
  <si>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</si>
  <si>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</si>
  <si>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</si>
  <si>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</si>
  <si>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</si>
  <si>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</si>
  <si>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</si>
  <si>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</si>
  <si>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</si>
  <si>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</si>
  <si>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</si>
  <si>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</si>
  <si>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</si>
  <si>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</si>
  <si>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</si>
  <si>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</si>
  <si>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</si>
  <si>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</si>
  <si>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</si>
  <si>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</si>
  <si>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</si>
  <si>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</si>
  <si>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</si>
  <si>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</si>
  <si>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</si>
  <si>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</si>
  <si>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</si>
  <si>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</si>
  <si>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</si>
  <si>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</si>
  <si>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</si>
  <si>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</si>
  <si>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</si>
  <si>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</si>
  <si>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</si>
  <si>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</si>
  <si>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</si>
  <si>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</si>
  <si>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</si>
  <si>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</si>
  <si>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</si>
  <si>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</si>
  <si>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</si>
  <si>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</si>
  <si>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</si>
  <si>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</si>
  <si>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</si>
  <si>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</si>
  <si>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</si>
  <si>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</si>
  <si>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</si>
  <si>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</si>
  <si>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</si>
  <si>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</si>
  <si>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</si>
  <si>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</si>
  <si>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</si>
  <si>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</si>
  <si>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</si>
  <si>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</si>
  <si>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</si>
  <si>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</si>
  <si>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</si>
  <si>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</si>
  <si>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</si>
  <si>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</si>
  <si>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</si>
  <si>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</si>
  <si>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</si>
  <si>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</si>
  <si>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</si>
  <si>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</si>
  <si>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</si>
  <si>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</si>
  <si>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</si>
  <si>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</si>
  <si>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</si>
  <si>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</si>
  <si>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</si>
  <si>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</si>
  <si>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</si>
  <si>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</si>
  <si>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</si>
  <si>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</si>
  <si>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</si>
  <si>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</si>
  <si>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</si>
  <si>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</si>
  <si>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</si>
  <si>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</si>
  <si>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</si>
  <si>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</si>
  <si>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</si>
  <si>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</si>
  <si>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</si>
  <si>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</si>
  <si>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</si>
  <si>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</si>
  <si>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</si>
  <si>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</si>
  <si>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</si>
  <si>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</si>
  <si>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</si>
  <si>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</si>
  <si>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L3/4  D1</t>
  </si>
  <si>
    <t>L3/4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</si>
</sst>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1</xdr:row>
      <xdr:rowOff>127000</xdr:rowOff>
    </xdr:from>
    <xdr:to>
      <xdr:col>19</xdr:col>
      <xdr:colOff>31750</xdr:colOff>
      <xdr:row>6</xdr:row>
      <xdr:rowOff>148167</xdr:rowOff>
    </xdr:to>
    <xdr:sp macro="" textlink="">
      <xdr:nvSpPr>
        <xdr:cNvPr id="2" name="Oval 1"/>
        <xdr:cNvSpPr/>
      </xdr:nvSpPr>
      <xdr:spPr>
        <a:xfrm>
          <a:off x="6540500" y="285750"/>
          <a:ext cx="2592917" cy="9525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NEED LAYOUT</a:t>
          </a:r>
        </a:p>
        <a:p>
          <a:pPr algn="ctr"/>
          <a:r>
            <a:rPr lang="en-US" sz="1100"/>
            <a:t>UPDATE SCHEDULE</a:t>
          </a:r>
        </a:p>
        <a:p>
          <a:pPr algn="ctr"/>
          <a:r>
            <a:rPr lang="en-US" sz="1100"/>
            <a:t>UPDATE MASTERFILE.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U8" sqref="U8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L3/4  D1</v>
      </c>
      <c r="Q5" s="348"/>
      <c r="R5" s="226"/>
      <c r="S5" s="226"/>
      <c r="T5" s="226"/>
      <c r="U5" s="349" t="s">
        <v>16</v>
      </c>
      <c r="V5" s="919">
        <f ca="1" xml:space="preserve"> TODAY()</f>
        <v>42578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0.187</v>
      </c>
      <c r="P13" s="158"/>
      <c r="Q13" s="973" t="s">
        <v>312</v>
      </c>
      <c r="R13" s="983"/>
      <c r="S13" s="999">
        <f>+C20</f>
        <v>0.40625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6.2E-2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150.1066896050265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5.7303018156866914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0.26900000000000002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0.40625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8.0509403223794226E-2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512.06356148407315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0.47752515130722428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0.27438000000000001</v>
      </c>
      <c r="P22" s="158"/>
      <c r="Q22" s="973" t="s">
        <v>296</v>
      </c>
      <c r="R22" s="974"/>
      <c r="S22" s="974"/>
      <c r="T22" s="203">
        <f>IF(S20="",,S20 - 1)</f>
        <v>511.06356148407315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5.7303018156866914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1.1212503194409942E-2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6.7499999999999999E-3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4.4625031944099417E-3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3066.3813689044391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512.06356148407315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511.06356148407315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-0.61577453146254912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23.903282562277582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-9.2366179719382373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1.1212503194409942E-2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2.3546256708260879E-2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489.23661797193824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1200.853516840212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150.1066896050265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1.9229442978413051E-2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150.1066896050265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1.1212503194409942E-2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8.0509403223794226E-2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7.8487522360869595E-3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4.3168137298478281E-3</v>
      </c>
      <c r="E62" s="146"/>
      <c r="F62" s="304">
        <v>68</v>
      </c>
      <c r="G62" s="180" t="s">
        <v>231</v>
      </c>
      <c r="H62" s="182"/>
      <c r="I62" s="181">
        <f>SUM(I53:I61)</f>
        <v>0.11834418790879792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3.5947724548449723E-2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1.9229442978413051E-2</v>
      </c>
      <c r="E64" s="146"/>
      <c r="F64" s="165">
        <v>70</v>
      </c>
      <c r="G64" s="167" t="s">
        <v>352</v>
      </c>
      <c r="H64" s="166"/>
      <c r="I64" s="162">
        <f>+I63+I62</f>
        <v>0.15429191245724763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42578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42578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3.3844827593797665E-2</v>
      </c>
      <c r="F23" s="120">
        <f>E23</f>
        <v>3.3844827593797665E-2</v>
      </c>
    </row>
    <row r="24" spans="2:28">
      <c r="B24" s="115" t="s">
        <v>44</v>
      </c>
      <c r="C24" s="108"/>
      <c r="D24" s="111"/>
      <c r="E24" s="111">
        <f>Assembly!H96</f>
        <v>8.3599359414999352E-2</v>
      </c>
      <c r="F24" s="120">
        <f>E24</f>
        <v>8.3599359414999352E-2</v>
      </c>
    </row>
    <row r="25" spans="2:28">
      <c r="B25" s="121" t="s">
        <v>40</v>
      </c>
      <c r="C25" s="108"/>
      <c r="D25" s="361"/>
      <c r="E25" s="122">
        <f>Assembly!H97</f>
        <v>3.6847725448450622E-2</v>
      </c>
      <c r="F25" s="123">
        <f>E25-Assembly!H85-Assembly!H86-Assembly!H88-Assembly!H89-'Machined Part #1'!I54-'Machined Part #1'!I58-'Pacific Quote #2'!I50-'Pacific Quote #2'!I54-'Pacific Quote #3'!I50-'Pacific Quote #3'!I54</f>
        <v>3.5947724548449723E-2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-0.15429191245724766</v>
      </c>
      <c r="F26" s="120">
        <f>F22-F23-F24-F25</f>
        <v>-0.15339191155724674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-0.15429191245724766</v>
      </c>
      <c r="F28" s="120">
        <f>F26-F27</f>
        <v>-0.15339191155724674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3.3844827593797665E-2</v>
      </c>
      <c r="F34" s="395">
        <f>'Machined Part #1'!I55+'Machined Part #1'!I56+'Machined Part #1'!I57</f>
        <v>8.3599359414999352E-2</v>
      </c>
      <c r="G34" s="468">
        <f>'Machined Part #1'!I63+'Machined Part #1'!I54+'Machined Part #1'!I58</f>
        <v>3.6847725448450622E-2</v>
      </c>
      <c r="H34" s="327">
        <f>'Machined Part #1'!I64</f>
        <v>0.15429191245724763</v>
      </c>
      <c r="I34" s="327"/>
      <c r="J34" s="843">
        <f t="shared" ref="J34:J43" si="1">$H34</f>
        <v>0.15429191245724763</v>
      </c>
      <c r="K34" s="811"/>
      <c r="L34" s="327"/>
      <c r="M34" s="327">
        <f t="shared" ref="M34:M43" si="2">$H34</f>
        <v>0.15429191245724763</v>
      </c>
      <c r="N34" s="811"/>
      <c r="O34" s="327"/>
      <c r="P34" s="327">
        <f t="shared" ref="P34:P43" si="3">$H34</f>
        <v>0.15429191245724763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0.15429191245724763</v>
      </c>
      <c r="I44" s="467"/>
      <c r="J44" s="846">
        <f>SUM(J34:J43)</f>
        <v>0.15429191245724763</v>
      </c>
      <c r="K44" s="813"/>
      <c r="L44" s="467"/>
      <c r="M44" s="467">
        <f>SUM(M34:M43)</f>
        <v>0.15429191245724763</v>
      </c>
      <c r="N44" s="813"/>
      <c r="O44" s="467"/>
      <c r="P44" s="467">
        <f>SUM(P34:P43)</f>
        <v>0.15429191245724763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3.3844827593797665E-2</v>
      </c>
      <c r="I95" s="478"/>
      <c r="J95" s="861">
        <f>J65+SUM(F46:F55)+SUM(F34:F43)+J32</f>
        <v>8.3599359414999352E-2</v>
      </c>
      <c r="K95" s="816"/>
      <c r="L95" s="478"/>
      <c r="M95" s="478">
        <f>M65+SUM(G46:G55)+SUM(G34:G43)+M32</f>
        <v>3.6847725448450622E-2</v>
      </c>
      <c r="N95" s="816"/>
      <c r="O95" s="478"/>
      <c r="P95" s="478">
        <f>P65+SUM(H46:H55)+SUM(H34:H43)+P32</f>
        <v>0.15429191245724763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8.3599359414999352E-2</v>
      </c>
      <c r="I96" s="397"/>
      <c r="J96" s="862">
        <f>J80+SUM(G46:G55)+SUM(G34:G43)</f>
        <v>3.6847725448450622E-2</v>
      </c>
      <c r="K96" s="822"/>
      <c r="L96" s="397"/>
      <c r="M96" s="397">
        <f>M80+SUM(H46:H55)+SUM(H34:H43)</f>
        <v>0.15429191245724763</v>
      </c>
      <c r="N96" s="822"/>
      <c r="O96" s="397"/>
      <c r="P96" s="397">
        <f>P80+SUM(J46:J55)+SUM(J34:J43)</f>
        <v>0.15429191245724763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3.6847725448450622E-2</v>
      </c>
      <c r="I97" s="326"/>
      <c r="J97" s="863">
        <f>J81+SUM(H46:H55)+SUM(H34:H43)+J91</f>
        <v>0.15429191245724763</v>
      </c>
      <c r="K97" s="815"/>
      <c r="L97" s="326"/>
      <c r="M97" s="326">
        <f>M81+SUM(J46:J55)+SUM(J34:J43)+M91</f>
        <v>0.15429191245724763</v>
      </c>
      <c r="N97" s="815"/>
      <c r="O97" s="326"/>
      <c r="P97" s="326">
        <f>P81+SUM(M46:M55)+SUM(M34:M43)+P91</f>
        <v>0.15429191245724763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0.15429191245724766</v>
      </c>
      <c r="I99" s="360"/>
      <c r="J99" s="865">
        <f>SUM(J95:J98)</f>
        <v>0.27473899732069762</v>
      </c>
      <c r="K99" s="817"/>
      <c r="L99" s="360"/>
      <c r="M99" s="360">
        <f>SUM(M95:M98)</f>
        <v>0.34543155036294593</v>
      </c>
      <c r="N99" s="817"/>
      <c r="O99" s="360"/>
      <c r="P99" s="360">
        <f>SUM(P95:P98)</f>
        <v>0.46287573737174292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2016-07-27T16:01:43Z</dcterms:modified>
</cp:coreProperties>
</file>