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J82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93" i="6"/>
  <c r="O87" i="6"/>
  <c r="O101" i="6"/>
  <c r="M101" i="6"/>
  <c r="M8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<sst xmlns="http://schemas.openxmlformats.org/spreadsheetml/2006/main" count="3072" uniqueCount="710">
  <si>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</si>
  <si>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</si>
  <si>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</si>
  <si>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</si>
  <si>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</si>
  <si>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</si>
  <si>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</si>
  <si>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</si>
  <si>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</si>
  <si>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</si>
  <si>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</si>
  <si>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</si>
  <si>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</si>
  <si>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</si>
  <si>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</si>
  <si>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</si>
  <si>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</si>
  <si>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</si>
  <si>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</si>
  <si>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</si>
  <si>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</si>
  <si>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</si>
  <si>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</si>
  <si>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</si>
  <si>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</si>
  <si>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</si>
  <si>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</si>
  <si>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</si>
  <si>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</si>
  <si>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</si>
  <si>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</si>
  <si>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</si>
  <si>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</si>
  <si>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</si>
  <si>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</si>
  <si>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</si>
  <si>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</si>
  <si>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</si>
  <si>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</si>
  <si>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</si>
  <si>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</si>
  <si>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</si>
  <si>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</si>
  <si>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</si>
  <si>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</si>
  <si>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</si>
  <si>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</si>
  <si>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</si>
  <si>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</si>
  <si>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</si>
  <si>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</si>
  <si>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</si>
  <si>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</si>
  <si>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</si>
  <si>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</si>
  <si>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</si>
  <si>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</si>
  <si>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</si>
  <si>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</si>
  <si>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</si>
  <si>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</si>
  <si>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</si>
  <si>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</si>
  <si>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</si>
  <si>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</si>
  <si>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</si>
  <si>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</si>
  <si>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</si>
  <si>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</si>
  <si>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</si>
  <si>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</si>
  <si>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</si>
  <si>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</si>
  <si>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</si>
  <si>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</si>
  <si>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</si>
  <si>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</si>
  <si>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</si>
  <si>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</si>
  <si>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</si>
  <si>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</si>
  <si>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</si>
  <si>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</si>
  <si>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</si>
  <si>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</si>
  <si>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</si>
  <si>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</si>
  <si>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</si>
  <si>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</si>
  <si>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</si>
  <si>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</si>
  <si>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</si>
  <si>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</si>
  <si>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</si>
  <si>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</si>
  <si>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</si>
  <si>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</si>
  <si>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</si>
  <si>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</si>
  <si>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</si>
  <si>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</si>
  <si>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</si>
  <si>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</si>
  <si>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</si>
  <si>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</si>
  <si>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</si>
  <si>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</si>
  <si>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</si>
  <si>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</si>
  <si>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</si>
  <si>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</si>
  <si>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</si>
  <si>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</si>
  <si>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</si>
  <si>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</si>
  <si>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</si>
  <si>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</si>
  <si>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</si>
  <si>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</si>
  <si>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</si>
  <si>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</si>
  <si>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</si>
  <si>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</si>
  <si>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</si>
  <si>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</si>
  <si>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</si>
  <si>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</si>
  <si>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</si>
  <si>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</si>
  <si>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</si>
  <si>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</si>
  <si>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</si>
  <si>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</si>
  <si>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</si>
  <si>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</si>
  <si>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</si>
  <si>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</si>
  <si>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</si>
  <si>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</si>
  <si>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</si>
  <si>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</si>
  <si>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</si>
  <si>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</si>
  <si>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</si>
  <si>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</si>
  <si>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</si>
  <si>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</si>
  <si>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</si>
  <si>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</si>
  <si>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</si>
  <si>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</si>
  <si>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</si>
  <si>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</si>
  <si>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</si>
  <si>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</si>
  <si>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</si>
  <si>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</si>
  <si>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</si>
  <si>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</si>
  <si>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</si>
  <si>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</si>
  <si>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</si>
  <si>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</si>
  <si>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</si>
  <si>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</si>
  <si>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</si>
  <si>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</si>
  <si>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</si>
  <si>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</si>
  <si>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</si>
  <si>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</si>
  <si>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</si>
  <si>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</si>
  <si>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</si>
  <si>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</si>
  <si>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</si>
  <si>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</si>
  <si>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</si>
  <si>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</si>
  <si>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</si>
  <si>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</si>
  <si>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</si>
  <si>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</si>
  <si>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</si>
  <si>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</si>
  <si>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</si>
  <si>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</si>
  <si>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</si>
  <si>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</si>
  <si>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</si>
  <si>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</si>
  <si>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</si>
  <si>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</si>
  <si>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</si>
  <si>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</si>
  <si>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</si>
  <si>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</si>
  <si>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</si>
  <si>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</si>
  <si>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</si>
  <si>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</si>
  <si>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</si>
  <si>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</si>
  <si>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</si>
  <si>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</si>
  <si>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</si>
  <si>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</si>
  <si>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</si>
  <si>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</si>
  <si>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</si>
  <si>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</si>
  <si>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</si>
  <si>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</si>
  <si>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</si>
  <si>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</si>
  <si>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</si>
  <si>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</si>
  <si>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</si>
  <si>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</si>
  <si>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</si>
  <si>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</si>
  <si>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</si>
  <si>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</si>
  <si>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</si>
  <si>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</si>
  <si>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</si>
  <si>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</si>
  <si>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</si>
  <si>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</si>
  <si>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</si>
  <si>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</si>
  <si>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</si>
  <si>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</si>
  <si>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</si>
  <si>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</si>
  <si>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</si>
  <si>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</si>
  <si>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</si>
  <si>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</si>
  <si>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</si>
  <si>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</si>
  <si>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</si>
  <si>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</si>
  <si>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</si>
  <si>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</si>
  <si>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</si>
  <si>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</si>
  <si>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</si>
  <si>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</si>
  <si>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</si>
  <si>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</si>
  <si>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</si>
  <si>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</si>
  <si>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</si>
  <si>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</si>
  <si>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</si>
  <si>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</si>
  <si>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</si>
  <si>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</si>
  <si>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</si>
  <si>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</si>
  <si>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</si>
  <si>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</si>
  <si>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</si>
  <si>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</si>
  <si>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</si>
  <si>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</si>
  <si>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</si>
  <si>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</si>
  <si>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</si>
  <si>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</si>
  <si>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</si>
  <si>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</si>
  <si>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</si>
  <si>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</si>
  <si>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</si>
  <si>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</si>
  <si>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</si>
  <si>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</si>
  <si>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</si>
  <si>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</si>
  <si>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</si>
  <si>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</si>
  <si>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</si>
  <si>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</si>
  <si>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</si>
  <si>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</si>
  <si>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</si>
  <si>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</si>
  <si>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</si>
  <si>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</si>
  <si>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</si>
  <si>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</si>
  <si>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</si>
  <si>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</si>
  <si>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</si>
  <si>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</si>
  <si>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</si>
  <si>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</si>
  <si>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</si>
  <si>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</si>
  <si>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</si>
  <si>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</si>
  <si>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</si>
  <si>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</si>
  <si>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</si>
  <si>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</si>
  <si>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</si>
  <si>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</si>
  <si>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</si>
  <si>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</si>
  <si>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</si>
  <si>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</si>
  <si>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</si>
  <si>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</si>
  <si>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</si>
  <si>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</si>
  <si>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</si>
  <si>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</si>
  <si>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</si>
  <si>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</si>
  <si>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</si>
  <si>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</si>
  <si>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</si>
  <si>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</si>
  <si>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</si>
  <si>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</si>
  <si>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</si>
  <si>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</si>
  <si>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</si>
  <si>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</si>
  <si>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</si>
  <si>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</si>
  <si>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</si>
  <si>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</si>
  <si>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</si>
  <si>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</si>
  <si>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</si>
  <si>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</si>
  <si>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</si>
  <si>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</si>
  <si>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</si>
  <si>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</si>
  <si>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</si>
  <si>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</si>
  <si>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</si>
  <si>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</si>
  <si>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</si>
  <si>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</si>
  <si>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</si>
  <si>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</si>
  <si>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</si>
  <si>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</si>
  <si>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</si>
  <si>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</si>
  <si>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</si>
  <si>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</si>
  <si>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</si>
  <si>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</si>
  <si>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</si>
  <si>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</si>
  <si>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</si>
  <si>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</si>
  <si>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</si>
  <si>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</si>
  <si>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</si>
  <si>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</si>
  <si>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</si>
  <si>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</si>
  <si>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</si>
  <si>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</si>
  <si>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</si>
  <si>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</si>
  <si>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</si>
  <si>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</si>
  <si>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</si>
  <si>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</si>
  <si>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</si>
  <si>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</si>
  <si>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</si>
  <si>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</si>
  <si>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</si>
  <si>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</si>
  <si>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</si>
  <si>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</si>
  <si>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</si>
  <si>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</si>
  <si>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</si>
  <si>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</si>
  <si>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</si>
  <si>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</si>
  <si>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</si>
  <si>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</si>
  <si>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</si>
  <si>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</si>
  <si>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</si>
  <si>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</si>
  <si>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</si>
  <si>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</si>
  <si>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</si>
  <si>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</si>
  <si>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</si>
  <si>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</si>
  <si>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</si>
  <si>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</si>
  <si>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</si>
  <si>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</si>
  <si>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</si>
  <si>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</si>
  <si>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</si>
  <si>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</si>
  <si>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</si>
  <si>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</si>
  <si>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</si>
  <si>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</si>
  <si>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</si>
  <si>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</si>
  <si>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</si>
  <si>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</si>
  <si>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</si>
  <si>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</si>
  <si>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</si>
  <si>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</si>
  <si>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</si>
  <si>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</si>
  <si>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</si>
  <si>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</si>
  <si>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</si>
  <si>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</si>
  <si>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</si>
  <si>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</si>
  <si>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</si>
  <si>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</si>
  <si>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</si>
  <si>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</si>
  <si>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</si>
  <si>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</si>
  <si>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</si>
  <si>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</si>
  <si>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</si>
  <si>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</si>
  <si>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</si>
  <si>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</si>
  <si>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</si>
  <si>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</si>
  <si>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</si>
  <si>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</si>
  <si>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</si>
  <si>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</si>
  <si>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</si>
  <si>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</si>
  <si>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</si>
  <si>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</si>
  <si>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</si>
  <si>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</si>
  <si>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</si>
  <si>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</si>
  <si>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</si>
  <si>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</si>
  <si>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</si>
  <si>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</si>
  <si>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</si>
  <si>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</si>
  <si>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</si>
  <si>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</si>
  <si>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</si>
  <si>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</si>
  <si>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</si>
  <si>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</si>
  <si>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</si>
  <si>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</si>
  <si>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</si>
  <si>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</si>
  <si>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</si>
  <si>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</si>
  <si>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</si>
  <si>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</si>
  <si>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</si>
  <si>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</si>
  <si>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</si>
  <si>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</si>
  <si>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</si>
  <si>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</si>
  <si>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</si>
  <si>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</si>
  <si>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</si>
  <si>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</si>
  <si>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</si>
  <si>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</si>
  <si>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</si>
  <si>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</si>
  <si>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</si>
  <si>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</si>
  <si>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</si>
  <si>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</si>
  <si>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</si>
  <si>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</si>
  <si>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</si>
  <si>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</si>
  <si>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</si>
  <si>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</si>
  <si>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</si>
  <si>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</si>
  <si>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</si>
  <si>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</si>
  <si>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</si>
  <si>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</si>
  <si>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</si>
  <si>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</si>
  <si>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</si>
  <si>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</si>
  <si>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</si>
  <si>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</si>
  <si>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</si>
  <si>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</si>
  <si>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</si>
  <si>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</si>
  <si>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</si>
  <si>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</si>
  <si>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</si>
  <si>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</si>
  <si>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</si>
  <si>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</si>
  <si>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</si>
  <si>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</si>
  <si>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</si>
  <si>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</si>
  <si>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</si>
  <si>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</si>
  <si>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</si>
  <si>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</si>
  <si>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</si>
  <si>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</si>
  <si>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</si>
  <si>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</si>
  <si>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</si>
  <si>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</si>
  <si>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</si>
  <si>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</si>
  <si>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</si>
  <si>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</si>
  <si>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</si>
  <si>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</si>
  <si>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</si>
  <si>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</si>
  <si>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</si>
  <si>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</si>
  <si>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</si>
  <si>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</si>
  <si>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</si>
  <si>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</si>
  <si>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</si>
  <si>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</si>
  <si>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</si>
  <si>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</si>
  <si>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</si>
  <si>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</si>
  <si>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</si>
  <si>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</si>
  <si>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</si>
  <si>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</si>
  <si>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</si>
  <si>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</si>
  <si>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</si>
  <si>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</si>
  <si>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</si>
  <si>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</si>
  <si>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</si>
  <si>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</si>
  <si>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</si>
  <si>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</si>
  <si>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</si>
  <si>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</si>
  <si>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</si>
  <si>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</si>
  <si>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</si>
  <si>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</si>
  <si>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</si>
  <si>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</si>
  <si>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</si>
  <si>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</si>
  <si>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</si>
  <si>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</si>
  <si>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</si>
  <si>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</si>
  <si>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</si>
  <si>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</si>
  <si>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</si>
  <si>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</si>
  <si>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</si>
  <si>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</si>
  <si>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</si>
  <si>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</si>
  <si>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</si>
  <si>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</si>
  <si>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</si>
  <si>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</si>
  <si>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</si>
  <si>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</si>
  <si>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</si>
  <si>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</si>
  <si>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</si>
  <si>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</si>
  <si>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</si>
  <si>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</si>
  <si>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</si>
  <si>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</si>
  <si>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</si>
  <si>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</si>
  <si>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</si>
  <si>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</si>
  <si>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</si>
  <si>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</si>
  <si>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</si>
  <si>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</si>
  <si>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</si>
  <si>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</si>
  <si>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</si>
  <si>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</si>
  <si>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</si>
  <si>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</si>
  <si>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</si>
  <si>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</si>
  <si>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</si>
  <si>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</si>
  <si>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</si>
  <si>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</si>
  <si>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</si>
  <si>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</si>
  <si>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</si>
  <si>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</si>
  <si>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</si>
  <si>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</si>
  <si>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</si>
  <si>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</si>
  <si>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</si>
  <si>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</si>
  <si>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</si>
  <si>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</si>
  <si>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</si>
  <si>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</si>
  <si>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</si>
  <si>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</si>
  <si>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</si>
  <si>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</si>
  <si>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</si>
  <si>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</si>
  <si>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</si>
  <si>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</si>
  <si>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</si>
  <si>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</si>
  <si>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</si>
  <si>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</si>
  <si>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</si>
  <si>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</si>
  <si>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</si>
  <si>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</si>
  <si>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</si>
  <si>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</si>
  <si>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</si>
  <si>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</si>
  <si>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</si>
  <si>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</si>
  <si>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</si>
  <si>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</si>
  <si>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</si>
  <si>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</si>
  <si>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</si>
  <si>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</si>
  <si>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</si>
  <si>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</si>
  <si>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</si>
  <si>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</si>
  <si>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</si>
  <si>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</si>
  <si>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</si>
  <si>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</si>
  <si>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</si>
  <si>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</si>
  <si>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</si>
  <si>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</si>
  <si>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</si>
  <si>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</si>
  <si>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</si>
  <si>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</si>
  <si>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</si>
  <si>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</si>
  <si>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</si>
  <si>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</si>
  <si>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</si>
  <si>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</si>
  <si>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</si>
  <si>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</si>
  <si>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</si>
  <si>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</si>
  <si>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</si>
  <si>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</si>
  <si>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</si>
  <si>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</si>
  <si>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</si>
  <si>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</si>
  <si>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</si>
  <si>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</si>
  <si>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</si>
  <si>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</si>
  <si>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</si>
  <si>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</si>
  <si>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</si>
  <si>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M20011</t>
  </si>
  <si>
    <t xml:space="preserve"> M2001 NON STND ACME 1-1/4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</si>
</sst>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A6" sqref="A6:D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 M2001 NON STND ACME 1-1/4</v>
      </c>
      <c r="Q5" s="348"/>
      <c r="R5" s="226"/>
      <c r="S5" s="226"/>
      <c r="T5" s="226"/>
      <c r="U5" s="349" t="s">
        <v>16</v>
      </c>
      <c r="V5" s="919">
        <f ca="1" xml:space="preserve"> TODAY()</f>
        <v>42916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0.12</v>
      </c>
      <c r="P13" s="158"/>
      <c r="Q13" s="1000" t="s">
        <v>312</v>
      </c>
      <c r="R13" s="969"/>
      <c r="S13" s="1017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1045.6461414391513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14.955176191602527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0.23299999999999998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1.155744713347011E-2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586.97298661954062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1.246264682633544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0.23765999999999998</v>
      </c>
      <c r="P22" s="158"/>
      <c r="Q22" s="1000" t="s">
        <v>296</v>
      </c>
      <c r="R22" s="968"/>
      <c r="S22" s="968"/>
      <c r="T22" s="203">
        <f>IF(S20="",,S20 - 1)</f>
        <v>585.97298661954062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14.955176191602527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2.5521954992974095E-2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708</v>
      </c>
      <c r="N30" s="1041"/>
      <c r="O30" s="920">
        <v>5.1999999999999998E-3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2.0321954992974095E-2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1241.3793103448277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1117.2413793103449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2929.8649330977032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586.97298661954062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8937.9310344827591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585.97298661954062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2.0506290353230776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20.852748387096771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30.759435529846165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2.5521954992974095E-2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18.620689655172416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5.3596105485245599E-2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449.24056447015386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8365.1691315132102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1045.6461414391513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4.3770152812950575E-2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1045.6461414391513</v>
      </c>
      <c r="Q54" s="972"/>
      <c r="R54" s="970" t="s">
        <v>702</v>
      </c>
      <c r="S54" s="323" t="s">
        <v>247</v>
      </c>
      <c r="T54" s="324"/>
      <c r="U54" s="324"/>
      <c r="V54" s="347">
        <f>O24</f>
        <v>2.5521954992974095E-2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1.155744713347011E-2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1.7865368495081864E-2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9.8259526722950258E-3</v>
      </c>
      <c r="E62" s="146"/>
      <c r="F62" s="304">
        <v>68</v>
      </c>
      <c r="G62" s="180" t="s">
        <v>231</v>
      </c>
      <c r="H62" s="182"/>
      <c r="I62" s="181">
        <f>SUM(I53:I61)</f>
        <v>7.3932941653011328E-2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6.2983834296103536E-3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4.3770152812950575E-2</v>
      </c>
      <c r="E64" s="146"/>
      <c r="F64" s="165">
        <v>70</v>
      </c>
      <c r="G64" s="167" t="s">
        <v>352</v>
      </c>
      <c r="H64" s="166"/>
      <c r="I64" s="162">
        <f>+I63+I62</f>
        <v>8.023132508262168E-2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42916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42916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5.8385537428335188E-2</v>
      </c>
      <c r="F23" s="120">
        <f>E23</f>
        <v>5.8385537428335188E-2</v>
      </c>
    </row>
    <row r="24" spans="2:28" x14ac:dyDescent="0.2">
      <c r="B24" s="115" t="s">
        <v>44</v>
      </c>
      <c r="C24" s="108"/>
      <c r="D24" s="111"/>
      <c r="E24" s="111">
        <f>Assembly!H96</f>
        <v>1.4647403324675241E-2</v>
      </c>
      <c r="F24" s="120">
        <f>E24</f>
        <v>1.4647403324675241E-2</v>
      </c>
    </row>
    <row r="25" spans="2:28" x14ac:dyDescent="0.2">
      <c r="B25" s="121" t="s">
        <v>40</v>
      </c>
      <c r="C25" s="108"/>
      <c r="D25" s="361"/>
      <c r="E25" s="122">
        <f>Assembly!H97</f>
        <v>7.1983843296112536E-3</v>
      </c>
      <c r="F25" s="123">
        <f>E25-Assembly!H85-Assembly!H86-Assembly!H88-Assembly!H89-'Machined Part #1'!I54-'Machined Part #1'!I58-'Pacific Quote #2'!I50-'Pacific Quote #2'!I54-'Pacific Quote #3'!I50-'Pacific Quote #3'!I54</f>
        <v>6.2983834296103536E-3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-8.023132508262168E-2</v>
      </c>
      <c r="F26" s="120">
        <f>F22-F23-F24-F25</f>
        <v>-7.9331324182620774E-2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-8.023132508262168E-2</v>
      </c>
      <c r="F28" s="120">
        <f>F26-F27</f>
        <v>-7.9331324182620774E-2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5.8385537428335188E-2</v>
      </c>
      <c r="F34" s="395">
        <f>'Machined Part #1'!I55+'Machined Part #1'!I56+'Machined Part #1'!I57</f>
        <v>1.4647403324675241E-2</v>
      </c>
      <c r="G34" s="468">
        <f>'Machined Part #1'!I63+'Machined Part #1'!I54+'Machined Part #1'!I58</f>
        <v>7.1983843296112536E-3</v>
      </c>
      <c r="H34" s="327">
        <f>'Machined Part #1'!I64</f>
        <v>8.023132508262168E-2</v>
      </c>
      <c r="I34" s="327"/>
      <c r="J34" s="843">
        <f t="shared" ref="J34:J43" si="1">$H34</f>
        <v>8.023132508262168E-2</v>
      </c>
      <c r="K34" s="811"/>
      <c r="L34" s="327"/>
      <c r="M34" s="327">
        <f t="shared" ref="M34:M43" si="2">$H34</f>
        <v>8.023132508262168E-2</v>
      </c>
      <c r="N34" s="811"/>
      <c r="O34" s="327"/>
      <c r="P34" s="327">
        <f t="shared" ref="P34:P43" si="3">$H34</f>
        <v>8.023132508262168E-2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8.023132508262168E-2</v>
      </c>
      <c r="I44" s="467"/>
      <c r="J44" s="846">
        <f>SUM(J34:J43)</f>
        <v>8.023132508262168E-2</v>
      </c>
      <c r="K44" s="813"/>
      <c r="L44" s="467"/>
      <c r="M44" s="467">
        <f>SUM(M34:M43)</f>
        <v>8.023132508262168E-2</v>
      </c>
      <c r="N44" s="813"/>
      <c r="O44" s="467"/>
      <c r="P44" s="467">
        <f>SUM(P34:P43)</f>
        <v>8.023132508262168E-2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5.8385537428335188E-2</v>
      </c>
      <c r="I95" s="478"/>
      <c r="J95" s="861">
        <f>J65+SUM(F46:F55)+SUM(F34:F43)+J32</f>
        <v>1.4647403324675241E-2</v>
      </c>
      <c r="K95" s="816"/>
      <c r="L95" s="478"/>
      <c r="M95" s="478">
        <f>M65+SUM(G46:G55)+SUM(G34:G43)+M32</f>
        <v>7.1983843296112536E-3</v>
      </c>
      <c r="N95" s="816"/>
      <c r="O95" s="478"/>
      <c r="P95" s="478">
        <f>P65+SUM(H46:H55)+SUM(H34:H43)+P32</f>
        <v>8.023132508262168E-2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1.4647403324675241E-2</v>
      </c>
      <c r="I96" s="397"/>
      <c r="J96" s="862">
        <f>J80+SUM(G46:G55)+SUM(G34:G43)</f>
        <v>7.1983843296112536E-3</v>
      </c>
      <c r="K96" s="822"/>
      <c r="L96" s="397"/>
      <c r="M96" s="397">
        <f>M80+SUM(H46:H55)+SUM(H34:H43)</f>
        <v>8.023132508262168E-2</v>
      </c>
      <c r="N96" s="822"/>
      <c r="O96" s="397"/>
      <c r="P96" s="397">
        <f>P80+SUM(J46:J55)+SUM(J34:J43)</f>
        <v>8.023132508262168E-2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7.1983843296112536E-3</v>
      </c>
      <c r="I97" s="326"/>
      <c r="J97" s="863">
        <f>J81+SUM(H46:H55)+SUM(H34:H43)+J91</f>
        <v>8.023132508262168E-2</v>
      </c>
      <c r="K97" s="815"/>
      <c r="L97" s="326"/>
      <c r="M97" s="326">
        <f>M81+SUM(J46:J55)+SUM(J34:J43)+M91</f>
        <v>8.023132508262168E-2</v>
      </c>
      <c r="N97" s="815"/>
      <c r="O97" s="326"/>
      <c r="P97" s="326">
        <f>P81+SUM(M46:M55)+SUM(M34:M43)+P91</f>
        <v>8.023132508262168E-2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8.023132508262168E-2</v>
      </c>
      <c r="I99" s="360"/>
      <c r="J99" s="865">
        <f>SUM(J95:J98)</f>
        <v>0.10207711273690817</v>
      </c>
      <c r="K99" s="817"/>
      <c r="L99" s="360"/>
      <c r="M99" s="360">
        <f>SUM(M95:M98)</f>
        <v>0.16766103449485462</v>
      </c>
      <c r="N99" s="817"/>
      <c r="O99" s="360"/>
      <c r="P99" s="360">
        <f>SUM(P95:P98)</f>
        <v>0.24069397524786504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2017-06-30T13:41:49Z</dcterms:modified>
</cp:coreProperties>
</file>