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<sst xmlns="http://schemas.openxmlformats.org/spreadsheetml/2006/main" count="3068" uniqueCount="706">
  <si>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</si>
  <si>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</si>
  <si>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</si>
  <si>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</si>
  <si>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</si>
  <si>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</si>
  <si>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</si>
  <si>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</si>
  <si>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</si>
  <si>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</si>
  <si>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</si>
  <si>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</si>
  <si>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</si>
  <si>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</si>
  <si>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</si>
  <si>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</si>
  <si>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</si>
  <si>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</si>
  <si>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</si>
  <si>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</si>
  <si>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</si>
  <si>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</si>
  <si>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</si>
  <si>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</si>
  <si>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</si>
  <si>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</si>
  <si>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</si>
  <si>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</si>
  <si>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</si>
  <si>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</si>
  <si>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</si>
  <si>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</si>
  <si>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</si>
  <si>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</si>
  <si>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</si>
  <si>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</si>
  <si>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</si>
  <si>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</si>
  <si>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</si>
  <si>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</si>
  <si>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</si>
  <si>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</si>
  <si>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</si>
  <si>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</si>
  <si>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</si>
  <si>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</si>
  <si>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</si>
  <si>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</si>
  <si>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</si>
  <si>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</si>
  <si>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</si>
  <si>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</si>
  <si>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</si>
  <si>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</si>
  <si>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</si>
  <si>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</si>
  <si>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</si>
  <si>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</si>
  <si>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</si>
  <si>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</si>
  <si>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</si>
  <si>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</si>
  <si>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</si>
  <si>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</si>
  <si>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</si>
  <si>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</si>
  <si>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</si>
  <si>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</si>
  <si>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</si>
  <si>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</si>
  <si>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</si>
  <si>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</si>
  <si>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</si>
  <si>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</si>
  <si>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</si>
  <si>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</si>
  <si>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</si>
  <si>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</si>
  <si>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</si>
  <si>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</si>
  <si>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</si>
  <si>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</si>
  <si>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</si>
  <si>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</si>
  <si>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</si>
  <si>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</si>
  <si>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</si>
  <si>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</si>
  <si>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</si>
  <si>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</si>
  <si>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</si>
  <si>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</si>
  <si>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</si>
  <si>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</si>
  <si>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</si>
  <si>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</si>
  <si>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</si>
  <si>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</si>
  <si>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</si>
  <si>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</si>
  <si>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</si>
  <si>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</si>
  <si>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</si>
  <si>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</si>
  <si>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</si>
  <si>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</si>
  <si>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</si>
  <si>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</si>
  <si>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</si>
  <si>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</si>
  <si>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</si>
  <si>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</si>
  <si>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</si>
  <si>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</si>
  <si>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</si>
  <si>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</si>
  <si>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</si>
  <si>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</si>
  <si>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</si>
  <si>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</si>
  <si>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</si>
  <si>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</si>
  <si>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</si>
  <si>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</si>
  <si>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</si>
  <si>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</si>
  <si>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</si>
  <si>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</si>
  <si>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</si>
  <si>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</si>
  <si>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</si>
  <si>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</si>
  <si>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</si>
  <si>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</si>
  <si>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</si>
  <si>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</si>
  <si>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</si>
  <si>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</si>
  <si>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</si>
  <si>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</si>
  <si>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</si>
  <si>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</si>
  <si>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</si>
  <si>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</si>
  <si>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</si>
  <si>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</si>
  <si>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</si>
  <si>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</si>
  <si>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</si>
  <si>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</si>
  <si>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</si>
  <si>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</si>
  <si>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</si>
  <si>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</si>
  <si>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</si>
  <si>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</si>
  <si>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</si>
  <si>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</si>
  <si>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</si>
  <si>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</si>
  <si>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</si>
  <si>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</si>
  <si>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</si>
  <si>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</si>
  <si>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</si>
  <si>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</si>
  <si>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</si>
  <si>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</si>
  <si>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</si>
  <si>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</si>
  <si>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</si>
  <si>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</si>
  <si>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</si>
  <si>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</si>
  <si>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</si>
  <si>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</si>
  <si>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</si>
  <si>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</si>
  <si>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</si>
  <si>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</si>
  <si>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</si>
  <si>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</si>
  <si>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</si>
  <si>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</si>
  <si>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</si>
  <si>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</si>
  <si>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</si>
  <si>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</si>
  <si>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</si>
  <si>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</si>
  <si>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</si>
  <si>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</si>
  <si>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</si>
  <si>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</si>
  <si>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</si>
  <si>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</si>
  <si>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</si>
  <si>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</si>
  <si>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</si>
  <si>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</si>
  <si>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</si>
  <si>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</si>
  <si>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</si>
  <si>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</si>
  <si>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</si>
  <si>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</si>
  <si>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</si>
  <si>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</si>
  <si>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</si>
  <si>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</si>
  <si>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</si>
  <si>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</si>
  <si>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</si>
  <si>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</si>
  <si>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</si>
  <si>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</si>
  <si>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</si>
  <si>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</si>
  <si>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</si>
  <si>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</si>
  <si>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</si>
  <si>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</si>
  <si>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</si>
  <si>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</si>
  <si>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</si>
  <si>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</si>
  <si>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</si>
  <si>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</si>
  <si>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</si>
  <si>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</si>
  <si>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</si>
  <si>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</si>
  <si>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</si>
  <si>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</si>
  <si>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</si>
  <si>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</si>
  <si>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</si>
  <si>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</si>
  <si>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</si>
  <si>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</si>
  <si>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</si>
  <si>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</si>
  <si>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</si>
  <si>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</si>
  <si>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</si>
  <si>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</si>
  <si>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</si>
  <si>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</si>
  <si>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</si>
  <si>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</si>
  <si>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</si>
  <si>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</si>
  <si>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</si>
  <si>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</si>
  <si>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</si>
  <si>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</si>
  <si>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</si>
  <si>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</si>
  <si>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</si>
  <si>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</si>
  <si>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</si>
  <si>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</si>
  <si>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</si>
  <si>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</si>
  <si>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</si>
  <si>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</si>
  <si>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</si>
  <si>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</si>
  <si>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</si>
  <si>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</si>
  <si>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</si>
  <si>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</si>
  <si>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</si>
  <si>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</si>
  <si>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</si>
  <si>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</si>
  <si>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</si>
  <si>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</si>
  <si>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</si>
  <si>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</si>
  <si>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</si>
  <si>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</si>
  <si>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</si>
  <si>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</si>
  <si>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</si>
  <si>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</si>
  <si>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</si>
  <si>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</si>
  <si>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</si>
  <si>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</si>
  <si>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</si>
  <si>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</si>
  <si>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</si>
  <si>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</si>
  <si>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</si>
  <si>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</si>
  <si>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</si>
  <si>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</si>
  <si>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</si>
  <si>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</si>
  <si>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</si>
  <si>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</si>
  <si>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</si>
  <si>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</si>
  <si>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</si>
  <si>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</si>
  <si>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</si>
  <si>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</si>
  <si>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</si>
  <si>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</si>
  <si>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</si>
  <si>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</si>
  <si>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</si>
  <si>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</si>
  <si>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</si>
  <si>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</si>
  <si>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</si>
  <si>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</si>
  <si>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</si>
  <si>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</si>
  <si>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</si>
  <si>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</si>
  <si>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</si>
  <si>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</si>
  <si>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</si>
  <si>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</si>
  <si>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</si>
  <si>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</si>
  <si>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</si>
  <si>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</si>
  <si>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</si>
  <si>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</si>
  <si>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</si>
  <si>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</si>
  <si>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</si>
  <si>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</si>
  <si>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</si>
  <si>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</si>
  <si>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</si>
  <si>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</si>
  <si>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</si>
  <si>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</si>
  <si>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</si>
  <si>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</si>
  <si>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</si>
  <si>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</si>
  <si>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</si>
  <si>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</si>
  <si>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</si>
  <si>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</si>
  <si>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</si>
  <si>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</si>
  <si>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</si>
  <si>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</si>
  <si>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</si>
  <si>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</si>
  <si>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</si>
  <si>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</si>
  <si>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</si>
  <si>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</si>
  <si>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</si>
  <si>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</si>
  <si>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</si>
  <si>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</si>
  <si>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</si>
  <si>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</si>
  <si>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</si>
  <si>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</si>
  <si>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</si>
  <si>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</si>
  <si>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</si>
  <si>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</si>
  <si>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</si>
  <si>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</si>
  <si>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</si>
  <si>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</si>
  <si>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</si>
  <si>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</si>
  <si>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</si>
  <si>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</si>
  <si>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</si>
  <si>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</si>
  <si>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</si>
  <si>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</si>
  <si>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</si>
  <si>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</si>
  <si>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</si>
  <si>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</si>
  <si>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</si>
  <si>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</si>
  <si>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</si>
  <si>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</si>
  <si>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</si>
  <si>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</si>
  <si>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</si>
  <si>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</si>
  <si>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</si>
  <si>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</si>
  <si>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</si>
  <si>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</si>
  <si>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</si>
  <si>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</si>
  <si>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</si>
  <si>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</si>
  <si>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</si>
  <si>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</si>
  <si>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</si>
  <si>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</si>
  <si>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</si>
  <si>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</si>
  <si>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</si>
  <si>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</si>
  <si>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</si>
  <si>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</si>
  <si>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</si>
  <si>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</si>
  <si>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</si>
  <si>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</si>
  <si>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</si>
  <si>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</si>
  <si>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</si>
  <si>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</si>
  <si>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</si>
  <si>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</si>
  <si>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</si>
  <si>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</si>
  <si>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</si>
  <si>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</si>
  <si>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</si>
  <si>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</si>
  <si>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</si>
  <si>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</si>
  <si>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</si>
  <si>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</si>
  <si>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</si>
  <si>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</si>
  <si>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</si>
  <si>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</si>
  <si>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</si>
  <si>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</si>
  <si>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</si>
  <si>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</si>
  <si>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</si>
  <si>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</si>
  <si>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</si>
  <si>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</si>
  <si>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</si>
  <si>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</si>
  <si>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</si>
  <si>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</si>
  <si>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</si>
  <si>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</si>
  <si>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</si>
  <si>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</si>
  <si>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</si>
  <si>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</si>
  <si>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</si>
  <si>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</si>
  <si>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</si>
  <si>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</si>
  <si>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</si>
  <si>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</si>
  <si>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</si>
  <si>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</si>
  <si>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</si>
  <si>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</si>
  <si>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</si>
  <si>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</si>
  <si>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</si>
  <si>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</si>
  <si>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</si>
  <si>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</si>
  <si>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</si>
  <si>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</si>
  <si>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</si>
  <si>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</si>
  <si>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</si>
  <si>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</si>
  <si>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</si>
  <si>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</si>
  <si>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</si>
  <si>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</si>
  <si>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</si>
  <si>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</si>
  <si>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</si>
  <si>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</si>
  <si>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</si>
  <si>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</si>
  <si>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</si>
  <si>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</si>
  <si>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</si>
  <si>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</si>
  <si>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</si>
  <si>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</si>
  <si>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</si>
  <si>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</si>
  <si>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</si>
  <si>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</si>
  <si>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</si>
  <si>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</si>
  <si>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</si>
  <si>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</si>
  <si>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</si>
  <si>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</si>
  <si>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</si>
  <si>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</si>
  <si>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</si>
  <si>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</si>
  <si>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</si>
  <si>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</si>
  <si>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</si>
  <si>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</si>
  <si>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</si>
  <si>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</si>
  <si>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</si>
  <si>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</si>
  <si>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</si>
  <si>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</si>
  <si>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</si>
  <si>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</si>
  <si>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</si>
  <si>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</si>
  <si>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</si>
  <si>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</si>
  <si>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</si>
  <si>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</si>
  <si>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</si>
  <si>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</si>
  <si>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</si>
  <si>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</si>
  <si>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</si>
  <si>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</si>
  <si>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</si>
  <si>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</si>
  <si>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</si>
  <si>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</si>
  <si>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</si>
  <si>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</si>
  <si>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</si>
  <si>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</si>
  <si>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</si>
  <si>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</si>
  <si>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</si>
  <si>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</si>
  <si>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</si>
  <si>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</si>
  <si>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</si>
  <si>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</si>
  <si>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</si>
  <si>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</si>
  <si>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</si>
  <si>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</si>
  <si>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</si>
  <si>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</si>
  <si>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</si>
  <si>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</si>
  <si>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</si>
  <si>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</si>
  <si>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</si>
  <si>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</si>
  <si>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</si>
  <si>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</si>
  <si>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</si>
  <si>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</si>
  <si>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</si>
  <si>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</si>
  <si>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</si>
  <si>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</si>
  <si>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</si>
  <si>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</si>
  <si>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</si>
  <si>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</si>
  <si>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</si>
  <si>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</si>
  <si>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</si>
  <si>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</si>
  <si>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</si>
  <si>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</si>
  <si>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</si>
  <si>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</si>
  <si>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</si>
  <si>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</si>
  <si>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</si>
  <si>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</si>
  <si>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</si>
  <si>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</si>
  <si>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</si>
  <si>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</si>
  <si>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</si>
  <si>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</si>
  <si>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</si>
  <si>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</si>
  <si>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</si>
  <si>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</si>
  <si>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</si>
  <si>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</si>
  <si>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</si>
  <si>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</si>
  <si>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</si>
  <si>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</si>
  <si>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</si>
  <si>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</si>
  <si>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</si>
  <si>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</si>
  <si>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</si>
  <si>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</si>
  <si>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</si>
  <si>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</si>
  <si>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</si>
  <si>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</si>
  <si>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</si>
  <si>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</si>
  <si>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</si>
  <si>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</si>
  <si>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</si>
  <si>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</si>
  <si>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</si>
  <si>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</si>
  <si>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</si>
  <si>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</si>
  <si>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</si>
  <si>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</si>
  <si>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</si>
  <si>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</si>
  <si>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</si>
  <si>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</si>
  <si>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</si>
  <si>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</si>
  <si>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</si>
  <si>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</si>
  <si>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</si>
  <si>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</si>
  <si>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</si>
  <si>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</si>
  <si>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</si>
  <si>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</si>
  <si>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</si>
  <si>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</si>
  <si>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</si>
  <si>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</si>
  <si>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</si>
  <si>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</si>
  <si>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</si>
  <si>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</si>
  <si>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</si>
  <si>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</si>
  <si>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</si>
  <si>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</si>
  <si>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</si>
  <si>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</si>
  <si>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</si>
  <si>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</si>
  <si>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</si>
  <si>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</si>
  <si>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</si>
  <si>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</si>
  <si>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</si>
  <si>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</si>
  <si>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</si>
  <si>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</si>
  <si>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</si>
  <si>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</si>
  <si>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</si>
  <si>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</si>
  <si>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</si>
  <si>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</si>
  <si>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</si>
  <si>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</si>
  <si>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</si>
  <si>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</si>
  <si>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</si>
  <si>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</si>
  <si>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</si>
  <si>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</si>
  <si>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</si>
  <si>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</si>
  <si>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</si>
  <si>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</si>
  <si>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</si>
  <si>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</si>
  <si>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</si>
  <si>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</si>
  <si>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</si>
  <si>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</si>
  <si>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</si>
  <si>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</si>
  <si>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</si>
  <si>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</si>
  <si>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</si>
  <si>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</si>
  <si>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</si>
  <si>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</si>
  <si>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</si>
  <si>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</si>
  <si>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</si>
  <si>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</si>
  <si>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</si>
  <si>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</si>
  <si>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</si>
  <si>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</si>
  <si>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</si>
  <si>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</si>
  <si>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</si>
  <si>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</si>
  <si>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M30011     Dvnpt</t>
  </si>
  <si>
    <t>M30011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</si>
</sst>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137583</xdr:colOff>
      <xdr:row>4</xdr:row>
      <xdr:rowOff>84667</xdr:rowOff>
    </xdr:from>
    <xdr:to>
      <xdr:col>14</xdr:col>
      <xdr:colOff>666749</xdr:colOff>
      <xdr:row>12</xdr:row>
      <xdr:rowOff>42333</xdr:rowOff>
    </xdr:to>
    <xdr:sp macro="" textlink="">
      <xdr:nvSpPr>
        <xdr:cNvPr id="2" name="Rounded Rectangle 1"/>
        <xdr:cNvSpPr/>
      </xdr:nvSpPr>
      <xdr:spPr>
        <a:xfrm>
          <a:off x="3354916" y="730250"/>
          <a:ext cx="3185583" cy="1460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INCOMPLETE</a:t>
          </a:r>
        </a:p>
        <a:p>
          <a:pPr algn="ctr"/>
          <a:r>
            <a:rPr lang="en-US" sz="1100"/>
            <a:t>-Need original BOM</a:t>
          </a:r>
        </a:p>
        <a:p>
          <a:pPr algn="ctr"/>
          <a:r>
            <a:rPr lang="en-US" sz="1100"/>
            <a:t>-Not</a:t>
          </a:r>
          <a:r>
            <a:rPr lang="en-US" sz="1100" baseline="0"/>
            <a:t> S/U in product structure</a:t>
          </a:r>
        </a:p>
        <a:p>
          <a:pPr algn="ctr"/>
          <a:r>
            <a:rPr lang="en-US" sz="1100" baseline="0"/>
            <a:t>-Need to do production sheet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M30011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41764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0.156</v>
      </c>
      <c r="P13" s="158"/>
      <c r="Q13" s="998" t="s">
        <v>312</v>
      </c>
      <c r="R13" s="969"/>
      <c r="S13" s="1018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1362.3325298955826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9.5713127626256167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0.23799999999999999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8.8708151165752952E-3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578.7609161311583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0.79760939688546806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0.24276</v>
      </c>
      <c r="P22" s="158"/>
      <c r="Q22" s="998" t="s">
        <v>296</v>
      </c>
      <c r="R22" s="968"/>
      <c r="S22" s="968"/>
      <c r="T22" s="203">
        <f>IF(S20="",,S20 - 1)</f>
        <v>577.7609161311583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9.5713127626256167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1.656621708979155E-2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5.0000000000000001E-3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1.1566217089791549E-2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2.2000000000000002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1636.3636363636363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1472.7272727272727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3466.5654967869496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578.7609161311583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11781.818181818182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577.7609161311583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2.3987005849848728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21.148629181494663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35.980508774773092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1.656621708979155E-2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24.545454545454547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3.4789055888562258E-2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444.01949122522689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10898.660239164661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1362.3325298955826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2.8411062308992513E-2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1362.3325298955826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1.656621708979155E-2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8.8708151165752952E-3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1.1596351962854084E-2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6.3779935795697466E-3</v>
      </c>
      <c r="E62" s="146"/>
      <c r="F62" s="304">
        <v>68</v>
      </c>
      <c r="G62" s="180" t="s">
        <v>231</v>
      </c>
      <c r="H62" s="182"/>
      <c r="I62" s="181">
        <f>SUM(I53:I61)</f>
        <v>5.5887219132158453E-2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5.1431316623455842E-3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2.8411062308992513E-2</v>
      </c>
      <c r="E64" s="146"/>
      <c r="F64" s="165">
        <v>70</v>
      </c>
      <c r="G64" s="167" t="s">
        <v>352</v>
      </c>
      <c r="H64" s="166"/>
      <c r="I64" s="162">
        <f>+I63+I62</f>
        <v>6.1030350794504036E-2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4.3026446924377126E-2</v>
      </c>
      <c r="F23" s="120">
        <f>E23</f>
        <v>4.3026446924377126E-2</v>
      </c>
    </row>
    <row r="24" spans="2:28">
      <c r="B24" s="115" t="s">
        <v>44</v>
      </c>
      <c r="C24" s="108"/>
      <c r="D24" s="111"/>
      <c r="E24" s="111">
        <f>Assembly!H96</f>
        <v>1.1960771307780428E-2</v>
      </c>
      <c r="F24" s="120">
        <f>E24</f>
        <v>1.1960771307780428E-2</v>
      </c>
    </row>
    <row r="25" spans="2:28">
      <c r="B25" s="121" t="s">
        <v>40</v>
      </c>
      <c r="C25" s="108"/>
      <c r="D25" s="361"/>
      <c r="E25" s="122">
        <f>Assembly!H97</f>
        <v>6.0431325623464842E-3</v>
      </c>
      <c r="F25" s="123">
        <f>E25-Assembly!H85-Assembly!H86-Assembly!H88-Assembly!H89-'Machined Part #1'!I54-'Machined Part #1'!I58-'Pacific Quote #2'!I50-'Pacific Quote #2'!I54-'Pacific Quote #3'!I50-'Pacific Quote #3'!I54</f>
        <v>5.1431316623455842E-3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-6.1030350794504036E-2</v>
      </c>
      <c r="F26" s="120">
        <f>F22-F23-F24-F25</f>
        <v>-6.0130349894503138E-2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-6.1030350794504036E-2</v>
      </c>
      <c r="F28" s="120">
        <f>F26-F27</f>
        <v>-6.0130349894503138E-2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4.3026446924377126E-2</v>
      </c>
      <c r="F34" s="395">
        <f>'Machined Part #1'!I55+'Machined Part #1'!I56+'Machined Part #1'!I57</f>
        <v>1.1960771307780428E-2</v>
      </c>
      <c r="G34" s="468">
        <f>'Machined Part #1'!I63+'Machined Part #1'!I54+'Machined Part #1'!I58</f>
        <v>6.0431325623464842E-3</v>
      </c>
      <c r="H34" s="327">
        <f>'Machined Part #1'!I64</f>
        <v>6.1030350794504036E-2</v>
      </c>
      <c r="I34" s="327"/>
      <c r="J34" s="844">
        <f t="shared" ref="J34:J43" si="1">$H34</f>
        <v>6.1030350794504036E-2</v>
      </c>
      <c r="K34" s="812"/>
      <c r="L34" s="327"/>
      <c r="M34" s="327">
        <f t="shared" ref="M34:M43" si="2">$H34</f>
        <v>6.1030350794504036E-2</v>
      </c>
      <c r="N34" s="812"/>
      <c r="O34" s="327"/>
      <c r="P34" s="327">
        <f t="shared" ref="P34:P43" si="3">$H34</f>
        <v>6.1030350794504036E-2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6.1030350794504036E-2</v>
      </c>
      <c r="I44" s="467"/>
      <c r="J44" s="847">
        <f>SUM(J34:J43)</f>
        <v>6.1030350794504036E-2</v>
      </c>
      <c r="K44" s="814"/>
      <c r="L44" s="467"/>
      <c r="M44" s="467">
        <f>SUM(M34:M43)</f>
        <v>6.1030350794504036E-2</v>
      </c>
      <c r="N44" s="814"/>
      <c r="O44" s="467"/>
      <c r="P44" s="467">
        <f>SUM(P34:P43)</f>
        <v>6.1030350794504036E-2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4.3026446924377126E-2</v>
      </c>
      <c r="I95" s="478"/>
      <c r="J95" s="862">
        <f>J65+SUM(F46:F55)+SUM(F34:F43)+J32</f>
        <v>1.1960771307780428E-2</v>
      </c>
      <c r="K95" s="817"/>
      <c r="L95" s="478"/>
      <c r="M95" s="478">
        <f>M65+SUM(G46:G55)+SUM(G34:G43)+M32</f>
        <v>6.0431325623464842E-3</v>
      </c>
      <c r="N95" s="817"/>
      <c r="O95" s="478"/>
      <c r="P95" s="478">
        <f>P65+SUM(H46:H55)+SUM(H34:H43)+P32</f>
        <v>6.1030350794504036E-2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1.1960771307780428E-2</v>
      </c>
      <c r="I96" s="397"/>
      <c r="J96" s="863">
        <f>J80+SUM(G46:G55)+SUM(G34:G43)</f>
        <v>6.0431325623464842E-3</v>
      </c>
      <c r="K96" s="823"/>
      <c r="L96" s="397"/>
      <c r="M96" s="397">
        <f>M80+SUM(H46:H55)+SUM(H34:H43)</f>
        <v>6.1030350794504036E-2</v>
      </c>
      <c r="N96" s="823"/>
      <c r="O96" s="397"/>
      <c r="P96" s="397">
        <f>P80+SUM(J46:J55)+SUM(J34:J43)</f>
        <v>6.1030350794504036E-2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6.0431325623464842E-3</v>
      </c>
      <c r="I97" s="326"/>
      <c r="J97" s="864">
        <f>J81+SUM(H46:H55)+SUM(H34:H43)+J91</f>
        <v>6.1030350794504036E-2</v>
      </c>
      <c r="K97" s="816"/>
      <c r="L97" s="326"/>
      <c r="M97" s="326">
        <f>M81+SUM(J46:J55)+SUM(J34:J43)+M91</f>
        <v>6.1030350794504036E-2</v>
      </c>
      <c r="N97" s="816"/>
      <c r="O97" s="326"/>
      <c r="P97" s="326">
        <f>P81+SUM(M46:M55)+SUM(M34:M43)+P91</f>
        <v>6.1030350794504036E-2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6.1030350794504036E-2</v>
      </c>
      <c r="I99" s="360"/>
      <c r="J99" s="866">
        <f>SUM(J95:J98)</f>
        <v>7.9034254664630946E-2</v>
      </c>
      <c r="K99" s="818"/>
      <c r="L99" s="360"/>
      <c r="M99" s="360">
        <f>SUM(M95:M98)</f>
        <v>0.12810383415135457</v>
      </c>
      <c r="N99" s="818"/>
      <c r="O99" s="360"/>
      <c r="P99" s="360">
        <f>SUM(P95:P98)</f>
        <v>0.18309105238351212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2014-05-05T17:27:01Z</dcterms:modified>
</cp:coreProperties>
</file>