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P40" i="1" s="1"/>
  <c r="I60" i="28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43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Q20" i="6"/>
  <c r="Q147" i="6" s="1"/>
  <c r="L20" i="6"/>
  <c r="L152" i="6" s="1"/>
  <c r="P20" i="6"/>
  <c r="P69" i="6" s="1"/>
  <c r="P94" i="6" s="1"/>
  <c r="L58" i="6"/>
  <c r="J86" i="6"/>
  <c r="I91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H84" i="6" l="1"/>
  <c r="I94" i="6"/>
  <c r="H47" i="6"/>
  <c r="H71" i="6" s="1"/>
  <c r="L147" i="6"/>
  <c r="I93" i="6"/>
  <c r="I96" i="6"/>
  <c r="J94" i="6"/>
  <c r="J82" i="6"/>
  <c r="L77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O91" i="6"/>
  <c r="R69" i="6"/>
  <c r="R77" i="6"/>
  <c r="R44" i="6"/>
  <c r="R72" i="6"/>
  <c r="N20" i="6"/>
  <c r="H83" i="6"/>
  <c r="H101" i="6" l="1"/>
  <c r="M93" i="6"/>
  <c r="O87" i="6"/>
  <c r="O101" i="6"/>
  <c r="M101" i="6"/>
  <c r="M84" i="6"/>
  <c r="Q93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<sst xmlns="http://schemas.openxmlformats.org/spreadsheetml/2006/main" count="3072" uniqueCount="710">
  <si>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</si>
  <si>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</si>
  <si>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</si>
  <si>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</si>
  <si>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</si>
  <si>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</si>
  <si>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</si>
  <si>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</si>
  <si>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</si>
  <si>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</si>
  <si>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</si>
  <si>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</si>
  <si>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</si>
  <si>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</si>
  <si>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</si>
  <si>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</si>
  <si>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</si>
  <si>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</si>
  <si>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</si>
  <si>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</si>
  <si>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</si>
  <si>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</si>
  <si>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</si>
  <si>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</si>
  <si>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</si>
  <si>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</si>
  <si>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</si>
  <si>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</si>
  <si>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</si>
  <si>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</si>
  <si>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</si>
  <si>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</si>
  <si>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</si>
  <si>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</si>
  <si>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</si>
  <si>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</si>
  <si>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</si>
  <si>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</si>
  <si>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</si>
  <si>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</si>
  <si>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</si>
  <si>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</si>
  <si>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</si>
  <si>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</si>
  <si>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</si>
  <si>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</si>
  <si>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</si>
  <si>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</si>
  <si>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</si>
  <si>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</si>
  <si>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</si>
  <si>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</si>
  <si>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</si>
  <si>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</si>
  <si>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</si>
  <si>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</si>
  <si>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</si>
  <si>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</si>
  <si>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</si>
  <si>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</si>
  <si>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</si>
  <si>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</si>
  <si>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</si>
  <si>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</si>
  <si>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</si>
  <si>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</si>
  <si>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</si>
  <si>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</si>
  <si>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</si>
  <si>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</si>
  <si>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</si>
  <si>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</si>
  <si>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</si>
  <si>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</si>
  <si>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</si>
  <si>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</si>
  <si>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</si>
  <si>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</si>
  <si>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</si>
  <si>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</si>
  <si>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</si>
  <si>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</si>
  <si>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</si>
  <si>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</si>
  <si>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</si>
  <si>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</si>
  <si>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</si>
  <si>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</si>
  <si>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</si>
  <si>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</si>
  <si>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</si>
  <si>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</si>
  <si>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</si>
  <si>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</si>
  <si>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</si>
  <si>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</si>
  <si>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</si>
  <si>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</si>
  <si>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</si>
  <si>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</si>
  <si>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</si>
  <si>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</si>
  <si>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</si>
  <si>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</si>
  <si>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</si>
  <si>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</si>
  <si>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</si>
  <si>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</si>
  <si>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</si>
  <si>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</si>
  <si>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</si>
  <si>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</si>
  <si>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</si>
  <si>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</si>
  <si>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</si>
  <si>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</si>
  <si>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</si>
  <si>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</si>
  <si>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</si>
  <si>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</si>
  <si>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</si>
  <si>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</si>
  <si>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</si>
  <si>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</si>
  <si>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</si>
  <si>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</si>
  <si>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</si>
  <si>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</si>
  <si>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</si>
  <si>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</si>
  <si>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</si>
  <si>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</si>
  <si>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</si>
  <si>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</si>
  <si>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</si>
  <si>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</si>
  <si>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</si>
  <si>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</si>
  <si>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</si>
  <si>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</si>
  <si>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</si>
  <si>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</si>
  <si>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</si>
  <si>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</si>
  <si>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</si>
  <si>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</si>
  <si>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</si>
  <si>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</si>
  <si>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</si>
  <si>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</si>
  <si>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</si>
  <si>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</si>
  <si>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</si>
  <si>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</si>
  <si>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</si>
  <si>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</si>
  <si>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</si>
  <si>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</si>
  <si>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</si>
  <si>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</si>
  <si>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</si>
  <si>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</si>
  <si>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</si>
  <si>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</si>
  <si>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</si>
  <si>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</si>
  <si>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</si>
  <si>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</si>
  <si>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</si>
  <si>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</si>
  <si>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</si>
  <si>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</si>
  <si>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</si>
  <si>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</si>
  <si>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</si>
  <si>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</si>
  <si>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</si>
  <si>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</si>
  <si>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</si>
  <si>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</si>
  <si>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</si>
  <si>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</si>
  <si>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</si>
  <si>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</si>
  <si>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</si>
  <si>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</si>
  <si>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</si>
  <si>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</si>
  <si>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</si>
  <si>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</si>
  <si>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</si>
  <si>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</si>
  <si>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</si>
  <si>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</si>
  <si>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</si>
  <si>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</si>
  <si>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</si>
  <si>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</si>
  <si>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</si>
  <si>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</si>
  <si>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</si>
  <si>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</si>
  <si>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</si>
  <si>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</si>
  <si>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</si>
  <si>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</si>
  <si>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</si>
  <si>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</si>
  <si>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</si>
  <si>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</si>
  <si>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</si>
  <si>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</si>
  <si>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</si>
  <si>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</si>
  <si>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</si>
  <si>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</si>
  <si>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</si>
  <si>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</si>
  <si>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</si>
  <si>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</si>
  <si>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</si>
  <si>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</si>
  <si>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</si>
  <si>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</si>
  <si>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</si>
  <si>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</si>
  <si>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</si>
  <si>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</si>
  <si>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</si>
  <si>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</si>
  <si>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</si>
  <si>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</si>
  <si>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</si>
  <si>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</si>
  <si>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</si>
  <si>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</si>
  <si>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</si>
  <si>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</si>
  <si>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</si>
  <si>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</si>
  <si>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</si>
  <si>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</si>
  <si>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</si>
  <si>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</si>
  <si>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</si>
  <si>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</si>
  <si>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</si>
  <si>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</si>
  <si>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</si>
  <si>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</si>
  <si>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</si>
  <si>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</si>
  <si>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</si>
  <si>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</si>
  <si>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</si>
  <si>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</si>
  <si>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</si>
  <si>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</si>
  <si>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</si>
  <si>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</si>
  <si>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</si>
  <si>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</si>
  <si>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</si>
  <si>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</si>
  <si>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</si>
  <si>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</si>
  <si>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</si>
  <si>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</si>
  <si>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</si>
  <si>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</si>
  <si>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</si>
  <si>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</si>
  <si>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</si>
  <si>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</si>
  <si>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</si>
  <si>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</si>
  <si>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</si>
  <si>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</si>
  <si>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</si>
  <si>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</si>
  <si>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</si>
  <si>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</si>
  <si>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</si>
  <si>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</si>
  <si>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</si>
  <si>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</si>
  <si>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</si>
  <si>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</si>
  <si>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</si>
  <si>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</si>
  <si>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</si>
  <si>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</si>
  <si>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</si>
  <si>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</si>
  <si>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</si>
  <si>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</si>
  <si>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</si>
  <si>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</si>
  <si>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</si>
  <si>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</si>
  <si>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</si>
  <si>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</si>
  <si>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</si>
  <si>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</si>
  <si>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</si>
  <si>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</si>
  <si>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</si>
  <si>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</si>
  <si>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</si>
  <si>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</si>
  <si>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</si>
  <si>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</si>
  <si>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</si>
  <si>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</si>
  <si>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</si>
  <si>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</si>
  <si>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</si>
  <si>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</si>
  <si>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</si>
  <si>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</si>
  <si>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</si>
  <si>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</si>
  <si>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</si>
  <si>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</si>
  <si>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</si>
  <si>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</si>
  <si>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</si>
  <si>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</si>
  <si>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</si>
  <si>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</si>
  <si>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</si>
  <si>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</si>
  <si>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</si>
  <si>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</si>
  <si>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</si>
  <si>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</si>
  <si>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</si>
  <si>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</si>
  <si>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</si>
  <si>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</si>
  <si>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</si>
  <si>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</si>
  <si>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</si>
  <si>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</si>
  <si>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</si>
  <si>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</si>
  <si>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</si>
  <si>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</si>
  <si>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</si>
  <si>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</si>
  <si>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</si>
  <si>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</si>
  <si>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</si>
  <si>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</si>
  <si>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</si>
  <si>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</si>
  <si>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</si>
  <si>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</si>
  <si>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</si>
  <si>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</si>
  <si>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</si>
  <si>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</si>
  <si>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</si>
  <si>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</si>
  <si>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</si>
  <si>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</si>
  <si>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</si>
  <si>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</si>
  <si>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</si>
  <si>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</si>
  <si>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</si>
  <si>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</si>
  <si>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</si>
  <si>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</si>
  <si>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</si>
  <si>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</si>
  <si>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</si>
  <si>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</si>
  <si>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</si>
  <si>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</si>
  <si>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</si>
  <si>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</si>
  <si>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</si>
  <si>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</si>
  <si>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</si>
  <si>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</si>
  <si>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</si>
  <si>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</si>
  <si>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</si>
  <si>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</si>
  <si>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</si>
  <si>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</si>
  <si>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</si>
  <si>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</si>
  <si>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</si>
  <si>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</si>
  <si>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</si>
  <si>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</si>
  <si>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</si>
  <si>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</si>
  <si>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</si>
  <si>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</si>
  <si>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</si>
  <si>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</si>
  <si>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</si>
  <si>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</si>
  <si>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</si>
  <si>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</si>
  <si>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</si>
  <si>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</si>
  <si>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</si>
  <si>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</si>
  <si>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</si>
  <si>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</si>
  <si>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</si>
  <si>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</si>
  <si>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</si>
  <si>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</si>
  <si>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</si>
  <si>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</si>
  <si>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</si>
  <si>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</si>
  <si>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</si>
  <si>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</si>
  <si>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</si>
  <si>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</si>
  <si>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</si>
  <si>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</si>
  <si>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</si>
  <si>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</si>
  <si>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</si>
  <si>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</si>
  <si>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</si>
  <si>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</si>
  <si>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</si>
  <si>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</si>
  <si>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</si>
  <si>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</si>
  <si>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</si>
  <si>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</si>
  <si>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</si>
  <si>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</si>
  <si>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</si>
  <si>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</si>
  <si>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</si>
  <si>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</si>
  <si>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</si>
  <si>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</si>
  <si>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</si>
  <si>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</si>
  <si>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</si>
  <si>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</si>
  <si>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</si>
  <si>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</si>
  <si>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</si>
  <si>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</si>
  <si>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</si>
  <si>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</si>
  <si>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</si>
  <si>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</si>
  <si>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</si>
  <si>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</si>
  <si>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</si>
  <si>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</si>
  <si>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</si>
  <si>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</si>
  <si>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</si>
  <si>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</si>
  <si>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</si>
  <si>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</si>
  <si>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</si>
  <si>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</si>
  <si>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</si>
  <si>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</si>
  <si>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</si>
  <si>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</si>
  <si>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</si>
  <si>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</si>
  <si>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</si>
  <si>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</si>
  <si>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</si>
  <si>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</si>
  <si>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</si>
  <si>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</si>
  <si>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</si>
  <si>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</si>
  <si>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</si>
  <si>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</si>
  <si>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</si>
  <si>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</si>
  <si>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</si>
  <si>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</si>
  <si>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</si>
  <si>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</si>
  <si>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</si>
  <si>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</si>
  <si>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</si>
  <si>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</si>
  <si>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</si>
  <si>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</si>
  <si>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</si>
  <si>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</si>
  <si>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</si>
  <si>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</si>
  <si>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</si>
  <si>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</si>
  <si>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</si>
  <si>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</si>
  <si>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</si>
  <si>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</si>
  <si>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</si>
  <si>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</si>
  <si>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</si>
  <si>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</si>
  <si>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</si>
  <si>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</si>
  <si>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</si>
  <si>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</si>
  <si>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</si>
  <si>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</si>
  <si>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</si>
  <si>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</si>
  <si>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</si>
  <si>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</si>
  <si>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</si>
  <si>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</si>
  <si>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</si>
  <si>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</si>
  <si>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</si>
  <si>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</si>
  <si>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</si>
  <si>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</si>
  <si>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</si>
  <si>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</si>
  <si>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</si>
  <si>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</si>
  <si>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</si>
  <si>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</si>
  <si>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</si>
  <si>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</si>
  <si>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</si>
  <si>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</si>
  <si>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</si>
  <si>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</si>
  <si>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</si>
  <si>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</si>
  <si>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</si>
  <si>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</si>
  <si>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</si>
  <si>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</si>
  <si>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</si>
  <si>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</si>
  <si>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</si>
  <si>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</si>
  <si>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</si>
  <si>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</si>
  <si>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</si>
  <si>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</si>
  <si>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</si>
  <si>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</si>
  <si>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</si>
  <si>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</si>
  <si>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</si>
  <si>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</si>
  <si>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</si>
  <si>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</si>
  <si>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</si>
  <si>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</si>
  <si>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</si>
  <si>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</si>
  <si>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</si>
  <si>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</si>
  <si>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</si>
  <si>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</si>
  <si>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</si>
  <si>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</si>
  <si>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</si>
  <si>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</si>
  <si>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</si>
  <si>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</si>
  <si>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</si>
  <si>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</si>
  <si>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</si>
  <si>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</si>
  <si>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</si>
  <si>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</si>
  <si>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</si>
  <si>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</si>
  <si>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</si>
  <si>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</si>
  <si>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</si>
  <si>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</si>
  <si>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</si>
  <si>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</si>
  <si>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</si>
  <si>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</si>
  <si>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</si>
  <si>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</si>
  <si>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</si>
  <si>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</si>
  <si>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</si>
  <si>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</si>
  <si>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</si>
  <si>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</si>
  <si>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</si>
  <si>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</si>
  <si>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</si>
  <si>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</si>
  <si>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</si>
  <si>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</si>
  <si>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</si>
  <si>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</si>
  <si>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</si>
  <si>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</si>
  <si>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</si>
  <si>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</si>
  <si>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</si>
  <si>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</si>
  <si>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</si>
  <si>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</si>
  <si>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</si>
  <si>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</si>
  <si>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</si>
  <si>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</si>
  <si>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</si>
  <si>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</si>
  <si>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</si>
  <si>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</si>
  <si>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</si>
  <si>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</si>
  <si>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</si>
  <si>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</si>
  <si>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</si>
  <si>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</si>
  <si>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</si>
  <si>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</si>
  <si>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</si>
  <si>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</si>
  <si>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</si>
  <si>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</si>
  <si>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</si>
  <si>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</si>
  <si>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</si>
  <si>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</si>
  <si>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</si>
  <si>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</si>
  <si>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</si>
  <si>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</si>
  <si>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</si>
  <si>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</si>
  <si>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</si>
  <si>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</si>
  <si>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</si>
  <si>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</si>
  <si>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</si>
  <si>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</si>
  <si>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</si>
  <si>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</si>
  <si>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</si>
  <si>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</si>
  <si>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</si>
  <si>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</si>
  <si>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</si>
  <si>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</si>
  <si>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</si>
  <si>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</si>
  <si>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</si>
  <si>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</si>
  <si>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</si>
  <si>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</si>
  <si>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</si>
  <si>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</si>
  <si>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</si>
  <si>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</si>
  <si>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</si>
  <si>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</si>
  <si>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</si>
  <si>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</si>
  <si>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</si>
  <si>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</si>
  <si>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</si>
  <si>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</si>
  <si>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</si>
  <si>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</si>
  <si>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</si>
  <si>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</si>
  <si>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</si>
  <si>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</si>
  <si>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</si>
  <si>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</si>
  <si>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</si>
  <si>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</si>
  <si>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</si>
  <si>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</si>
  <si>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</si>
  <si>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</si>
  <si>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</si>
  <si>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</si>
  <si>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</si>
  <si>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</si>
  <si>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</si>
  <si>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</si>
  <si>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</si>
  <si>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</si>
  <si>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</si>
  <si>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</si>
  <si>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</si>
  <si>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</si>
  <si>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NL2503</t>
  </si>
  <si>
    <t>NL2503         1"   stnd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</si>
</sst>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8" fillId="17" borderId="25" xfId="0" applyFont="1" applyFill="1" applyBorder="1" applyAlignment="1" applyProtection="1">
      <alignment horizontal="center"/>
      <protection locked="0"/>
    </xf>
    <xf numFmtId="0" fontId="8" fillId="17" borderId="0" xfId="0" applyFont="1" applyFill="1" applyBorder="1" applyAlignment="1" applyProtection="1">
      <alignment horizontal="center"/>
      <protection locked="0"/>
    </xf>
    <xf numFmtId="0" fontId="8" fillId="17" borderId="26" xfId="0" applyFont="1" applyFill="1" applyBorder="1" applyAlignment="1" applyProtection="1">
      <alignment horizontal="center"/>
      <protection locked="0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Q17" sqref="Q17:R1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72" t="s">
        <v>709</v>
      </c>
      <c r="D5" s="1073"/>
      <c r="E5" s="1073"/>
      <c r="F5" s="1073"/>
      <c r="G5" s="1073"/>
      <c r="H5" s="1073"/>
      <c r="I5" s="1073"/>
      <c r="J5" s="1073"/>
      <c r="K5" s="1073"/>
      <c r="L5" s="1074"/>
      <c r="M5" s="266"/>
      <c r="N5" s="266" t="s">
        <v>322</v>
      </c>
      <c r="O5" s="266"/>
      <c r="P5" s="322" t="str">
        <f>+C5</f>
        <v>NL2503         1"   stnd</v>
      </c>
      <c r="Q5" s="348"/>
      <c r="R5" s="226"/>
      <c r="S5" s="226"/>
      <c r="T5" s="226"/>
      <c r="U5" s="349" t="s">
        <v>16</v>
      </c>
      <c r="V5" s="919">
        <f ca="1" xml:space="preserve"> TODAY()</f>
        <v>42720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16" t="s">
        <v>321</v>
      </c>
      <c r="M6" s="1017"/>
      <c r="N6" s="1017"/>
      <c r="O6" s="1017"/>
      <c r="P6" s="1017"/>
      <c r="Q6" s="1017"/>
      <c r="R6" s="1017"/>
      <c r="S6" s="1017"/>
      <c r="T6" s="1017"/>
      <c r="U6" s="1017"/>
      <c r="V6" s="101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9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9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9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9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1" t="s">
        <v>314</v>
      </c>
      <c r="N11" s="1012"/>
      <c r="O11" s="1012"/>
      <c r="P11" s="1012"/>
      <c r="Q11" s="101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9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9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</v>
      </c>
      <c r="P13" s="158"/>
      <c r="Q13" s="973" t="s">
        <v>312</v>
      </c>
      <c r="R13" s="983"/>
      <c r="S13" s="999">
        <f>+C20</f>
        <v>0.5625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9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9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9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9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542.93973149423164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4" t="s">
        <v>304</v>
      </c>
      <c r="R17" s="1015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9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0.91300000000000003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9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2.2258455771399732E-2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150.87086313167106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0.93126000000000009</v>
      </c>
      <c r="P22" s="158"/>
      <c r="Q22" s="973" t="s">
        <v>296</v>
      </c>
      <c r="R22" s="974"/>
      <c r="S22" s="974"/>
      <c r="T22" s="203">
        <f>IF(S20="",,S20 - 1)</f>
        <v>149.87086313167106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8.0827536867892708E-2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28"/>
      <c r="B25" s="1026" t="s">
        <v>22</v>
      </c>
      <c r="C25" s="1026"/>
      <c r="D25" s="102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8"/>
      <c r="B26" s="1026"/>
      <c r="C26" s="1026"/>
      <c r="D26" s="102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0"/>
      <c r="H27" s="1021"/>
      <c r="I27" s="1022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8">
        <v>8</v>
      </c>
      <c r="B28" s="1030" t="s">
        <v>676</v>
      </c>
      <c r="C28" s="1002" t="s">
        <v>325</v>
      </c>
      <c r="D28" s="1033"/>
      <c r="E28" s="157"/>
      <c r="F28" s="307"/>
      <c r="G28" s="1023"/>
      <c r="H28" s="1024"/>
      <c r="I28" s="1025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8"/>
      <c r="B29" s="1030"/>
      <c r="C29" s="1003"/>
      <c r="D29" s="1033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8"/>
      <c r="B30" s="1030"/>
      <c r="C30" s="1003"/>
      <c r="D30" s="1033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2.5919999999999999E-2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28"/>
      <c r="B31" s="1030"/>
      <c r="C31" s="1003"/>
      <c r="D31" s="103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8"/>
      <c r="B32" s="1030"/>
      <c r="C32" s="1003"/>
      <c r="D32" s="1033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5.4907536867892709E-2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8"/>
      <c r="B33" s="1030"/>
      <c r="C33" s="1003"/>
      <c r="D33" s="1033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8"/>
      <c r="B34" s="1030"/>
      <c r="C34" s="1003"/>
      <c r="D34" s="1033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8"/>
      <c r="B35" s="1030"/>
      <c r="C35" s="1003"/>
      <c r="D35" s="1033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29"/>
      <c r="B36" s="1031"/>
      <c r="C36" s="1032"/>
      <c r="D36" s="1034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5.0999999999999996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705.88235294117646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635.29411764705878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899.22517879002635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150.87086313167106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5082.3529411764703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149.87086313167106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4.6519246358461075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81.128985053380788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69.778869537691605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8.0827536867892708E-2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10.588235294117647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0.16973782742257471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410.22113046230839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4343.5178519538531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542.93973149423164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0.13861922572843602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0" t="s">
        <v>248</v>
      </c>
      <c r="M54" s="1041"/>
      <c r="N54" s="1041"/>
      <c r="O54" s="1042"/>
      <c r="P54" s="1045">
        <f>U52</f>
        <v>542.93973149423164</v>
      </c>
      <c r="Q54" s="1046"/>
      <c r="R54" s="1044" t="s">
        <v>702</v>
      </c>
      <c r="S54" s="323" t="s">
        <v>247</v>
      </c>
      <c r="T54" s="324"/>
      <c r="U54" s="324"/>
      <c r="V54" s="347">
        <f>O24</f>
        <v>8.0827536867892708E-2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4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2.2258455771399732E-2</v>
      </c>
      <c r="L56" s="1040" t="s">
        <v>244</v>
      </c>
      <c r="M56" s="1041"/>
      <c r="N56" s="1041"/>
      <c r="O56" s="1042"/>
      <c r="P56" s="1043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7" t="s">
        <v>349</v>
      </c>
      <c r="M59" s="1039"/>
      <c r="N59"/>
      <c r="O59" s="1037" t="s">
        <v>351</v>
      </c>
      <c r="P59" s="1039"/>
      <c r="Q59"/>
      <c r="R59" s="1037" t="s">
        <v>328</v>
      </c>
      <c r="S59" s="1038"/>
      <c r="T59" s="1038"/>
      <c r="U59" s="1039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5.6579275807524892E-2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3.1118601694138694E-2</v>
      </c>
      <c r="E62" s="146"/>
      <c r="F62" s="304">
        <v>68</v>
      </c>
      <c r="G62" s="180" t="s">
        <v>231</v>
      </c>
      <c r="H62" s="182"/>
      <c r="I62" s="181">
        <f>SUM(I53:I61)</f>
        <v>0.1794830232064264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1.0899817143920092E-2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0.13861922572843602</v>
      </c>
      <c r="E64" s="146"/>
      <c r="F64" s="165">
        <v>70</v>
      </c>
      <c r="G64" s="167" t="s">
        <v>352</v>
      </c>
      <c r="H64" s="166"/>
      <c r="I64" s="162">
        <f>+I63+I62</f>
        <v>0.1903828403503465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5" t="s">
        <v>335</v>
      </c>
      <c r="M73" s="1036"/>
      <c r="N73" s="150"/>
      <c r="O73" s="1035" t="s">
        <v>334</v>
      </c>
      <c r="P73" s="1036"/>
      <c r="R73" s="1037" t="s">
        <v>333</v>
      </c>
      <c r="S73" s="1038"/>
      <c r="T73" s="1039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C5:L5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443"/>
      <c r="G8" s="200" t="s">
        <v>311</v>
      </c>
      <c r="H8" s="176"/>
      <c r="I8" s="445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443"/>
      <c r="G8" s="200" t="s">
        <v>311</v>
      </c>
      <c r="H8" s="176"/>
      <c r="I8" s="445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6" t="s">
        <v>321</v>
      </c>
      <c r="M3" s="1017"/>
      <c r="N3" s="1017"/>
      <c r="O3" s="1017"/>
      <c r="P3" s="1017"/>
      <c r="Q3" s="1017"/>
      <c r="R3" s="1017"/>
      <c r="S3" s="1017"/>
      <c r="T3" s="1017"/>
      <c r="U3" s="1017"/>
      <c r="V3" s="101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9">
        <v>1</v>
      </c>
      <c r="B5" s="1000" t="s">
        <v>317</v>
      </c>
      <c r="C5" s="1002"/>
      <c r="D5" s="105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9"/>
      <c r="B6" s="1001"/>
      <c r="C6" s="1003"/>
      <c r="D6" s="105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9"/>
      <c r="B7" s="1001"/>
      <c r="C7" s="1003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9"/>
      <c r="B8" s="1001"/>
      <c r="C8" s="1003"/>
      <c r="D8" s="1054"/>
      <c r="E8" s="204"/>
      <c r="F8" s="710"/>
      <c r="G8" s="200" t="s">
        <v>311</v>
      </c>
      <c r="H8" s="176"/>
      <c r="I8" s="712"/>
      <c r="J8" s="318"/>
      <c r="K8" s="158"/>
      <c r="L8" s="199"/>
      <c r="M8" s="1011" t="s">
        <v>314</v>
      </c>
      <c r="N8" s="1012"/>
      <c r="O8" s="1012"/>
      <c r="P8" s="1012"/>
      <c r="Q8" s="101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9"/>
      <c r="B9" s="1001"/>
      <c r="C9" s="1003"/>
      <c r="D9" s="105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9"/>
      <c r="B10" s="1001"/>
      <c r="C10" s="1003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19"/>
      <c r="B11" s="1001"/>
      <c r="C11" s="1003"/>
      <c r="D11" s="105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9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9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9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4" t="s">
        <v>304</v>
      </c>
      <c r="R14" s="101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9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9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47" t="s">
        <v>289</v>
      </c>
      <c r="M24" s="1048"/>
      <c r="N24" s="1048"/>
      <c r="O24" s="1048"/>
      <c r="P24" s="1049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1001"/>
      <c r="C30" s="1003"/>
      <c r="D30" s="1006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5"/>
      <c r="C31" s="1032"/>
      <c r="D31" s="1066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0" t="s">
        <v>248</v>
      </c>
      <c r="M50" s="1041"/>
      <c r="N50" s="1041"/>
      <c r="O50" s="1042"/>
      <c r="P50" s="1043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0" t="s">
        <v>244</v>
      </c>
      <c r="M52" s="1041"/>
      <c r="N52" s="1041"/>
      <c r="O52" s="1042"/>
      <c r="P52" s="104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7" t="s">
        <v>349</v>
      </c>
      <c r="M55" s="1039"/>
      <c r="N55"/>
      <c r="O55" s="1037" t="s">
        <v>351</v>
      </c>
      <c r="P55" s="1039"/>
      <c r="Q55"/>
      <c r="R55" s="1037" t="s">
        <v>328</v>
      </c>
      <c r="S55" s="1038"/>
      <c r="T55" s="1038"/>
      <c r="U55" s="103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7" t="s">
        <v>335</v>
      </c>
      <c r="M66" s="1039"/>
      <c r="N66"/>
      <c r="O66" s="1070" t="s">
        <v>334</v>
      </c>
      <c r="P66" s="1071"/>
      <c r="Q66"/>
      <c r="R66" s="1037" t="s">
        <v>333</v>
      </c>
      <c r="S66" s="1038"/>
      <c r="T66" s="103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7" t="s">
        <v>329</v>
      </c>
      <c r="M76" s="103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42720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42720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0.15323461034382063</v>
      </c>
      <c r="F23" s="120">
        <f>E23</f>
        <v>0.15323461034382063</v>
      </c>
    </row>
    <row r="24" spans="2:28" x14ac:dyDescent="0.2">
      <c r="B24" s="115" t="s">
        <v>44</v>
      </c>
      <c r="C24" s="108"/>
      <c r="D24" s="111"/>
      <c r="E24" s="111">
        <f>Assembly!H96</f>
        <v>2.5348411962604865E-2</v>
      </c>
      <c r="F24" s="120">
        <f>E24</f>
        <v>2.5348411962604865E-2</v>
      </c>
    </row>
    <row r="25" spans="2:28" x14ac:dyDescent="0.2">
      <c r="B25" s="121" t="s">
        <v>40</v>
      </c>
      <c r="C25" s="108"/>
      <c r="D25" s="361"/>
      <c r="E25" s="122">
        <f>Assembly!H97</f>
        <v>1.1799818043920992E-2</v>
      </c>
      <c r="F25" s="123">
        <f>E25-Assembly!H85-Assembly!H86-Assembly!H88-Assembly!H89-'Machined Part #1'!I54-'Machined Part #1'!I58-'Pacific Quote #2'!I50-'Pacific Quote #2'!I54-'Pacific Quote #3'!I50-'Pacific Quote #3'!I54</f>
        <v>1.0899817143920092E-2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-0.1903828403503465</v>
      </c>
      <c r="F26" s="120">
        <f>F22-F23-F24-F25</f>
        <v>-0.18948283945034561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-0.1903828403503465</v>
      </c>
      <c r="F28" s="120">
        <f>F26-F27</f>
        <v>-0.18948283945034561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0.15323461034382063</v>
      </c>
      <c r="F34" s="395">
        <f>'Machined Part #1'!I55+'Machined Part #1'!I56+'Machined Part #1'!I57</f>
        <v>2.5348411962604865E-2</v>
      </c>
      <c r="G34" s="468">
        <f>'Machined Part #1'!I63+'Machined Part #1'!I54+'Machined Part #1'!I58</f>
        <v>1.1799818043920992E-2</v>
      </c>
      <c r="H34" s="327">
        <f>'Machined Part #1'!I64</f>
        <v>0.1903828403503465</v>
      </c>
      <c r="I34" s="327"/>
      <c r="J34" s="843">
        <f t="shared" ref="J34:J43" si="1">$H34</f>
        <v>0.1903828403503465</v>
      </c>
      <c r="K34" s="811"/>
      <c r="L34" s="327"/>
      <c r="M34" s="327">
        <f t="shared" ref="M34:M43" si="2">$H34</f>
        <v>0.1903828403503465</v>
      </c>
      <c r="N34" s="811"/>
      <c r="O34" s="327"/>
      <c r="P34" s="327">
        <f t="shared" ref="P34:P43" si="3">$H34</f>
        <v>0.1903828403503465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0.1903828403503465</v>
      </c>
      <c r="I44" s="467"/>
      <c r="J44" s="846">
        <f>SUM(J34:J43)</f>
        <v>0.1903828403503465</v>
      </c>
      <c r="K44" s="813"/>
      <c r="L44" s="467"/>
      <c r="M44" s="467">
        <f>SUM(M34:M43)</f>
        <v>0.1903828403503465</v>
      </c>
      <c r="N44" s="813"/>
      <c r="O44" s="467"/>
      <c r="P44" s="467">
        <f>SUM(P34:P43)</f>
        <v>0.1903828403503465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0.15323461034382063</v>
      </c>
      <c r="I95" s="478"/>
      <c r="J95" s="861">
        <f>J65+SUM(F46:F55)+SUM(F34:F43)+J32</f>
        <v>2.5348411962604865E-2</v>
      </c>
      <c r="K95" s="816"/>
      <c r="L95" s="478"/>
      <c r="M95" s="478">
        <f>M65+SUM(G46:G55)+SUM(G34:G43)+M32</f>
        <v>1.1799818043920992E-2</v>
      </c>
      <c r="N95" s="816"/>
      <c r="O95" s="478"/>
      <c r="P95" s="478">
        <f>P65+SUM(H46:H55)+SUM(H34:H43)+P32</f>
        <v>0.1903828403503465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2.5348411962604865E-2</v>
      </c>
      <c r="I96" s="397"/>
      <c r="J96" s="862">
        <f>J80+SUM(G46:G55)+SUM(G34:G43)</f>
        <v>1.1799818043920992E-2</v>
      </c>
      <c r="K96" s="822"/>
      <c r="L96" s="397"/>
      <c r="M96" s="397">
        <f>M80+SUM(H46:H55)+SUM(H34:H43)</f>
        <v>0.1903828403503465</v>
      </c>
      <c r="N96" s="822"/>
      <c r="O96" s="397"/>
      <c r="P96" s="397">
        <f>P80+SUM(J46:J55)+SUM(J34:J43)</f>
        <v>0.1903828403503465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1.1799818043920992E-2</v>
      </c>
      <c r="I97" s="326"/>
      <c r="J97" s="863">
        <f>J81+SUM(H46:H55)+SUM(H34:H43)+J91</f>
        <v>0.1903828403503465</v>
      </c>
      <c r="K97" s="815"/>
      <c r="L97" s="326"/>
      <c r="M97" s="326">
        <f>M81+SUM(J46:J55)+SUM(J34:J43)+M91</f>
        <v>0.1903828403503465</v>
      </c>
      <c r="N97" s="815"/>
      <c r="O97" s="326"/>
      <c r="P97" s="326">
        <f>P81+SUM(M46:M55)+SUM(M34:M43)+P91</f>
        <v>0.1903828403503465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0.1903828403503465</v>
      </c>
      <c r="I99" s="360"/>
      <c r="J99" s="865">
        <f>SUM(J95:J98)</f>
        <v>0.22753107035687237</v>
      </c>
      <c r="K99" s="817"/>
      <c r="L99" s="360"/>
      <c r="M99" s="360">
        <f>SUM(M95:M98)</f>
        <v>0.39256549874461399</v>
      </c>
      <c r="N99" s="817"/>
      <c r="O99" s="360"/>
      <c r="P99" s="360">
        <f>SUM(P95:P98)</f>
        <v>0.57114852105103953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2016-12-16T17:44:47Z</dcterms:modified>
</cp:coreProperties>
</file>