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36" i="23" l="1"/>
  <c r="D27" i="5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D41" i="23"/>
  <c r="D43" s="1"/>
  <c r="T19"/>
  <c r="D41" i="22"/>
  <c r="D43" s="1"/>
  <c r="T19"/>
  <c r="J73" i="6"/>
  <c r="J51"/>
  <c r="H56" i="1"/>
  <c r="T19" i="24" l="1"/>
  <c r="O21" s="1"/>
  <c r="V50" s="1"/>
  <c r="D44" s="1"/>
  <c r="D45" s="1"/>
  <c r="D60" s="1"/>
  <c r="I49" s="1"/>
  <c r="E39" i="1" s="1"/>
  <c r="D41" i="28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G95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I98" i="6" l="1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Q84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Q83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Q94"/>
  <c r="M101"/>
  <c r="Q96"/>
  <c r="Q82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G87" l="1"/>
  <c r="G77"/>
  <c r="G145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48"/>
  <c r="G151"/>
  <c r="G146"/>
  <c r="G152"/>
  <c r="G14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N98" l="1"/>
  <c r="S98" s="1"/>
  <c r="N94"/>
  <c r="S94" s="1"/>
  <c r="N90"/>
  <c r="N95"/>
  <c r="S95" s="1"/>
  <c r="N87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S87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<sst xmlns="http://schemas.openxmlformats.org/spreadsheetml/2006/main" count="3065" uniqueCount="702">
  <si>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</si>
  <si>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</si>
  <si>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</si>
  <si>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</si>
  <si>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</si>
  <si>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</si>
  <si>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</si>
  <si>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</si>
  <si>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</si>
  <si>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</si>
  <si>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</si>
  <si>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</si>
  <si>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</si>
  <si>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</si>
  <si>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</si>
  <si>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</si>
  <si>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</si>
  <si>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</si>
  <si>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</si>
  <si>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</si>
  <si>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</si>
  <si>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</si>
  <si>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</si>
  <si>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</si>
  <si>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</si>
  <si>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</si>
  <si>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</si>
  <si>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</si>
  <si>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</si>
  <si>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</si>
  <si>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</si>
  <si>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</si>
  <si>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</si>
  <si>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</si>
  <si>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</si>
  <si>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</si>
  <si>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</si>
  <si>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</si>
  <si>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</si>
  <si>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</si>
  <si>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</si>
  <si>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</si>
  <si>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</si>
  <si>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</si>
  <si>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</si>
  <si>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</si>
  <si>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</si>
  <si>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</si>
  <si>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</si>
  <si>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</si>
  <si>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</si>
  <si>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</si>
  <si>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</si>
  <si>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</si>
  <si>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</si>
  <si>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</si>
  <si>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</si>
  <si>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</si>
  <si>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</si>
  <si>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</si>
  <si>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</si>
  <si>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</si>
  <si>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</si>
  <si>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</si>
  <si>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</si>
  <si>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</si>
  <si>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</si>
  <si>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</si>
  <si>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</si>
  <si>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</si>
  <si>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</si>
  <si>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</si>
  <si>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</si>
  <si>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</si>
  <si>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</si>
  <si>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</si>
  <si>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</si>
  <si>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</si>
  <si>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</si>
  <si>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</si>
  <si>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</si>
  <si>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</si>
  <si>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</si>
  <si>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</si>
  <si>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</si>
  <si>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</si>
  <si>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</si>
  <si>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</si>
  <si>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</si>
  <si>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</si>
  <si>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</si>
  <si>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</si>
  <si>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</si>
  <si>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</si>
  <si>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</si>
  <si>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</si>
  <si>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</si>
  <si>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</si>
  <si>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</si>
  <si>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</si>
  <si>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</si>
  <si>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</si>
  <si>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</si>
  <si>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</si>
  <si>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</si>
  <si>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</si>
  <si>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</si>
  <si>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</si>
  <si>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</si>
  <si>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</si>
  <si>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</si>
  <si>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</si>
  <si>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</si>
  <si>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</si>
  <si>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</si>
  <si>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</si>
  <si>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</si>
  <si>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</si>
  <si>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</si>
  <si>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</si>
  <si>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</si>
  <si>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</si>
  <si>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</si>
  <si>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</si>
  <si>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</si>
  <si>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</si>
  <si>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</si>
  <si>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</si>
  <si>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</si>
  <si>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</si>
  <si>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</si>
  <si>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</si>
  <si>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</si>
  <si>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</si>
  <si>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</si>
  <si>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</si>
  <si>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</si>
  <si>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</si>
  <si>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</si>
  <si>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</si>
  <si>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</si>
  <si>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</si>
  <si>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</si>
  <si>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</si>
  <si>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</si>
  <si>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</si>
  <si>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</si>
  <si>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</si>
  <si>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</si>
  <si>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</si>
  <si>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</si>
  <si>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</si>
  <si>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</si>
  <si>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</si>
  <si>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</si>
  <si>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</si>
  <si>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</si>
  <si>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</si>
  <si>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</si>
  <si>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</si>
  <si>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</si>
  <si>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</si>
  <si>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</si>
  <si>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</si>
  <si>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</si>
  <si>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</si>
  <si>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</si>
  <si>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</si>
  <si>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</si>
  <si>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</si>
  <si>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</si>
  <si>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</si>
  <si>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</si>
  <si>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</si>
  <si>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</si>
  <si>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</si>
  <si>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</si>
  <si>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</si>
  <si>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</si>
  <si>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</si>
  <si>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</si>
  <si>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</si>
  <si>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</si>
  <si>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</si>
  <si>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</si>
  <si>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</si>
  <si>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</si>
  <si>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</si>
  <si>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</si>
  <si>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</si>
  <si>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</si>
  <si>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</si>
  <si>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</si>
  <si>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</si>
  <si>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</si>
  <si>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</si>
  <si>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</si>
  <si>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</si>
  <si>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</si>
  <si>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</si>
  <si>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</si>
  <si>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</si>
  <si>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</si>
  <si>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</si>
  <si>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</si>
  <si>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</si>
  <si>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</si>
  <si>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</si>
  <si>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</si>
  <si>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</si>
  <si>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</si>
  <si>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</si>
  <si>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</si>
  <si>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</si>
  <si>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</si>
  <si>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</si>
  <si>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</si>
  <si>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</si>
  <si>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</si>
  <si>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</si>
  <si>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</si>
  <si>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</si>
  <si>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</si>
  <si>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</si>
  <si>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</si>
  <si>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</si>
  <si>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</si>
  <si>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</si>
  <si>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</si>
  <si>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</si>
  <si>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</si>
  <si>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</si>
  <si>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</si>
  <si>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</si>
  <si>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</si>
  <si>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</si>
  <si>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</si>
  <si>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</si>
  <si>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</si>
  <si>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</si>
  <si>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</si>
  <si>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</si>
  <si>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</si>
  <si>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</si>
  <si>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</si>
  <si>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</si>
  <si>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</si>
  <si>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</si>
  <si>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</si>
  <si>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</si>
  <si>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</si>
  <si>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</si>
  <si>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</si>
  <si>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</si>
  <si>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</si>
  <si>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</si>
  <si>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</si>
  <si>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</si>
  <si>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</si>
  <si>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</si>
  <si>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</si>
  <si>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</si>
  <si>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</si>
  <si>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</si>
  <si>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</si>
  <si>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</si>
  <si>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</si>
  <si>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</si>
  <si>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</si>
  <si>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</si>
  <si>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</si>
  <si>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</si>
  <si>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</si>
  <si>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</si>
  <si>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</si>
  <si>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</si>
  <si>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</si>
  <si>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</si>
  <si>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</si>
  <si>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</si>
  <si>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</si>
  <si>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</si>
  <si>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</si>
  <si>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</si>
  <si>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</si>
  <si>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</si>
  <si>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</si>
  <si>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</si>
  <si>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</si>
  <si>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</si>
  <si>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</si>
  <si>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</si>
  <si>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</si>
  <si>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</si>
  <si>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</si>
  <si>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</si>
  <si>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</si>
  <si>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</si>
  <si>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</si>
  <si>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</si>
  <si>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</si>
  <si>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</si>
  <si>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</si>
  <si>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</si>
  <si>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</si>
  <si>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</si>
  <si>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</si>
  <si>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</si>
  <si>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</si>
  <si>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</si>
  <si>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</si>
  <si>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</si>
  <si>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</si>
  <si>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</si>
  <si>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</si>
  <si>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</si>
  <si>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</si>
  <si>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</si>
  <si>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</si>
  <si>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</si>
  <si>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</si>
  <si>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</si>
  <si>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</si>
  <si>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</si>
  <si>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</si>
  <si>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</si>
  <si>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</si>
  <si>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</si>
  <si>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</si>
  <si>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</si>
  <si>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</si>
  <si>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</si>
  <si>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</si>
  <si>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</si>
  <si>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</si>
  <si>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</si>
  <si>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</si>
  <si>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</si>
  <si>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</si>
  <si>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</si>
  <si>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</si>
  <si>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</si>
  <si>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</si>
  <si>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</si>
  <si>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</si>
  <si>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</si>
  <si>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</si>
  <si>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</si>
  <si>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</si>
  <si>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</si>
  <si>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</si>
  <si>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</si>
  <si>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</si>
  <si>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</si>
  <si>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</si>
  <si>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</si>
  <si>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</si>
  <si>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</si>
  <si>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</si>
  <si>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</si>
  <si>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</si>
  <si>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</si>
  <si>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</si>
  <si>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</si>
  <si>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</si>
  <si>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</si>
  <si>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</si>
  <si>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</si>
  <si>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</si>
  <si>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</si>
  <si>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</si>
  <si>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</si>
  <si>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</si>
  <si>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</si>
  <si>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</si>
  <si>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</si>
  <si>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</si>
  <si>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</si>
  <si>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</si>
  <si>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</si>
  <si>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</si>
  <si>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</si>
  <si>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</si>
  <si>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</si>
  <si>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</si>
  <si>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</si>
  <si>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</si>
  <si>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</si>
  <si>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</si>
  <si>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</si>
  <si>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</si>
  <si>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</si>
  <si>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</si>
  <si>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</si>
  <si>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</si>
  <si>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</si>
  <si>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</si>
  <si>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</si>
  <si>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</si>
  <si>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</si>
  <si>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</si>
  <si>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</si>
  <si>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</si>
  <si>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</si>
  <si>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</si>
  <si>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</si>
  <si>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</si>
  <si>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</si>
  <si>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</si>
  <si>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</si>
  <si>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</si>
  <si>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</si>
  <si>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</si>
  <si>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</si>
  <si>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</si>
  <si>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</si>
  <si>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</si>
  <si>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</si>
  <si>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</si>
  <si>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</si>
  <si>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</si>
  <si>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</si>
  <si>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</si>
  <si>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</si>
  <si>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</si>
  <si>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</si>
  <si>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</si>
  <si>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</si>
  <si>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</si>
  <si>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</si>
  <si>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</si>
  <si>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</si>
  <si>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</si>
  <si>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</si>
  <si>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</si>
  <si>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</si>
  <si>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</si>
  <si>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</si>
  <si>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</si>
  <si>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</si>
  <si>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</si>
  <si>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</si>
  <si>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</si>
  <si>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</si>
  <si>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</si>
  <si>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</si>
  <si>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</si>
  <si>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</si>
  <si>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</si>
  <si>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</si>
  <si>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</si>
  <si>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</si>
  <si>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</si>
  <si>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</si>
  <si>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</si>
  <si>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</si>
  <si>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</si>
  <si>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</si>
  <si>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</si>
  <si>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</si>
  <si>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</si>
  <si>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</si>
  <si>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</si>
  <si>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</si>
  <si>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</si>
  <si>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</si>
  <si>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</si>
  <si>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</si>
  <si>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</si>
  <si>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</si>
  <si>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</si>
  <si>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</si>
  <si>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</si>
  <si>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</si>
  <si>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</si>
  <si>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</si>
  <si>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</si>
  <si>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</si>
  <si>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</si>
  <si>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</si>
  <si>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</si>
  <si>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</si>
  <si>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</si>
  <si>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</si>
  <si>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</si>
  <si>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</si>
  <si>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</si>
  <si>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</si>
  <si>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</si>
  <si>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</si>
  <si>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</si>
  <si>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</si>
  <si>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</si>
  <si>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</si>
  <si>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</si>
  <si>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</si>
  <si>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</si>
  <si>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</si>
  <si>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</si>
  <si>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</si>
  <si>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</si>
  <si>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</si>
  <si>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</si>
  <si>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</si>
  <si>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</si>
  <si>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</si>
  <si>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</si>
  <si>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</si>
  <si>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</si>
  <si>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</si>
  <si>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</si>
  <si>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</si>
  <si>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</si>
  <si>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</si>
  <si>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</si>
  <si>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</si>
  <si>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</si>
  <si>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</si>
  <si>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</si>
  <si>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</si>
  <si>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</si>
  <si>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</si>
  <si>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</si>
  <si>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</si>
  <si>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</si>
  <si>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</si>
  <si>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</si>
  <si>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</si>
  <si>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</si>
  <si>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</si>
  <si>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</si>
  <si>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</si>
  <si>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</si>
  <si>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</si>
  <si>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</si>
  <si>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</si>
  <si>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</si>
  <si>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</si>
  <si>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</si>
  <si>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</si>
  <si>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</si>
  <si>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</si>
  <si>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</si>
  <si>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</si>
  <si>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</si>
  <si>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</si>
  <si>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</si>
  <si>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</si>
  <si>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</si>
  <si>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</si>
  <si>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</si>
  <si>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</si>
  <si>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</si>
  <si>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</si>
  <si>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</si>
  <si>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</si>
  <si>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</si>
  <si>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</si>
  <si>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</si>
  <si>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</si>
  <si>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</si>
  <si>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</si>
  <si>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</si>
  <si>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</si>
  <si>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</si>
  <si>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</si>
  <si>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</si>
  <si>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</si>
  <si>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</si>
  <si>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</si>
  <si>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</si>
  <si>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</si>
  <si>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</si>
  <si>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</si>
  <si>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</si>
  <si>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</si>
  <si>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</si>
  <si>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</si>
  <si>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</si>
  <si>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</si>
  <si>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</si>
  <si>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</si>
  <si>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</si>
  <si>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</si>
  <si>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</si>
  <si>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</si>
  <si>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</si>
  <si>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</si>
  <si>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</si>
  <si>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</si>
  <si>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</si>
  <si>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</si>
  <si>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</si>
  <si>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</si>
  <si>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</si>
  <si>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</si>
  <si>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</si>
  <si>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</si>
  <si>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</si>
  <si>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</si>
  <si>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</si>
  <si>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</si>
  <si>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</si>
  <si>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</si>
  <si>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</si>
  <si>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</si>
  <si>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</si>
  <si>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</si>
  <si>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</si>
  <si>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</si>
  <si>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</si>
  <si>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</si>
  <si>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</si>
  <si>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</si>
  <si>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</si>
  <si>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</si>
  <si>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</si>
  <si>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</si>
  <si>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</si>
  <si>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</si>
  <si>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</si>
  <si>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</si>
  <si>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</si>
  <si>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</si>
  <si>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</si>
  <si>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</si>
  <si>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</si>
  <si>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</si>
  <si>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</si>
  <si>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</si>
  <si>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</si>
  <si>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</si>
  <si>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</si>
  <si>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</si>
  <si>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</si>
  <si>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</si>
  <si>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</si>
  <si>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</si>
  <si>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</si>
  <si>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</si>
  <si>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</si>
  <si>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</si>
  <si>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</si>
  <si>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</si>
  <si>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</si>
  <si>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</si>
  <si>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</si>
  <si>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</si>
  <si>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</si>
  <si>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</si>
  <si>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</si>
  <si>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</si>
  <si>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</si>
  <si>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</si>
  <si>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</si>
  <si>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</si>
  <si>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</si>
  <si>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</si>
  <si>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</si>
  <si>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</si>
  <si>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</si>
  <si>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</si>
  <si>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</si>
  <si>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</si>
  <si>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</si>
  <si>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</si>
  <si>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</si>
  <si>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</si>
  <si>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</si>
  <si>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</si>
  <si>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</si>
  <si>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</si>
  <si>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</si>
  <si>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</si>
  <si>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</si>
  <si>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</si>
  <si>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</si>
  <si>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</si>
  <si>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</si>
  <si>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</si>
  <si>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</si>
  <si>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</si>
  <si>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</si>
  <si>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</si>
  <si>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</si>
  <si>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</si>
  <si>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</si>
  <si>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</si>
  <si>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</si>
  <si>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</si>
  <si>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</si>
  <si>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</si>
  <si>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</si>
  <si>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</si>
  <si>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</si>
  <si>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</si>
  <si>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</si>
  <si>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</si>
  <si>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</si>
  <si>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</si>
  <si>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NP3005</t>
  </si>
  <si>
    <t>NP3005  Dvnpt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</si>
</sst>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NP3005  Dvnpt</v>
      </c>
      <c r="Q5" s="348"/>
      <c r="R5" s="226"/>
      <c r="S5" s="226"/>
      <c r="T5" s="226"/>
      <c r="U5" s="349" t="s">
        <v>16</v>
      </c>
      <c r="V5" s="922">
        <f ca="1" xml:space="preserve"> TODAY()</f>
        <v>41849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285">
        <v>7.4999999999999997E-2</v>
      </c>
      <c r="P13" s="158"/>
      <c r="Q13" s="992" t="s">
        <v>312</v>
      </c>
      <c r="R13" s="966"/>
      <c r="S13" s="1012">
        <f>+C20</f>
        <v>0.625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305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6.2E-2</v>
      </c>
      <c r="P15" s="158"/>
      <c r="Q15" s="992" t="s">
        <v>308</v>
      </c>
      <c r="R15" s="966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1060.4417249583864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14.955176191602527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0.157</v>
      </c>
      <c r="P18" s="158"/>
      <c r="Q18" s="992" t="s">
        <v>302</v>
      </c>
      <c r="R18" s="965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1.1396194355210077E-2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877.35731235169226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692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1.246264682633544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0.16014</v>
      </c>
      <c r="P22" s="158"/>
      <c r="Q22" s="992" t="s">
        <v>296</v>
      </c>
      <c r="R22" s="965"/>
      <c r="S22" s="965"/>
      <c r="T22" s="203">
        <f>IF(S20="",,S20 - 1)</f>
        <v>876.35731235169226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14.955176191602527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292</v>
      </c>
      <c r="M24" s="1035"/>
      <c r="N24" s="1035"/>
      <c r="O24" s="920">
        <f>IF(ISERROR(S17/T22),,S17/T22)</f>
        <v>1.7065158218935297E-2</v>
      </c>
      <c r="P24" s="243" t="s">
        <v>22</v>
      </c>
      <c r="Q24" s="1019" t="s">
        <v>693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684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158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3" t="s">
        <v>700</v>
      </c>
      <c r="N30" s="953"/>
      <c r="O30" s="923">
        <v>3.0439999999999998E-3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1.4021158218935298E-2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686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2.96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1216.2162162162163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1094.5945945945946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5</v>
      </c>
      <c r="P44" s="214"/>
      <c r="Q44" s="992" t="s">
        <v>269</v>
      </c>
      <c r="R44" s="966"/>
      <c r="S44" s="215">
        <f>T22*O44</f>
        <v>4381.7865617584612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877.35731235169226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8756.7567567567567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876.35731235169226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0.99844438640173516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13.950986476868328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14.976665796026028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1.7065158218935297E-2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687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18.243243243243242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3.5836832259764126E-2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688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465.02333420397395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8483.5337996670914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689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1060.4417249583864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2.9266746345474035E-2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1060.4417249583864</v>
      </c>
      <c r="Q54" s="1024"/>
      <c r="R54" s="158"/>
      <c r="S54" s="323" t="s">
        <v>247</v>
      </c>
      <c r="T54" s="324"/>
      <c r="U54" s="324"/>
      <c r="V54" s="347">
        <f>O24</f>
        <v>1.7065158218935297E-2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1.1396194355210077E-2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1.1945610753254707E-2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6.5700859142900896E-3</v>
      </c>
      <c r="E62" s="146"/>
      <c r="F62" s="304">
        <v>68</v>
      </c>
      <c r="G62" s="180" t="s">
        <v>231</v>
      </c>
      <c r="H62" s="182"/>
      <c r="I62" s="181">
        <f>SUM(I53:I61)</f>
        <v>5.9268282407274754E-2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6.2290447349585389E-3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2.9266746345474035E-2</v>
      </c>
      <c r="E64" s="146"/>
      <c r="F64" s="165">
        <v>70</v>
      </c>
      <c r="G64" s="167" t="s">
        <v>352</v>
      </c>
      <c r="H64" s="166"/>
      <c r="I64" s="162">
        <f>+I63+I62</f>
        <v>6.5497327142233289E-2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41849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41849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4.3882130960858648E-2</v>
      </c>
      <c r="F23" s="120">
        <f>E23</f>
        <v>4.3882130960858648E-2</v>
      </c>
    </row>
    <row r="24" spans="2:28">
      <c r="B24" s="115" t="s">
        <v>44</v>
      </c>
      <c r="C24" s="108"/>
      <c r="D24" s="111"/>
      <c r="E24" s="111">
        <f>Assembly!H96</f>
        <v>1.4486150546415208E-2</v>
      </c>
      <c r="F24" s="120">
        <f>E24</f>
        <v>1.4486150546415208E-2</v>
      </c>
    </row>
    <row r="25" spans="2:28">
      <c r="B25" s="121" t="s">
        <v>40</v>
      </c>
      <c r="C25" s="108"/>
      <c r="D25" s="361"/>
      <c r="E25" s="122">
        <f>Assembly!H97</f>
        <v>7.1290456349594388E-3</v>
      </c>
      <c r="F25" s="123">
        <f>E25-Assembly!H85-Assembly!H86-Assembly!H88-Assembly!H89-'Machined Part #1'!I54-'Machined Part #1'!I58-'Pacific Quote #2'!I50-'Pacific Quote #2'!I54-'Pacific Quote #3'!I50-'Pacific Quote #3'!I54</f>
        <v>6.2290447349585389E-3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-6.5497327142233289E-2</v>
      </c>
      <c r="F26" s="120">
        <f>F22-F23-F24-F25</f>
        <v>-6.4597326242232397E-2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-6.5497327142233289E-2</v>
      </c>
      <c r="F28" s="120">
        <f>F26-F27</f>
        <v>-6.4597326242232397E-2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4.3882130960858648E-2</v>
      </c>
      <c r="F34" s="396">
        <f>'Machined Part #1'!I55+'Machined Part #1'!I56+'Machined Part #1'!I57</f>
        <v>1.4486150546415208E-2</v>
      </c>
      <c r="G34" s="469">
        <f>'Machined Part #1'!I63+'Machined Part #1'!I54+'Machined Part #1'!I58</f>
        <v>7.1290456349594388E-3</v>
      </c>
      <c r="H34" s="327">
        <f>'Machined Part #1'!I64</f>
        <v>6.5497327142233289E-2</v>
      </c>
      <c r="I34" s="327"/>
      <c r="J34" s="845">
        <f t="shared" ref="J34:J43" si="1">$H34</f>
        <v>6.5497327142233289E-2</v>
      </c>
      <c r="K34" s="813"/>
      <c r="L34" s="327"/>
      <c r="M34" s="327">
        <f t="shared" ref="M34:M43" si="2">$H34</f>
        <v>6.5497327142233289E-2</v>
      </c>
      <c r="N34" s="813"/>
      <c r="O34" s="327"/>
      <c r="P34" s="327">
        <f t="shared" ref="P34:P43" si="3">$H34</f>
        <v>6.5497327142233289E-2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6.5497327142233289E-2</v>
      </c>
      <c r="I44" s="468"/>
      <c r="J44" s="848">
        <f>SUM(J34:J43)</f>
        <v>6.5497327142233289E-2</v>
      </c>
      <c r="K44" s="815"/>
      <c r="L44" s="468"/>
      <c r="M44" s="468">
        <f>SUM(M34:M43)</f>
        <v>6.5497327142233289E-2</v>
      </c>
      <c r="N44" s="815"/>
      <c r="O44" s="468"/>
      <c r="P44" s="468">
        <f>SUM(P34:P43)</f>
        <v>6.5497327142233289E-2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4.3882130960858648E-2</v>
      </c>
      <c r="I95" s="479"/>
      <c r="J95" s="863">
        <f>J65+SUM(F46:F55)+SUM(F34:F43)+J32</f>
        <v>1.4486150546415208E-2</v>
      </c>
      <c r="K95" s="818"/>
      <c r="L95" s="479"/>
      <c r="M95" s="479">
        <f>M65+SUM(G46:G55)+SUM(G34:G43)+M32</f>
        <v>7.1290456349594388E-3</v>
      </c>
      <c r="N95" s="818"/>
      <c r="O95" s="479"/>
      <c r="P95" s="479">
        <f>P65+SUM(H46:H55)+SUM(H34:H43)+P32</f>
        <v>6.5497327142233289E-2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1.4486150546415208E-2</v>
      </c>
      <c r="I96" s="398"/>
      <c r="J96" s="864">
        <f>J80+SUM(G46:G55)+SUM(G34:G43)</f>
        <v>7.1290456349594388E-3</v>
      </c>
      <c r="K96" s="824"/>
      <c r="L96" s="398"/>
      <c r="M96" s="398">
        <f>M80+SUM(H46:H55)+SUM(H34:H43)</f>
        <v>6.5497327142233289E-2</v>
      </c>
      <c r="N96" s="824"/>
      <c r="O96" s="398"/>
      <c r="P96" s="398">
        <f>P80+SUM(J46:J55)+SUM(J34:J43)</f>
        <v>6.5497327142233289E-2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7.1290456349594388E-3</v>
      </c>
      <c r="I97" s="326"/>
      <c r="J97" s="865">
        <f>J81+SUM(H46:H55)+SUM(H34:H43)+J91</f>
        <v>6.5497327142233289E-2</v>
      </c>
      <c r="K97" s="817"/>
      <c r="L97" s="326"/>
      <c r="M97" s="326">
        <f>M81+SUM(J46:J55)+SUM(J34:J43)+M91</f>
        <v>6.5497327142233289E-2</v>
      </c>
      <c r="N97" s="817"/>
      <c r="O97" s="326"/>
      <c r="P97" s="326">
        <f>P81+SUM(M46:M55)+SUM(M34:M43)+P91</f>
        <v>6.5497327142233289E-2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6.5497327142233289E-2</v>
      </c>
      <c r="I99" s="360"/>
      <c r="J99" s="867">
        <f>SUM(J95:J98)</f>
        <v>8.7112523323607943E-2</v>
      </c>
      <c r="K99" s="819"/>
      <c r="L99" s="360"/>
      <c r="M99" s="360">
        <f>SUM(M95:M98)</f>
        <v>0.13812369991942602</v>
      </c>
      <c r="N99" s="819"/>
      <c r="O99" s="360"/>
      <c r="P99" s="360">
        <f>SUM(P95:P98)</f>
        <v>0.19649198142669988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2014-07-29T16:22:22Z</dcterms:modified>
</cp:coreProperties>
</file>