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D18"/>
  <c r="D20" s="1"/>
  <c r="S14" s="1"/>
  <c r="U45" i="26"/>
  <c r="I7"/>
  <c r="I50" s="1"/>
  <c r="T15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S17" i="26" l="1"/>
  <c r="S17" i="23"/>
  <c r="S17" i="27"/>
  <c r="D41" s="1"/>
  <c r="D43" s="1"/>
  <c r="K45" i="6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T19" i="27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J37" s="1"/>
  <c r="I60" i="25"/>
  <c r="H40" i="1" s="1"/>
  <c r="M40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P37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40" i="1" l="1"/>
  <c r="M37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G44"/>
  <c r="G45" s="1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4"/>
  <c r="L77"/>
  <c r="L147"/>
  <c r="H60" i="1"/>
  <c r="H61"/>
  <c r="H62"/>
  <c r="H63"/>
  <c r="H64"/>
  <c r="E31" i="5"/>
  <c r="F31" s="1"/>
  <c r="J86" i="6" l="1"/>
  <c r="J92"/>
  <c r="H47"/>
  <c r="H71" s="1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M93" l="1"/>
  <c r="O87"/>
  <c r="O101"/>
  <c r="M101"/>
  <c r="M84"/>
  <c r="O91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I72"/>
  <c r="H77" l="1"/>
  <c r="G146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<sst xmlns="http://schemas.openxmlformats.org/spreadsheetml/2006/main" count="3072" uniqueCount="710">
  <si>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</si>
  <si>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</si>
  <si>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</si>
  <si>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</si>
  <si>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</si>
  <si>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</si>
  <si>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</si>
  <si>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</si>
  <si>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</si>
  <si>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</si>
  <si>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</si>
  <si>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</si>
  <si>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</si>
  <si>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</si>
  <si>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</si>
  <si>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</si>
  <si>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</si>
  <si>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</si>
  <si>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</si>
  <si>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</si>
  <si>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</si>
  <si>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</si>
  <si>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</si>
  <si>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</si>
  <si>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</si>
  <si>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</si>
  <si>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</si>
  <si>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</si>
  <si>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</si>
  <si>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</si>
  <si>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</si>
  <si>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</si>
  <si>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</si>
  <si>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</si>
  <si>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</si>
  <si>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</si>
  <si>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</si>
  <si>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</si>
  <si>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</si>
  <si>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</si>
  <si>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</si>
  <si>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</si>
  <si>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</si>
  <si>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</si>
  <si>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</si>
  <si>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</si>
  <si>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</si>
  <si>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</si>
  <si>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</si>
  <si>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</si>
  <si>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</si>
  <si>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</si>
  <si>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</si>
  <si>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</si>
  <si>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</si>
  <si>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</si>
  <si>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</si>
  <si>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</si>
  <si>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</si>
  <si>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</si>
  <si>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</si>
  <si>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</si>
  <si>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</si>
  <si>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</si>
  <si>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</si>
  <si>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</si>
  <si>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</si>
  <si>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</si>
  <si>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</si>
  <si>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</si>
  <si>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</si>
  <si>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</si>
  <si>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</si>
  <si>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</si>
  <si>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</si>
  <si>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</si>
  <si>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</si>
  <si>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</si>
  <si>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</si>
  <si>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</si>
  <si>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</si>
  <si>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</si>
  <si>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</si>
  <si>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</si>
  <si>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</si>
  <si>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</si>
  <si>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</si>
  <si>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</si>
  <si>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</si>
  <si>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</si>
  <si>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</si>
  <si>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</si>
  <si>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</si>
  <si>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</si>
  <si>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</si>
  <si>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</si>
  <si>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</si>
  <si>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</si>
  <si>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</si>
  <si>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</si>
  <si>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</si>
  <si>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</si>
  <si>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</si>
  <si>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</si>
  <si>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</si>
  <si>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</si>
  <si>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</si>
  <si>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</si>
  <si>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</si>
  <si>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</si>
  <si>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</si>
  <si>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</si>
  <si>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</si>
  <si>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</si>
  <si>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</si>
  <si>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</si>
  <si>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</si>
  <si>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</si>
  <si>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</si>
  <si>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</si>
  <si>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</si>
  <si>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</si>
  <si>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</si>
  <si>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</si>
  <si>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</si>
  <si>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</si>
  <si>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</si>
  <si>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</si>
  <si>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</si>
  <si>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</si>
  <si>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</si>
  <si>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</si>
  <si>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</si>
  <si>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</si>
  <si>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</si>
  <si>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</si>
  <si>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</si>
  <si>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</si>
  <si>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</si>
  <si>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</si>
  <si>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</si>
  <si>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</si>
  <si>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</si>
  <si>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</si>
  <si>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</si>
  <si>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</si>
  <si>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</si>
  <si>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</si>
  <si>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</si>
  <si>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</si>
  <si>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</si>
  <si>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</si>
  <si>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</si>
  <si>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</si>
  <si>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</si>
  <si>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</si>
  <si>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</si>
  <si>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</si>
  <si>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</si>
  <si>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</si>
  <si>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</si>
  <si>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</si>
  <si>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</si>
  <si>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</si>
  <si>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</si>
  <si>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</si>
  <si>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</si>
  <si>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</si>
  <si>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</si>
  <si>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</si>
  <si>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</si>
  <si>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</si>
  <si>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</si>
  <si>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</si>
  <si>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</si>
  <si>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</si>
  <si>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</si>
  <si>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</si>
  <si>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</si>
  <si>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</si>
  <si>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</si>
  <si>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</si>
  <si>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</si>
  <si>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</si>
  <si>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</si>
  <si>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</si>
  <si>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</si>
  <si>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</si>
  <si>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</si>
  <si>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</si>
  <si>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</si>
  <si>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</si>
  <si>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</si>
  <si>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</si>
  <si>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</si>
  <si>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</si>
  <si>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</si>
  <si>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</si>
  <si>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</si>
  <si>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</si>
  <si>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</si>
  <si>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</si>
  <si>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</si>
  <si>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</si>
  <si>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</si>
  <si>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</si>
  <si>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</si>
  <si>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</si>
  <si>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</si>
  <si>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</si>
  <si>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</si>
  <si>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</si>
  <si>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</si>
  <si>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</si>
  <si>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</si>
  <si>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</si>
  <si>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</si>
  <si>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</si>
  <si>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</si>
  <si>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</si>
  <si>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</si>
  <si>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</si>
  <si>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</si>
  <si>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</si>
  <si>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</si>
  <si>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</si>
  <si>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</si>
  <si>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</si>
  <si>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</si>
  <si>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</si>
  <si>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</si>
  <si>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</si>
  <si>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</si>
  <si>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</si>
  <si>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</si>
  <si>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</si>
  <si>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</si>
  <si>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</si>
  <si>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</si>
  <si>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</si>
  <si>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</si>
  <si>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</si>
  <si>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</si>
  <si>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</si>
  <si>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</si>
  <si>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</si>
  <si>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</si>
  <si>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</si>
  <si>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</si>
  <si>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</si>
  <si>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</si>
  <si>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</si>
  <si>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</si>
  <si>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</si>
  <si>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</si>
  <si>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</si>
  <si>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</si>
  <si>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</si>
  <si>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</si>
  <si>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</si>
  <si>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</si>
  <si>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</si>
  <si>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</si>
  <si>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</si>
  <si>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</si>
  <si>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</si>
  <si>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</si>
  <si>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</si>
  <si>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</si>
  <si>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</si>
  <si>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</si>
  <si>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</si>
  <si>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</si>
  <si>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</si>
  <si>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</si>
  <si>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</si>
  <si>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</si>
  <si>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</si>
  <si>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</si>
  <si>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</si>
  <si>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</si>
  <si>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</si>
  <si>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</si>
  <si>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</si>
  <si>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</si>
  <si>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</si>
  <si>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</si>
  <si>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</si>
  <si>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</si>
  <si>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</si>
  <si>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</si>
  <si>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</si>
  <si>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</si>
  <si>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</si>
  <si>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</si>
  <si>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</si>
  <si>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</si>
  <si>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</si>
  <si>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</si>
  <si>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</si>
  <si>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</si>
  <si>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</si>
  <si>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</si>
  <si>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</si>
  <si>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</si>
  <si>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</si>
  <si>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</si>
  <si>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</si>
  <si>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</si>
  <si>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</si>
  <si>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</si>
  <si>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</si>
  <si>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</si>
  <si>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</si>
  <si>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</si>
  <si>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</si>
  <si>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</si>
  <si>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</si>
  <si>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</si>
  <si>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</si>
  <si>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</si>
  <si>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</si>
  <si>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</si>
  <si>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</si>
  <si>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</si>
  <si>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</si>
  <si>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</si>
  <si>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</si>
  <si>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</si>
  <si>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</si>
  <si>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</si>
  <si>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</si>
  <si>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</si>
  <si>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</si>
  <si>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</si>
  <si>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</si>
  <si>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</si>
  <si>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</si>
  <si>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</si>
  <si>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</si>
  <si>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</si>
  <si>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</si>
  <si>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</si>
  <si>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</si>
  <si>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</si>
  <si>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</si>
  <si>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</si>
  <si>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</si>
  <si>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</si>
  <si>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</si>
  <si>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</si>
  <si>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</si>
  <si>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</si>
  <si>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</si>
  <si>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</si>
  <si>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</si>
  <si>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</si>
  <si>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</si>
  <si>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</si>
  <si>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</si>
  <si>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</si>
  <si>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</si>
  <si>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</si>
  <si>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</si>
  <si>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</si>
  <si>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</si>
  <si>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</si>
  <si>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</si>
  <si>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</si>
  <si>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</si>
  <si>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</si>
  <si>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</si>
  <si>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</si>
  <si>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</si>
  <si>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</si>
  <si>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</si>
  <si>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</si>
  <si>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</si>
  <si>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</si>
  <si>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</si>
  <si>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</si>
  <si>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</si>
  <si>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</si>
  <si>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</si>
  <si>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</si>
  <si>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</si>
  <si>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</si>
  <si>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</si>
  <si>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</si>
  <si>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</si>
  <si>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</si>
  <si>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</si>
  <si>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</si>
  <si>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</si>
  <si>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</si>
  <si>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</si>
  <si>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</si>
  <si>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</si>
  <si>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</si>
  <si>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</si>
  <si>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</si>
  <si>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</si>
  <si>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</si>
  <si>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</si>
  <si>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</si>
  <si>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</si>
  <si>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</si>
  <si>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</si>
  <si>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</si>
  <si>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</si>
  <si>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</si>
  <si>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</si>
  <si>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</si>
  <si>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</si>
  <si>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</si>
  <si>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</si>
  <si>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</si>
  <si>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</si>
  <si>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</si>
  <si>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</si>
  <si>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</si>
  <si>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</si>
  <si>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</si>
  <si>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</si>
  <si>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</si>
  <si>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</si>
  <si>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</si>
  <si>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</si>
  <si>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</si>
  <si>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</si>
  <si>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</si>
  <si>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</si>
  <si>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</si>
  <si>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</si>
  <si>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</si>
  <si>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</si>
  <si>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</si>
  <si>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</si>
  <si>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</si>
  <si>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</si>
  <si>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</si>
  <si>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</si>
  <si>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</si>
  <si>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</si>
  <si>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</si>
  <si>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</si>
  <si>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</si>
  <si>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</si>
  <si>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</si>
  <si>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</si>
  <si>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</si>
  <si>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</si>
  <si>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</si>
  <si>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</si>
  <si>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</si>
  <si>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</si>
  <si>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</si>
  <si>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</si>
  <si>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</si>
  <si>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</si>
  <si>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</si>
  <si>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</si>
  <si>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</si>
  <si>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</si>
  <si>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</si>
  <si>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</si>
  <si>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</si>
  <si>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</si>
  <si>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</si>
  <si>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</si>
  <si>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</si>
  <si>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</si>
  <si>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</si>
  <si>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</si>
  <si>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</si>
  <si>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</si>
  <si>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</si>
  <si>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</si>
  <si>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</si>
  <si>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</si>
  <si>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</si>
  <si>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</si>
  <si>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</si>
  <si>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</si>
  <si>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</si>
  <si>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</si>
  <si>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</si>
  <si>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</si>
  <si>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</si>
  <si>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</si>
  <si>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</si>
  <si>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</si>
  <si>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</si>
  <si>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</si>
  <si>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</si>
  <si>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</si>
  <si>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</si>
  <si>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</si>
  <si>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</si>
  <si>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</si>
  <si>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</si>
  <si>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</si>
  <si>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</si>
  <si>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</si>
  <si>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</si>
  <si>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</si>
  <si>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</si>
  <si>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</si>
  <si>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</si>
  <si>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</si>
  <si>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</si>
  <si>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</si>
  <si>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</si>
  <si>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</si>
  <si>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</si>
  <si>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</si>
  <si>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</si>
  <si>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</si>
  <si>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</si>
  <si>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</si>
  <si>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</si>
  <si>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</si>
  <si>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</si>
  <si>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</si>
  <si>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</si>
  <si>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</si>
  <si>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</si>
  <si>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</si>
  <si>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</si>
  <si>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</si>
  <si>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</si>
  <si>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</si>
  <si>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</si>
  <si>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</si>
  <si>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</si>
  <si>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</si>
  <si>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</si>
  <si>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</si>
  <si>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</si>
  <si>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</si>
  <si>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</si>
  <si>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</si>
  <si>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</si>
  <si>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</si>
  <si>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</si>
  <si>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</si>
  <si>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</si>
  <si>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</si>
  <si>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</si>
  <si>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</si>
  <si>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</si>
  <si>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</si>
  <si>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</si>
  <si>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</si>
  <si>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</si>
  <si>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</si>
  <si>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</si>
  <si>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</si>
  <si>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</si>
  <si>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</si>
  <si>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</si>
  <si>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</si>
  <si>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</si>
  <si>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</si>
  <si>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</si>
  <si>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</si>
  <si>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</si>
  <si>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</si>
  <si>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</si>
  <si>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</si>
  <si>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</si>
  <si>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</si>
  <si>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</si>
  <si>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</si>
  <si>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</si>
  <si>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</si>
  <si>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</si>
  <si>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</si>
  <si>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</si>
  <si>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</si>
  <si>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</si>
  <si>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</si>
  <si>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</si>
  <si>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</si>
  <si>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</si>
  <si>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</si>
  <si>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</si>
  <si>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</si>
  <si>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</si>
  <si>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</si>
  <si>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</si>
  <si>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</si>
  <si>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</si>
  <si>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</si>
  <si>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</si>
  <si>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</si>
  <si>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</si>
  <si>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</si>
  <si>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</si>
  <si>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</si>
  <si>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</si>
  <si>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</si>
  <si>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</si>
  <si>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</si>
  <si>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</si>
  <si>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</si>
  <si>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</si>
  <si>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</si>
  <si>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</si>
  <si>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</si>
  <si>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</si>
  <si>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</si>
  <si>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</si>
  <si>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</si>
  <si>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</si>
  <si>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</si>
  <si>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</si>
  <si>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</si>
  <si>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</si>
  <si>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</si>
  <si>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</si>
  <si>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</si>
  <si>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</si>
  <si>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</si>
  <si>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</si>
  <si>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</si>
  <si>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</si>
  <si>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</si>
  <si>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</si>
  <si>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</si>
  <si>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</si>
  <si>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</si>
  <si>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</si>
  <si>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</si>
  <si>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</si>
  <si>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</si>
  <si>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</si>
  <si>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</si>
  <si>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</si>
  <si>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</si>
  <si>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</si>
  <si>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</si>
  <si>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</si>
  <si>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</si>
  <si>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</si>
  <si>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</si>
  <si>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</si>
  <si>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</si>
  <si>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</si>
  <si>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</si>
  <si>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</si>
  <si>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</si>
  <si>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</si>
  <si>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</si>
  <si>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</si>
  <si>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</si>
  <si>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</si>
  <si>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</si>
  <si>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</si>
  <si>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</si>
  <si>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</si>
  <si>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</si>
  <si>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</si>
  <si>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</si>
  <si>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</si>
  <si>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</si>
  <si>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</si>
  <si>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</si>
  <si>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</si>
  <si>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</si>
  <si>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</si>
  <si>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</si>
  <si>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</si>
  <si>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</si>
  <si>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</si>
  <si>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</si>
  <si>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</si>
  <si>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</si>
  <si>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</si>
  <si>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</si>
  <si>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</si>
  <si>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</si>
  <si>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</si>
  <si>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</si>
  <si>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</si>
  <si>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</si>
  <si>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</si>
  <si>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</si>
  <si>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</si>
  <si>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</si>
  <si>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</si>
  <si>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</si>
  <si>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</si>
  <si>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</si>
  <si>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</si>
  <si>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</si>
  <si>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</si>
  <si>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</si>
  <si>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</si>
  <si>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</si>
  <si>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</si>
  <si>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</si>
  <si>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</si>
  <si>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</si>
  <si>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</si>
  <si>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</si>
  <si>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</si>
  <si>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</si>
  <si>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PWN2005</t>
  </si>
  <si>
    <t>PWN2005       1¼"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</si>
</sst>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D8" sqref="D8:D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709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PWN2005       1¼"</v>
      </c>
      <c r="Q5" s="348"/>
      <c r="R5" s="226"/>
      <c r="S5" s="226"/>
      <c r="T5" s="226"/>
      <c r="U5" s="349" t="s">
        <v>16</v>
      </c>
      <c r="V5" s="919">
        <f ca="1" xml:space="preserve"> TODAY()</f>
        <v>42150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2.4500000000000002</v>
      </c>
      <c r="P13" s="158"/>
      <c r="Q13" s="973" t="s">
        <v>312</v>
      </c>
      <c r="R13" s="983"/>
      <c r="S13" s="999">
        <f>+C20</f>
        <v>0.625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9.2999999999999999E-2</v>
      </c>
      <c r="P15" s="158"/>
      <c r="Q15" s="973" t="s">
        <v>308</v>
      </c>
      <c r="R15" s="983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234.71267136239453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13.562844534169685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2.5630000000000002</v>
      </c>
      <c r="P18" s="158"/>
      <c r="Q18" s="973" t="s">
        <v>302</v>
      </c>
      <c r="R18" s="974"/>
      <c r="S18" s="983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5.1488485601788647E-2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53.361180601776404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1.1302370445141403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2.6142600000000003</v>
      </c>
      <c r="P22" s="158"/>
      <c r="Q22" s="973" t="s">
        <v>296</v>
      </c>
      <c r="R22" s="974"/>
      <c r="S22" s="974"/>
      <c r="T22" s="203">
        <f>IF(S20="",,S20 - 1)</f>
        <v>52.361180601776404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13.562844534169685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0.25902480383930748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708</v>
      </c>
      <c r="N30" s="981"/>
      <c r="O30" s="920">
        <v>6.2399999999999997E-2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0.19662480383930747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11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327.27272727272725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294.54545454545456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314.16708361065844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53.361180601776404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2356.3636363636365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52.361180601776404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6.5003517532213371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229.38023225806455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97.505276298320055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0.25902480383930748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4.9090909090909092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0.54395208806254569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382.49472370167996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1877.7013708991562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234.71267136239453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0.44422753858441233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234.71267136239453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0.25902480383930748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5.1488485601788647E-2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0.18131736268751522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9.9724549478133376E-2</v>
      </c>
      <c r="E62" s="146"/>
      <c r="F62" s="304">
        <v>68</v>
      </c>
      <c r="G62" s="180" t="s">
        <v>231</v>
      </c>
      <c r="H62" s="182"/>
      <c r="I62" s="181">
        <f>SUM(I53:I61)</f>
        <v>0.51432136589279165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2.3468729970987322E-2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0.44422753858441233</v>
      </c>
      <c r="E64" s="146"/>
      <c r="F64" s="165">
        <v>70</v>
      </c>
      <c r="G64" s="167" t="s">
        <v>352</v>
      </c>
      <c r="H64" s="166"/>
      <c r="I64" s="162">
        <f>+I63+I62</f>
        <v>0.53779009586377902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42150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42150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ColWidth="9.140625"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0.45884292319979697</v>
      </c>
      <c r="F23" s="120">
        <f>E23</f>
        <v>0.45884292319979697</v>
      </c>
    </row>
    <row r="24" spans="2:28">
      <c r="B24" s="115" t="s">
        <v>44</v>
      </c>
      <c r="C24" s="108"/>
      <c r="D24" s="111"/>
      <c r="E24" s="111">
        <f>Assembly!H96</f>
        <v>5.4578441792993773E-2</v>
      </c>
      <c r="F24" s="120">
        <f>E24</f>
        <v>5.4578441792993773E-2</v>
      </c>
    </row>
    <row r="25" spans="2:28">
      <c r="B25" s="121" t="s">
        <v>40</v>
      </c>
      <c r="C25" s="108"/>
      <c r="D25" s="361"/>
      <c r="E25" s="122">
        <f>Assembly!H97</f>
        <v>2.4368730870988224E-2</v>
      </c>
      <c r="F25" s="123">
        <f>E25-Assembly!H85-Assembly!H86-Assembly!H88-Assembly!H89-'Machined Part #1'!I54-'Machined Part #1'!I58-'Pacific Quote #2'!I50-'Pacific Quote #2'!I54-'Pacific Quote #3'!I50-'Pacific Quote #3'!I54</f>
        <v>2.3468729970987326E-2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-0.53779009586377902</v>
      </c>
      <c r="F26" s="120">
        <f>F22-F23-F24-F25</f>
        <v>-0.53689009496377815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-0.53779009586377902</v>
      </c>
      <c r="F28" s="120">
        <f>F26-F27</f>
        <v>-0.53689009496377815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0.45884292319979697</v>
      </c>
      <c r="F34" s="395">
        <f>'Machined Part #1'!I55+'Machined Part #1'!I56+'Machined Part #1'!I57</f>
        <v>5.4578441792993773E-2</v>
      </c>
      <c r="G34" s="468">
        <f>'Machined Part #1'!I63+'Machined Part #1'!I54+'Machined Part #1'!I58</f>
        <v>2.4368730870988224E-2</v>
      </c>
      <c r="H34" s="327">
        <f>'Machined Part #1'!I64</f>
        <v>0.53779009586377902</v>
      </c>
      <c r="I34" s="327"/>
      <c r="J34" s="843">
        <f t="shared" ref="J34:J43" si="1">$H34</f>
        <v>0.53779009586377902</v>
      </c>
      <c r="K34" s="811"/>
      <c r="L34" s="327"/>
      <c r="M34" s="327">
        <f t="shared" ref="M34:M43" si="2">$H34</f>
        <v>0.53779009586377902</v>
      </c>
      <c r="N34" s="811"/>
      <c r="O34" s="327"/>
      <c r="P34" s="327">
        <f t="shared" ref="P34:P43" si="3">$H34</f>
        <v>0.53779009586377902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0.53779009586377902</v>
      </c>
      <c r="I44" s="467"/>
      <c r="J44" s="846">
        <f>SUM(J34:J43)</f>
        <v>0.53779009586377902</v>
      </c>
      <c r="K44" s="813"/>
      <c r="L44" s="467"/>
      <c r="M44" s="467">
        <f>SUM(M34:M43)</f>
        <v>0.53779009586377902</v>
      </c>
      <c r="N44" s="813"/>
      <c r="O44" s="467"/>
      <c r="P44" s="467">
        <f>SUM(P34:P43)</f>
        <v>0.53779009586377902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0.45884292319979697</v>
      </c>
      <c r="I95" s="478"/>
      <c r="J95" s="861">
        <f>J65+SUM(F46:F55)+SUM(F34:F43)+J32</f>
        <v>5.4578441792993773E-2</v>
      </c>
      <c r="K95" s="816"/>
      <c r="L95" s="478"/>
      <c r="M95" s="478">
        <f>M65+SUM(G46:G55)+SUM(G34:G43)+M32</f>
        <v>2.4368730870988224E-2</v>
      </c>
      <c r="N95" s="816"/>
      <c r="O95" s="478"/>
      <c r="P95" s="478">
        <f>P65+SUM(H46:H55)+SUM(H34:H43)+P32</f>
        <v>0.53779009586377902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5.4578441792993773E-2</v>
      </c>
      <c r="I96" s="397"/>
      <c r="J96" s="862">
        <f>J80+SUM(G46:G55)+SUM(G34:G43)</f>
        <v>2.4368730870988224E-2</v>
      </c>
      <c r="K96" s="822"/>
      <c r="L96" s="397"/>
      <c r="M96" s="397">
        <f>M80+SUM(H46:H55)+SUM(H34:H43)</f>
        <v>0.53779009586377902</v>
      </c>
      <c r="N96" s="822"/>
      <c r="O96" s="397"/>
      <c r="P96" s="397">
        <f>P80+SUM(J46:J55)+SUM(J34:J43)</f>
        <v>0.53779009586377902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2.4368730870988224E-2</v>
      </c>
      <c r="I97" s="326"/>
      <c r="J97" s="863">
        <f>J81+SUM(H46:H55)+SUM(H34:H43)+J91</f>
        <v>0.53779009586377902</v>
      </c>
      <c r="K97" s="815"/>
      <c r="L97" s="326"/>
      <c r="M97" s="326">
        <f>M81+SUM(J46:J55)+SUM(J34:J43)+M91</f>
        <v>0.53779009586377902</v>
      </c>
      <c r="N97" s="815"/>
      <c r="O97" s="326"/>
      <c r="P97" s="326">
        <f>P81+SUM(M46:M55)+SUM(M34:M43)+P91</f>
        <v>0.53779009586377902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0.53779009586377902</v>
      </c>
      <c r="I99" s="360"/>
      <c r="J99" s="865">
        <f>SUM(J95:J98)</f>
        <v>0.61673726852776101</v>
      </c>
      <c r="K99" s="817"/>
      <c r="L99" s="360"/>
      <c r="M99" s="360">
        <f>SUM(M95:M98)</f>
        <v>1.0999489225985464</v>
      </c>
      <c r="N99" s="817"/>
      <c r="O99" s="360"/>
      <c r="P99" s="360">
        <f>SUM(P95:P98)</f>
        <v>1.6133702875913372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2015-05-26T19:58:42Z</dcterms:modified>
</cp:coreProperties>
</file>