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51" i="6"/>
  <c r="L143" i="6"/>
  <c r="L147" i="6"/>
  <c r="L69" i="6"/>
  <c r="L95" i="6" s="1"/>
  <c r="H60" i="1"/>
  <c r="H61" i="1"/>
  <c r="H62" i="1"/>
  <c r="H63" i="1"/>
  <c r="H64" i="1"/>
  <c r="E31" i="5"/>
  <c r="F31" i="5" s="1"/>
  <c r="L153" i="6" l="1"/>
  <c r="L148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<sst xmlns="http://schemas.openxmlformats.org/spreadsheetml/2006/main" count="3065" uniqueCount="702">
  <si>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</si>
  <si>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</si>
  <si>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</si>
  <si>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</si>
  <si>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</si>
  <si>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</si>
  <si>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</si>
  <si>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</si>
  <si>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</si>
  <si>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</si>
  <si>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</si>
  <si>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</si>
  <si>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</si>
  <si>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</si>
  <si>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</si>
  <si>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</si>
  <si>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</si>
  <si>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</si>
  <si>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</si>
  <si>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</si>
  <si>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</si>
  <si>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</si>
  <si>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</si>
  <si>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</si>
  <si>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</si>
  <si>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</si>
  <si>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</si>
  <si>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</si>
  <si>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</si>
  <si>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</si>
  <si>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</si>
  <si>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</si>
  <si>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</si>
  <si>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</si>
  <si>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</si>
  <si>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</si>
  <si>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</si>
  <si>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</si>
  <si>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</si>
  <si>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</si>
  <si>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</si>
  <si>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</si>
  <si>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</si>
  <si>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</si>
  <si>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</si>
  <si>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</si>
  <si>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</si>
  <si>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</si>
  <si>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</si>
  <si>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</si>
  <si>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</si>
  <si>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</si>
  <si>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</si>
  <si>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</si>
  <si>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</si>
  <si>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</si>
  <si>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</si>
  <si>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</si>
  <si>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</si>
  <si>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</si>
  <si>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</si>
  <si>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</si>
  <si>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</si>
  <si>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</si>
  <si>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</si>
  <si>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</si>
  <si>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</si>
  <si>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</si>
  <si>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</si>
  <si>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</si>
  <si>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</si>
  <si>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</si>
  <si>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</si>
  <si>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</si>
  <si>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</si>
  <si>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</si>
  <si>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</si>
  <si>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</si>
  <si>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</si>
  <si>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</si>
  <si>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</si>
  <si>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</si>
  <si>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</si>
  <si>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</si>
  <si>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</si>
  <si>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</si>
  <si>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</si>
  <si>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</si>
  <si>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</si>
  <si>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</si>
  <si>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</si>
  <si>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</si>
  <si>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</si>
  <si>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</si>
  <si>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</si>
  <si>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</si>
  <si>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</si>
  <si>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</si>
  <si>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</si>
  <si>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</si>
  <si>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</si>
  <si>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</si>
  <si>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</si>
  <si>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</si>
  <si>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</si>
  <si>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</si>
  <si>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</si>
  <si>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</si>
  <si>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</si>
  <si>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</si>
  <si>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</si>
  <si>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</si>
  <si>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</si>
  <si>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</si>
  <si>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</si>
  <si>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</si>
  <si>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</si>
  <si>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</si>
  <si>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</si>
  <si>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</si>
  <si>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</si>
  <si>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</si>
  <si>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</si>
  <si>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</si>
  <si>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</si>
  <si>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</si>
  <si>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</si>
  <si>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</si>
  <si>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</si>
  <si>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</si>
  <si>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</si>
  <si>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</si>
  <si>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</si>
  <si>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</si>
  <si>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</si>
  <si>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</si>
  <si>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</si>
  <si>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</si>
  <si>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</si>
  <si>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</si>
  <si>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</si>
  <si>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</si>
  <si>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</si>
  <si>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</si>
  <si>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</si>
  <si>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</si>
  <si>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</si>
  <si>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</si>
  <si>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</si>
  <si>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</si>
  <si>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</si>
  <si>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</si>
  <si>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</si>
  <si>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</si>
  <si>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</si>
  <si>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</si>
  <si>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</si>
  <si>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</si>
  <si>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</si>
  <si>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</si>
  <si>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</si>
  <si>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</si>
  <si>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</si>
  <si>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</si>
  <si>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</si>
  <si>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</si>
  <si>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</si>
  <si>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</si>
  <si>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</si>
  <si>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</si>
  <si>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</si>
  <si>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</si>
  <si>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</si>
  <si>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</si>
  <si>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</si>
  <si>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</si>
  <si>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</si>
  <si>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</si>
  <si>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</si>
  <si>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</si>
  <si>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</si>
  <si>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</si>
  <si>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</si>
  <si>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</si>
  <si>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</si>
  <si>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</si>
  <si>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</si>
  <si>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</si>
  <si>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</si>
  <si>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</si>
  <si>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</si>
  <si>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</si>
  <si>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</si>
  <si>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</si>
  <si>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</si>
  <si>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</si>
  <si>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</si>
  <si>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</si>
  <si>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</si>
  <si>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</si>
  <si>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</si>
  <si>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</si>
  <si>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</si>
  <si>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</si>
  <si>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</si>
  <si>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</si>
  <si>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</si>
  <si>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</si>
  <si>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</si>
  <si>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</si>
  <si>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</si>
  <si>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</si>
  <si>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</si>
  <si>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</si>
  <si>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</si>
  <si>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</si>
  <si>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</si>
  <si>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</si>
  <si>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</si>
  <si>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</si>
  <si>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</si>
  <si>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</si>
  <si>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</si>
  <si>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</si>
  <si>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</si>
  <si>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</si>
  <si>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</si>
  <si>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</si>
  <si>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</si>
  <si>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</si>
  <si>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</si>
  <si>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</si>
  <si>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</si>
  <si>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</si>
  <si>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</si>
  <si>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</si>
  <si>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</si>
  <si>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</si>
  <si>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</si>
  <si>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</si>
  <si>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</si>
  <si>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</si>
  <si>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</si>
  <si>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</si>
  <si>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</si>
  <si>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</si>
  <si>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</si>
  <si>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</si>
  <si>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</si>
  <si>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</si>
  <si>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</si>
  <si>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</si>
  <si>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</si>
  <si>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</si>
  <si>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</si>
  <si>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</si>
  <si>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</si>
  <si>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</si>
  <si>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</si>
  <si>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</si>
  <si>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</si>
  <si>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</si>
  <si>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</si>
  <si>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</si>
  <si>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</si>
  <si>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</si>
  <si>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</si>
  <si>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</si>
  <si>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</si>
  <si>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</si>
  <si>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</si>
  <si>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</si>
  <si>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</si>
  <si>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</si>
  <si>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</si>
  <si>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</si>
  <si>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</si>
  <si>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</si>
  <si>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</si>
  <si>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</si>
  <si>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</si>
  <si>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</si>
  <si>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</si>
  <si>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</si>
  <si>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</si>
  <si>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</si>
  <si>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</si>
  <si>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</si>
  <si>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</si>
  <si>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</si>
  <si>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</si>
  <si>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</si>
  <si>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</si>
  <si>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</si>
  <si>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</si>
  <si>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</si>
  <si>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</si>
  <si>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</si>
  <si>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</si>
  <si>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</si>
  <si>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</si>
  <si>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</si>
  <si>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</si>
  <si>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</si>
  <si>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</si>
  <si>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</si>
  <si>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</si>
  <si>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</si>
  <si>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</si>
  <si>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</si>
  <si>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</si>
  <si>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</si>
  <si>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</si>
  <si>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</si>
  <si>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</si>
  <si>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</si>
  <si>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</si>
  <si>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</si>
  <si>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</si>
  <si>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</si>
  <si>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</si>
  <si>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</si>
  <si>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</si>
  <si>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</si>
  <si>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</si>
  <si>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</si>
  <si>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</si>
  <si>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</si>
  <si>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</si>
  <si>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</si>
  <si>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</si>
  <si>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</si>
  <si>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</si>
  <si>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</si>
  <si>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</si>
  <si>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</si>
  <si>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</si>
  <si>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</si>
  <si>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</si>
  <si>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</si>
  <si>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</si>
  <si>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</si>
  <si>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</si>
  <si>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</si>
  <si>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</si>
  <si>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</si>
  <si>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</si>
  <si>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</si>
  <si>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</si>
  <si>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</si>
  <si>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</si>
  <si>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</si>
  <si>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</si>
  <si>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</si>
  <si>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</si>
  <si>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</si>
  <si>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</si>
  <si>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</si>
  <si>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</si>
  <si>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</si>
  <si>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</si>
  <si>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</si>
  <si>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</si>
  <si>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</si>
  <si>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</si>
  <si>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</si>
  <si>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</si>
  <si>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</si>
  <si>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</si>
  <si>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</si>
  <si>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</si>
  <si>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</si>
  <si>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</si>
  <si>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</si>
  <si>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</si>
  <si>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</si>
  <si>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</si>
  <si>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</si>
  <si>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</si>
  <si>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</si>
  <si>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</si>
  <si>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</si>
  <si>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</si>
  <si>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</si>
  <si>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</si>
  <si>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</si>
  <si>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</si>
  <si>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</si>
  <si>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</si>
  <si>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</si>
  <si>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</si>
  <si>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</si>
  <si>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</si>
  <si>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</si>
  <si>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</si>
  <si>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</si>
  <si>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</si>
  <si>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</si>
  <si>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</si>
  <si>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</si>
  <si>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</si>
  <si>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</si>
  <si>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</si>
  <si>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</si>
  <si>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</si>
  <si>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</si>
  <si>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</si>
  <si>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</si>
  <si>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</si>
  <si>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</si>
  <si>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</si>
  <si>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</si>
  <si>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</si>
  <si>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</si>
  <si>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</si>
  <si>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</si>
  <si>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</si>
  <si>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</si>
  <si>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</si>
  <si>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</si>
  <si>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</si>
  <si>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</si>
  <si>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</si>
  <si>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</si>
  <si>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</si>
  <si>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</si>
  <si>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</si>
  <si>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</si>
  <si>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</si>
  <si>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</si>
  <si>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</si>
  <si>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</si>
  <si>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</si>
  <si>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</si>
  <si>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</si>
  <si>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</si>
  <si>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</si>
  <si>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</si>
  <si>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</si>
  <si>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</si>
  <si>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</si>
  <si>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</si>
  <si>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</si>
  <si>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</si>
  <si>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</si>
  <si>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</si>
  <si>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</si>
  <si>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</si>
  <si>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</si>
  <si>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</si>
  <si>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</si>
  <si>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</si>
  <si>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</si>
  <si>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</si>
  <si>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</si>
  <si>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</si>
  <si>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</si>
  <si>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</si>
  <si>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</si>
  <si>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</si>
  <si>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</si>
  <si>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</si>
  <si>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</si>
  <si>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</si>
  <si>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</si>
  <si>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</si>
  <si>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</si>
  <si>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</si>
  <si>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</si>
  <si>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</si>
  <si>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</si>
  <si>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</si>
  <si>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</si>
  <si>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</si>
  <si>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</si>
  <si>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</si>
  <si>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</si>
  <si>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</si>
  <si>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</si>
  <si>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</si>
  <si>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</si>
  <si>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</si>
  <si>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</si>
  <si>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</si>
  <si>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</si>
  <si>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</si>
  <si>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</si>
  <si>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</si>
  <si>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</si>
  <si>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</si>
  <si>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</si>
  <si>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</si>
  <si>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</si>
  <si>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</si>
  <si>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</si>
  <si>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</si>
  <si>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</si>
  <si>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</si>
  <si>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</si>
  <si>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</si>
  <si>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</si>
  <si>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</si>
  <si>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</si>
  <si>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</si>
  <si>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</si>
  <si>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</si>
  <si>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</si>
  <si>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</si>
  <si>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</si>
  <si>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</si>
  <si>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</si>
  <si>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</si>
  <si>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</si>
  <si>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</si>
  <si>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</si>
  <si>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</si>
  <si>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</si>
  <si>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</si>
  <si>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</si>
  <si>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</si>
  <si>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</si>
  <si>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</si>
  <si>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</si>
  <si>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</si>
  <si>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</si>
  <si>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</si>
  <si>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</si>
  <si>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</si>
  <si>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</si>
  <si>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</si>
  <si>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</si>
  <si>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</si>
  <si>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</si>
  <si>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</si>
  <si>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</si>
  <si>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</si>
  <si>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</si>
  <si>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</si>
  <si>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</si>
  <si>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</si>
  <si>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</si>
  <si>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</si>
  <si>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</si>
  <si>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</si>
  <si>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</si>
  <si>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</si>
  <si>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</si>
  <si>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</si>
  <si>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</si>
  <si>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</si>
  <si>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</si>
  <si>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</si>
  <si>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</si>
  <si>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</si>
  <si>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</si>
  <si>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</si>
  <si>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</si>
  <si>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</si>
  <si>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</si>
  <si>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</si>
  <si>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</si>
  <si>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</si>
  <si>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</si>
  <si>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</si>
  <si>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</si>
  <si>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</si>
  <si>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</si>
  <si>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</si>
  <si>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</si>
  <si>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</si>
  <si>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</si>
  <si>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</si>
  <si>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</si>
  <si>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</si>
  <si>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</si>
  <si>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</si>
  <si>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</si>
  <si>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</si>
  <si>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</si>
  <si>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</si>
  <si>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</si>
  <si>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</si>
  <si>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</si>
  <si>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</si>
  <si>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</si>
  <si>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</si>
  <si>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</si>
  <si>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</si>
  <si>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</si>
  <si>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</si>
  <si>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</si>
  <si>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</si>
  <si>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</si>
  <si>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</si>
  <si>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</si>
  <si>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</si>
  <si>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</si>
  <si>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</si>
  <si>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</si>
  <si>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</si>
  <si>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</si>
  <si>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</si>
  <si>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</si>
  <si>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</si>
  <si>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</si>
  <si>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</si>
  <si>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</si>
  <si>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</si>
  <si>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</si>
  <si>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</si>
  <si>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</si>
  <si>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</si>
  <si>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</si>
  <si>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</si>
  <si>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</si>
  <si>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</si>
  <si>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</si>
  <si>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</si>
  <si>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</si>
  <si>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</si>
  <si>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</si>
  <si>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</si>
  <si>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</si>
  <si>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</si>
  <si>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</si>
  <si>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</si>
  <si>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</si>
  <si>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</si>
  <si>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</si>
  <si>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</si>
  <si>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</si>
  <si>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</si>
  <si>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</si>
  <si>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</si>
  <si>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</si>
  <si>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</si>
  <si>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</si>
  <si>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</si>
  <si>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</si>
  <si>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</si>
  <si>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</si>
  <si>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</si>
  <si>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</si>
  <si>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</si>
  <si>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</si>
  <si>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</si>
  <si>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</si>
  <si>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</si>
  <si>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</si>
  <si>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</si>
  <si>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</si>
  <si>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</si>
  <si>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</si>
  <si>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</si>
  <si>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</si>
  <si>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</si>
  <si>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</si>
  <si>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</si>
  <si>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</si>
  <si>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</si>
  <si>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</si>
  <si>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</si>
  <si>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</si>
  <si>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</si>
  <si>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</si>
  <si>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</si>
  <si>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</si>
  <si>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</si>
  <si>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</si>
  <si>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</si>
  <si>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</si>
  <si>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</si>
  <si>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</si>
  <si>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</si>
  <si>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</si>
  <si>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</si>
  <si>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</si>
  <si>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</si>
  <si>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</si>
  <si>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</si>
  <si>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</si>
  <si>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</si>
  <si>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</si>
  <si>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</si>
  <si>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</si>
  <si>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</si>
  <si>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</si>
  <si>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</si>
  <si>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</si>
  <si>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</si>
  <si>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</si>
  <si>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</si>
  <si>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</si>
  <si>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</si>
  <si>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</si>
  <si>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</si>
  <si>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</si>
  <si>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</si>
  <si>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</si>
  <si>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</si>
  <si>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S169S169002</t>
  </si>
  <si>
    <t>S169S169002-20    2-5/8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</si>
</sst>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22" zoomScale="90" zoomScaleNormal="90" workbookViewId="0">
      <selection activeCell="D8" sqref="D8:D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54" t="s">
        <v>701</v>
      </c>
      <c r="D5" s="1055"/>
      <c r="E5" s="1056"/>
      <c r="F5" s="1056"/>
      <c r="G5" s="105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S169S169002-20    2-5/8</v>
      </c>
      <c r="Q5" s="348"/>
      <c r="R5" s="226"/>
      <c r="S5" s="226"/>
      <c r="T5" s="226"/>
      <c r="U5" s="349" t="s">
        <v>16</v>
      </c>
      <c r="V5" s="921">
        <f ca="1" xml:space="preserve"> TODAY()</f>
        <v>41713</v>
      </c>
      <c r="W5" s="158"/>
      <c r="X5" s="158"/>
      <c r="Y5" s="158"/>
    </row>
    <row r="6" spans="1:29" ht="18.75" thickBot="1" x14ac:dyDescent="0.3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999" t="s">
        <v>321</v>
      </c>
      <c r="M6" s="1000"/>
      <c r="N6" s="1000"/>
      <c r="O6" s="1000"/>
      <c r="P6" s="1000"/>
      <c r="Q6" s="1000"/>
      <c r="R6" s="1000"/>
      <c r="S6" s="1000"/>
      <c r="T6" s="1000"/>
      <c r="U6" s="1000"/>
      <c r="V6" s="1001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05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05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05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05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4" t="s">
        <v>314</v>
      </c>
      <c r="N11" s="995"/>
      <c r="O11" s="995"/>
      <c r="P11" s="995"/>
      <c r="Q11" s="99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05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05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285">
        <v>1.819</v>
      </c>
      <c r="P13" s="158"/>
      <c r="Q13" s="966" t="s">
        <v>312</v>
      </c>
      <c r="R13" s="965"/>
      <c r="S13" s="981">
        <f>+C20</f>
        <v>2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05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05">
        <v>2</v>
      </c>
      <c r="B15" s="982" t="s">
        <v>306</v>
      </c>
      <c r="C15" s="984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0.125</v>
      </c>
      <c r="P15" s="158"/>
      <c r="Q15" s="966" t="s">
        <v>308</v>
      </c>
      <c r="R15" s="965"/>
      <c r="S15" s="790">
        <v>7.5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05"/>
      <c r="B16" s="983"/>
      <c r="C16" s="985"/>
      <c r="D16" s="1006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05"/>
      <c r="B17" s="983"/>
      <c r="C17" s="985"/>
      <c r="D17" s="1006"/>
      <c r="E17" s="204"/>
      <c r="F17" s="444">
        <v>37</v>
      </c>
      <c r="G17" s="204" t="s">
        <v>452</v>
      </c>
      <c r="H17" s="318"/>
      <c r="I17" s="452">
        <f>IF(OR(C28="HS",C28="HL"),T30,U52)</f>
        <v>145.57850683620728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997" t="s">
        <v>304</v>
      </c>
      <c r="R17" s="998"/>
      <c r="S17" s="255">
        <f>+D23</f>
        <v>153.14100420200987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05"/>
      <c r="B18" s="983"/>
      <c r="C18" s="985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1.964</v>
      </c>
      <c r="P18" s="158"/>
      <c r="Q18" s="966" t="s">
        <v>302</v>
      </c>
      <c r="R18" s="967"/>
      <c r="S18" s="965"/>
      <c r="T18" s="254">
        <f>144-S15</f>
        <v>136.5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05"/>
      <c r="B19" s="983"/>
      <c r="C19" s="987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2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8.3013627922403604E-2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68.138253264645968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692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12.761750350167489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2.0032800000000002</v>
      </c>
      <c r="P22" s="158"/>
      <c r="Q22" s="966" t="s">
        <v>296</v>
      </c>
      <c r="R22" s="967"/>
      <c r="S22" s="967"/>
      <c r="T22" s="203">
        <f>IF(S20="",,S20 - 1)</f>
        <v>67.138253264645968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153.14100420200987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15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292</v>
      </c>
      <c r="M24" s="980"/>
      <c r="N24" s="980"/>
      <c r="O24" s="920">
        <f>IF(ISERROR(S17/T22),,S17/T22)</f>
        <v>2.2809798699760289</v>
      </c>
      <c r="P24" s="243" t="s">
        <v>22</v>
      </c>
      <c r="Q24" s="955" t="s">
        <v>693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 x14ac:dyDescent="0.25">
      <c r="A25" s="1015"/>
      <c r="B25" s="1013" t="s">
        <v>22</v>
      </c>
      <c r="C25" s="1013"/>
      <c r="D25" s="101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15"/>
      <c r="B26" s="1013"/>
      <c r="C26" s="1013"/>
      <c r="D26" s="1014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07"/>
      <c r="H27" s="1008"/>
      <c r="I27" s="1009"/>
      <c r="J27" s="158"/>
      <c r="K27" s="158"/>
      <c r="L27" s="976" t="s">
        <v>684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15">
        <v>8</v>
      </c>
      <c r="B28" s="1017" t="s">
        <v>676</v>
      </c>
      <c r="C28" s="984" t="s">
        <v>284</v>
      </c>
      <c r="D28" s="1020"/>
      <c r="E28" s="157"/>
      <c r="F28" s="307"/>
      <c r="G28" s="1010"/>
      <c r="H28" s="1011"/>
      <c r="I28" s="1012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1015"/>
      <c r="B29" s="1017"/>
      <c r="C29" s="985"/>
      <c r="D29" s="102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15"/>
      <c r="B30" s="1017"/>
      <c r="C30" s="985"/>
      <c r="D30" s="102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2" t="s">
        <v>700</v>
      </c>
      <c r="N30" s="1022"/>
      <c r="O30" s="922">
        <v>0.89900000000000002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15"/>
      <c r="B31" s="1017"/>
      <c r="C31" s="985"/>
      <c r="D31" s="102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15"/>
      <c r="B32" s="1017"/>
      <c r="C32" s="985"/>
      <c r="D32" s="1020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1.3819798699760288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15"/>
      <c r="B33" s="1017"/>
      <c r="C33" s="985"/>
      <c r="D33" s="102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15"/>
      <c r="B34" s="1017"/>
      <c r="C34" s="985"/>
      <c r="D34" s="1020"/>
      <c r="E34" s="157"/>
      <c r="F34" s="307">
        <v>47</v>
      </c>
      <c r="G34" s="1002" t="s">
        <v>686</v>
      </c>
      <c r="H34" s="1003"/>
      <c r="I34" s="100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15"/>
      <c r="B35" s="1017"/>
      <c r="C35" s="985"/>
      <c r="D35" s="1020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1016"/>
      <c r="B36" s="1018"/>
      <c r="C36" s="1019"/>
      <c r="D36" s="102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20.8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173.07692307692307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155.76923076923077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6</v>
      </c>
      <c r="P44" s="214"/>
      <c r="Q44" s="966" t="s">
        <v>269</v>
      </c>
      <c r="R44" s="965"/>
      <c r="S44" s="215">
        <f>T22*O44</f>
        <v>402.82951958787578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7.5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68.138253264645968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1246.1538461538462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67.138253264645968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2.0935018055001362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179.63477802197806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31.402527082502043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2.2809798699760289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687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2.5961538461538463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4.7900577269496605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688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448.59747291749795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1164.6280546896583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689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145.57850683620728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3.9118804770088893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28" t="s">
        <v>248</v>
      </c>
      <c r="M54" s="1029"/>
      <c r="N54" s="1029"/>
      <c r="O54" s="1030"/>
      <c r="P54" s="962">
        <f>U52</f>
        <v>145.57850683620728</v>
      </c>
      <c r="Q54" s="963"/>
      <c r="R54" s="158"/>
      <c r="S54" s="323" t="s">
        <v>247</v>
      </c>
      <c r="T54" s="324"/>
      <c r="U54" s="324"/>
      <c r="V54" s="347">
        <f>O24</f>
        <v>2.2809798699760289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8.3013627922403604E-2</v>
      </c>
      <c r="L56" s="1028" t="s">
        <v>244</v>
      </c>
      <c r="M56" s="1029"/>
      <c r="N56" s="1029"/>
      <c r="O56" s="1030"/>
      <c r="P56" s="1031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5" t="s">
        <v>349</v>
      </c>
      <c r="M59" s="1027"/>
      <c r="N59"/>
      <c r="O59" s="1025" t="s">
        <v>351</v>
      </c>
      <c r="P59" s="1027"/>
      <c r="Q59"/>
      <c r="R59" s="1025" t="s">
        <v>328</v>
      </c>
      <c r="S59" s="1026"/>
      <c r="T59" s="1026"/>
      <c r="U59" s="1027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1.5966859089832202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0.87817724994077118</v>
      </c>
      <c r="E62" s="146"/>
      <c r="F62" s="304">
        <v>68</v>
      </c>
      <c r="G62" s="180" t="s">
        <v>231</v>
      </c>
      <c r="H62" s="182"/>
      <c r="I62" s="181">
        <f>SUM(I53:I61)</f>
        <v>4.0134994466378844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3.7024541168851753E-2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3.9118804770088893</v>
      </c>
      <c r="E64" s="146"/>
      <c r="F64" s="165">
        <v>70</v>
      </c>
      <c r="G64" s="167" t="s">
        <v>352</v>
      </c>
      <c r="H64" s="166"/>
      <c r="I64" s="162">
        <f>+I63+I62</f>
        <v>4.0505239878067361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3" t="s">
        <v>335</v>
      </c>
      <c r="M73" s="1024"/>
      <c r="N73" s="150"/>
      <c r="O73" s="1023" t="s">
        <v>334</v>
      </c>
      <c r="P73" s="1024"/>
      <c r="R73" s="1025" t="s">
        <v>333</v>
      </c>
      <c r="S73" s="1026"/>
      <c r="T73" s="1027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2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999" t="s">
        <v>321</v>
      </c>
      <c r="M3" s="1000"/>
      <c r="N3" s="1000"/>
      <c r="O3" s="1000"/>
      <c r="P3" s="1000"/>
      <c r="Q3" s="1000"/>
      <c r="R3" s="1000"/>
      <c r="S3" s="1000"/>
      <c r="T3" s="1000"/>
      <c r="U3" s="1000"/>
      <c r="V3" s="100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5">
        <v>1</v>
      </c>
      <c r="B5" s="982" t="s">
        <v>317</v>
      </c>
      <c r="C5" s="984"/>
      <c r="D5" s="103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5"/>
      <c r="B6" s="983"/>
      <c r="C6" s="985"/>
      <c r="D6" s="103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5"/>
      <c r="B7" s="983"/>
      <c r="C7" s="985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5"/>
      <c r="B8" s="983"/>
      <c r="C8" s="985"/>
      <c r="D8" s="1036"/>
      <c r="E8" s="204"/>
      <c r="F8" s="444"/>
      <c r="G8" s="200" t="s">
        <v>311</v>
      </c>
      <c r="H8" s="176"/>
      <c r="I8" s="446"/>
      <c r="J8" s="318"/>
      <c r="K8" s="158"/>
      <c r="L8" s="199"/>
      <c r="M8" s="994" t="s">
        <v>314</v>
      </c>
      <c r="N8" s="995"/>
      <c r="O8" s="995"/>
      <c r="P8" s="995"/>
      <c r="Q8" s="99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5"/>
      <c r="B9" s="983"/>
      <c r="C9" s="985"/>
      <c r="D9" s="103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5"/>
      <c r="B10" s="983"/>
      <c r="C10" s="985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5"/>
      <c r="B11" s="983"/>
      <c r="C11" s="985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5">
        <v>2</v>
      </c>
      <c r="B12" s="982" t="s">
        <v>306</v>
      </c>
      <c r="C12" s="984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5"/>
      <c r="B13" s="983"/>
      <c r="C13" s="985"/>
      <c r="D13" s="1006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5"/>
      <c r="B14" s="983"/>
      <c r="C14" s="985"/>
      <c r="D14" s="1006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7" t="s">
        <v>304</v>
      </c>
      <c r="R14" s="99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5"/>
      <c r="B15" s="983"/>
      <c r="C15" s="985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5"/>
      <c r="B16" s="983"/>
      <c r="C16" s="987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5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5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6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15">
        <v>8</v>
      </c>
      <c r="B26" s="983" t="s">
        <v>285</v>
      </c>
      <c r="C26" s="984"/>
      <c r="D26" s="1006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15"/>
      <c r="B27" s="983"/>
      <c r="C27" s="985"/>
      <c r="D27" s="1006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15"/>
      <c r="B28" s="983"/>
      <c r="C28" s="985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5"/>
      <c r="B29" s="983"/>
      <c r="C29" s="985"/>
      <c r="D29" s="1006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5"/>
      <c r="B30" s="983"/>
      <c r="C30" s="985"/>
      <c r="D30" s="1006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6"/>
      <c r="B31" s="1047"/>
      <c r="C31" s="1019"/>
      <c r="D31" s="1048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8" t="s">
        <v>248</v>
      </c>
      <c r="M50" s="1029"/>
      <c r="N50" s="1029"/>
      <c r="O50" s="1030"/>
      <c r="P50" s="1031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8" t="s">
        <v>244</v>
      </c>
      <c r="M52" s="1029"/>
      <c r="N52" s="1029"/>
      <c r="O52" s="1030"/>
      <c r="P52" s="1031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5" t="s">
        <v>349</v>
      </c>
      <c r="M55" s="1027"/>
      <c r="N55"/>
      <c r="O55" s="1025" t="s">
        <v>351</v>
      </c>
      <c r="P55" s="1027"/>
      <c r="Q55"/>
      <c r="R55" s="1025" t="s">
        <v>328</v>
      </c>
      <c r="S55" s="1026"/>
      <c r="T55" s="1026"/>
      <c r="U55" s="1027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5" t="s">
        <v>335</v>
      </c>
      <c r="M66" s="1027"/>
      <c r="N66"/>
      <c r="O66" s="1052" t="s">
        <v>334</v>
      </c>
      <c r="P66" s="1053"/>
      <c r="Q66"/>
      <c r="R66" s="1025" t="s">
        <v>333</v>
      </c>
      <c r="S66" s="1026"/>
      <c r="T66" s="102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5" t="s">
        <v>329</v>
      </c>
      <c r="M76" s="102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999" t="s">
        <v>321</v>
      </c>
      <c r="M3" s="1000"/>
      <c r="N3" s="1000"/>
      <c r="O3" s="1000"/>
      <c r="P3" s="1000"/>
      <c r="Q3" s="1000"/>
      <c r="R3" s="1000"/>
      <c r="S3" s="1000"/>
      <c r="T3" s="1000"/>
      <c r="U3" s="1000"/>
      <c r="V3" s="100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5">
        <v>1</v>
      </c>
      <c r="B5" s="982" t="s">
        <v>317</v>
      </c>
      <c r="C5" s="984"/>
      <c r="D5" s="103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5"/>
      <c r="B6" s="983"/>
      <c r="C6" s="985"/>
      <c r="D6" s="103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5"/>
      <c r="B7" s="983"/>
      <c r="C7" s="985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5"/>
      <c r="B8" s="983"/>
      <c r="C8" s="985"/>
      <c r="D8" s="1036"/>
      <c r="E8" s="204"/>
      <c r="F8" s="444"/>
      <c r="G8" s="200" t="s">
        <v>311</v>
      </c>
      <c r="H8" s="176"/>
      <c r="I8" s="446"/>
      <c r="J8" s="318"/>
      <c r="K8" s="158"/>
      <c r="L8" s="199"/>
      <c r="M8" s="994" t="s">
        <v>314</v>
      </c>
      <c r="N8" s="995"/>
      <c r="O8" s="995"/>
      <c r="P8" s="995"/>
      <c r="Q8" s="99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5"/>
      <c r="B9" s="983"/>
      <c r="C9" s="985"/>
      <c r="D9" s="103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5"/>
      <c r="B10" s="983"/>
      <c r="C10" s="985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5"/>
      <c r="B11" s="983"/>
      <c r="C11" s="985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5">
        <v>2</v>
      </c>
      <c r="B12" s="982" t="s">
        <v>306</v>
      </c>
      <c r="C12" s="984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5"/>
      <c r="B13" s="983"/>
      <c r="C13" s="985"/>
      <c r="D13" s="1006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5"/>
      <c r="B14" s="983"/>
      <c r="C14" s="985"/>
      <c r="D14" s="1006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7" t="s">
        <v>304</v>
      </c>
      <c r="R14" s="99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5"/>
      <c r="B15" s="983"/>
      <c r="C15" s="985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5"/>
      <c r="B16" s="983"/>
      <c r="C16" s="987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5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5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6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5">
        <v>8</v>
      </c>
      <c r="B26" s="983" t="s">
        <v>285</v>
      </c>
      <c r="C26" s="984"/>
      <c r="D26" s="1006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5"/>
      <c r="B27" s="983"/>
      <c r="C27" s="985"/>
      <c r="D27" s="1006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5"/>
      <c r="B28" s="983"/>
      <c r="C28" s="985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5"/>
      <c r="B29" s="983"/>
      <c r="C29" s="985"/>
      <c r="D29" s="1006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5"/>
      <c r="B30" s="983"/>
      <c r="C30" s="985"/>
      <c r="D30" s="1006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6"/>
      <c r="B31" s="1047"/>
      <c r="C31" s="1019"/>
      <c r="D31" s="1048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8" t="s">
        <v>248</v>
      </c>
      <c r="M50" s="1029"/>
      <c r="N50" s="1029"/>
      <c r="O50" s="1030"/>
      <c r="P50" s="1031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8" t="s">
        <v>244</v>
      </c>
      <c r="M52" s="1029"/>
      <c r="N52" s="1029"/>
      <c r="O52" s="1030"/>
      <c r="P52" s="1031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5" t="s">
        <v>349</v>
      </c>
      <c r="M55" s="1027"/>
      <c r="N55"/>
      <c r="O55" s="1025" t="s">
        <v>351</v>
      </c>
      <c r="P55" s="1027"/>
      <c r="Q55"/>
      <c r="R55" s="1025" t="s">
        <v>328</v>
      </c>
      <c r="S55" s="1026"/>
      <c r="T55" s="1026"/>
      <c r="U55" s="1027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5" t="s">
        <v>335</v>
      </c>
      <c r="M66" s="1027"/>
      <c r="N66"/>
      <c r="O66" s="1052" t="s">
        <v>334</v>
      </c>
      <c r="P66" s="1053"/>
      <c r="Q66"/>
      <c r="R66" s="1025" t="s">
        <v>333</v>
      </c>
      <c r="S66" s="1026"/>
      <c r="T66" s="102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5" t="s">
        <v>329</v>
      </c>
      <c r="M76" s="102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999" t="s">
        <v>321</v>
      </c>
      <c r="M3" s="1000"/>
      <c r="N3" s="1000"/>
      <c r="O3" s="1000"/>
      <c r="P3" s="1000"/>
      <c r="Q3" s="1000"/>
      <c r="R3" s="1000"/>
      <c r="S3" s="1000"/>
      <c r="T3" s="1000"/>
      <c r="U3" s="1000"/>
      <c r="V3" s="100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5">
        <v>1</v>
      </c>
      <c r="B5" s="982" t="s">
        <v>317</v>
      </c>
      <c r="C5" s="984"/>
      <c r="D5" s="103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5"/>
      <c r="B6" s="983"/>
      <c r="C6" s="985"/>
      <c r="D6" s="103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5"/>
      <c r="B7" s="983"/>
      <c r="C7" s="985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5"/>
      <c r="B8" s="983"/>
      <c r="C8" s="985"/>
      <c r="D8" s="1036"/>
      <c r="E8" s="204"/>
      <c r="F8" s="711"/>
      <c r="G8" s="200" t="s">
        <v>311</v>
      </c>
      <c r="H8" s="176"/>
      <c r="I8" s="713"/>
      <c r="J8" s="318"/>
      <c r="K8" s="158"/>
      <c r="L8" s="199"/>
      <c r="M8" s="994" t="s">
        <v>314</v>
      </c>
      <c r="N8" s="995"/>
      <c r="O8" s="995"/>
      <c r="P8" s="995"/>
      <c r="Q8" s="99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5"/>
      <c r="B9" s="983"/>
      <c r="C9" s="985"/>
      <c r="D9" s="103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5"/>
      <c r="B10" s="983"/>
      <c r="C10" s="985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5"/>
      <c r="B11" s="983"/>
      <c r="C11" s="985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5">
        <v>2</v>
      </c>
      <c r="B12" s="982" t="s">
        <v>306</v>
      </c>
      <c r="C12" s="984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5"/>
      <c r="B13" s="983"/>
      <c r="C13" s="985"/>
      <c r="D13" s="1006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5"/>
      <c r="B14" s="983"/>
      <c r="C14" s="985"/>
      <c r="D14" s="1006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7" t="s">
        <v>304</v>
      </c>
      <c r="R14" s="99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5"/>
      <c r="B15" s="983"/>
      <c r="C15" s="985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5"/>
      <c r="B16" s="983"/>
      <c r="C16" s="987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5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5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5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6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5">
        <v>8</v>
      </c>
      <c r="B26" s="983" t="s">
        <v>285</v>
      </c>
      <c r="C26" s="984"/>
      <c r="D26" s="1006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5"/>
      <c r="B27" s="983"/>
      <c r="C27" s="985"/>
      <c r="D27" s="1006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5"/>
      <c r="B28" s="983"/>
      <c r="C28" s="985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5"/>
      <c r="B29" s="983"/>
      <c r="C29" s="985"/>
      <c r="D29" s="1006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5"/>
      <c r="B30" s="983"/>
      <c r="C30" s="985"/>
      <c r="D30" s="1006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6"/>
      <c r="B31" s="1047"/>
      <c r="C31" s="1019"/>
      <c r="D31" s="1048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8" t="s">
        <v>248</v>
      </c>
      <c r="M50" s="1029"/>
      <c r="N50" s="1029"/>
      <c r="O50" s="1030"/>
      <c r="P50" s="1031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8" t="s">
        <v>244</v>
      </c>
      <c r="M52" s="1029"/>
      <c r="N52" s="1029"/>
      <c r="O52" s="1030"/>
      <c r="P52" s="1031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5" t="s">
        <v>349</v>
      </c>
      <c r="M55" s="1027"/>
      <c r="N55"/>
      <c r="O55" s="1025" t="s">
        <v>351</v>
      </c>
      <c r="P55" s="1027"/>
      <c r="Q55"/>
      <c r="R55" s="1025" t="s">
        <v>328</v>
      </c>
      <c r="S55" s="1026"/>
      <c r="T55" s="1026"/>
      <c r="U55" s="1027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5" t="s">
        <v>335</v>
      </c>
      <c r="M66" s="1027"/>
      <c r="N66"/>
      <c r="O66" s="1052" t="s">
        <v>334</v>
      </c>
      <c r="P66" s="1053"/>
      <c r="Q66"/>
      <c r="R66" s="1025" t="s">
        <v>333</v>
      </c>
      <c r="S66" s="1026"/>
      <c r="T66" s="102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5" t="s">
        <v>329</v>
      </c>
      <c r="M76" s="102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999" t="s">
        <v>321</v>
      </c>
      <c r="M3" s="1000"/>
      <c r="N3" s="1000"/>
      <c r="O3" s="1000"/>
      <c r="P3" s="1000"/>
      <c r="Q3" s="1000"/>
      <c r="R3" s="1000"/>
      <c r="S3" s="1000"/>
      <c r="T3" s="1000"/>
      <c r="U3" s="1000"/>
      <c r="V3" s="100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5">
        <v>1</v>
      </c>
      <c r="B5" s="982" t="s">
        <v>317</v>
      </c>
      <c r="C5" s="984"/>
      <c r="D5" s="103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5"/>
      <c r="B6" s="983"/>
      <c r="C6" s="985"/>
      <c r="D6" s="103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5"/>
      <c r="B7" s="983"/>
      <c r="C7" s="985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5"/>
      <c r="B8" s="983"/>
      <c r="C8" s="985"/>
      <c r="D8" s="1036"/>
      <c r="E8" s="204"/>
      <c r="F8" s="711"/>
      <c r="G8" s="200" t="s">
        <v>311</v>
      </c>
      <c r="H8" s="176"/>
      <c r="I8" s="713"/>
      <c r="J8" s="318"/>
      <c r="K8" s="158"/>
      <c r="L8" s="199"/>
      <c r="M8" s="994" t="s">
        <v>314</v>
      </c>
      <c r="N8" s="995"/>
      <c r="O8" s="995"/>
      <c r="P8" s="995"/>
      <c r="Q8" s="99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5"/>
      <c r="B9" s="983"/>
      <c r="C9" s="985"/>
      <c r="D9" s="103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5"/>
      <c r="B10" s="983"/>
      <c r="C10" s="985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5"/>
      <c r="B11" s="983"/>
      <c r="C11" s="985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5">
        <v>2</v>
      </c>
      <c r="B12" s="982" t="s">
        <v>306</v>
      </c>
      <c r="C12" s="984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5"/>
      <c r="B13" s="983"/>
      <c r="C13" s="985"/>
      <c r="D13" s="1006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5"/>
      <c r="B14" s="983"/>
      <c r="C14" s="985"/>
      <c r="D14" s="1006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7" t="s">
        <v>304</v>
      </c>
      <c r="R14" s="99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5"/>
      <c r="B15" s="983"/>
      <c r="C15" s="985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5"/>
      <c r="B16" s="983"/>
      <c r="C16" s="987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5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5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5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6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5">
        <v>8</v>
      </c>
      <c r="B26" s="983" t="s">
        <v>285</v>
      </c>
      <c r="C26" s="984"/>
      <c r="D26" s="1006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5"/>
      <c r="B27" s="983"/>
      <c r="C27" s="985"/>
      <c r="D27" s="1006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5"/>
      <c r="B28" s="983"/>
      <c r="C28" s="985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5"/>
      <c r="B29" s="983"/>
      <c r="C29" s="985"/>
      <c r="D29" s="1006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5"/>
      <c r="B30" s="983"/>
      <c r="C30" s="985"/>
      <c r="D30" s="1006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6"/>
      <c r="B31" s="1047"/>
      <c r="C31" s="1019"/>
      <c r="D31" s="1048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8" t="s">
        <v>248</v>
      </c>
      <c r="M50" s="1029"/>
      <c r="N50" s="1029"/>
      <c r="O50" s="1030"/>
      <c r="P50" s="1031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8" t="s">
        <v>244</v>
      </c>
      <c r="M52" s="1029"/>
      <c r="N52" s="1029"/>
      <c r="O52" s="1030"/>
      <c r="P52" s="1031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5" t="s">
        <v>349</v>
      </c>
      <c r="M55" s="1027"/>
      <c r="N55"/>
      <c r="O55" s="1025" t="s">
        <v>351</v>
      </c>
      <c r="P55" s="1027"/>
      <c r="Q55"/>
      <c r="R55" s="1025" t="s">
        <v>328</v>
      </c>
      <c r="S55" s="1026"/>
      <c r="T55" s="1026"/>
      <c r="U55" s="1027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5" t="s">
        <v>335</v>
      </c>
      <c r="M66" s="1027"/>
      <c r="N66"/>
      <c r="O66" s="1052" t="s">
        <v>334</v>
      </c>
      <c r="P66" s="1053"/>
      <c r="Q66"/>
      <c r="R66" s="1025" t="s">
        <v>333</v>
      </c>
      <c r="S66" s="1026"/>
      <c r="T66" s="102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5" t="s">
        <v>329</v>
      </c>
      <c r="M76" s="102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999" t="s">
        <v>321</v>
      </c>
      <c r="M3" s="1000"/>
      <c r="N3" s="1000"/>
      <c r="O3" s="1000"/>
      <c r="P3" s="1000"/>
      <c r="Q3" s="1000"/>
      <c r="R3" s="1000"/>
      <c r="S3" s="1000"/>
      <c r="T3" s="1000"/>
      <c r="U3" s="1000"/>
      <c r="V3" s="100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5">
        <v>1</v>
      </c>
      <c r="B5" s="982" t="s">
        <v>317</v>
      </c>
      <c r="C5" s="984"/>
      <c r="D5" s="103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5"/>
      <c r="B6" s="983"/>
      <c r="C6" s="985"/>
      <c r="D6" s="103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5"/>
      <c r="B7" s="983"/>
      <c r="C7" s="985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5"/>
      <c r="B8" s="983"/>
      <c r="C8" s="985"/>
      <c r="D8" s="1036"/>
      <c r="E8" s="204"/>
      <c r="F8" s="711"/>
      <c r="G8" s="200" t="s">
        <v>311</v>
      </c>
      <c r="H8" s="176"/>
      <c r="I8" s="713"/>
      <c r="J8" s="318"/>
      <c r="K8" s="158"/>
      <c r="L8" s="199"/>
      <c r="M8" s="994" t="s">
        <v>314</v>
      </c>
      <c r="N8" s="995"/>
      <c r="O8" s="995"/>
      <c r="P8" s="995"/>
      <c r="Q8" s="99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5"/>
      <c r="B9" s="983"/>
      <c r="C9" s="985"/>
      <c r="D9" s="103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5"/>
      <c r="B10" s="983"/>
      <c r="C10" s="985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5"/>
      <c r="B11" s="983"/>
      <c r="C11" s="985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5">
        <v>2</v>
      </c>
      <c r="B12" s="982" t="s">
        <v>306</v>
      </c>
      <c r="C12" s="984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5"/>
      <c r="B13" s="983"/>
      <c r="C13" s="985"/>
      <c r="D13" s="1006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5"/>
      <c r="B14" s="983"/>
      <c r="C14" s="985"/>
      <c r="D14" s="1006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7" t="s">
        <v>304</v>
      </c>
      <c r="R14" s="99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5"/>
      <c r="B15" s="983"/>
      <c r="C15" s="985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5"/>
      <c r="B16" s="983"/>
      <c r="C16" s="987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5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5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5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6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5">
        <v>8</v>
      </c>
      <c r="B26" s="983" t="s">
        <v>285</v>
      </c>
      <c r="C26" s="984"/>
      <c r="D26" s="1006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5"/>
      <c r="B27" s="983"/>
      <c r="C27" s="985"/>
      <c r="D27" s="1006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5"/>
      <c r="B28" s="983"/>
      <c r="C28" s="985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5"/>
      <c r="B29" s="983"/>
      <c r="C29" s="985"/>
      <c r="D29" s="1006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5"/>
      <c r="B30" s="983"/>
      <c r="C30" s="985"/>
      <c r="D30" s="1006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6"/>
      <c r="B31" s="1047"/>
      <c r="C31" s="1019"/>
      <c r="D31" s="1048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8" t="s">
        <v>248</v>
      </c>
      <c r="M50" s="1029"/>
      <c r="N50" s="1029"/>
      <c r="O50" s="1030"/>
      <c r="P50" s="1031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8" t="s">
        <v>244</v>
      </c>
      <c r="M52" s="1029"/>
      <c r="N52" s="1029"/>
      <c r="O52" s="1030"/>
      <c r="P52" s="1031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5" t="s">
        <v>349</v>
      </c>
      <c r="M55" s="1027"/>
      <c r="N55"/>
      <c r="O55" s="1025" t="s">
        <v>351</v>
      </c>
      <c r="P55" s="1027"/>
      <c r="Q55"/>
      <c r="R55" s="1025" t="s">
        <v>328</v>
      </c>
      <c r="S55" s="1026"/>
      <c r="T55" s="1026"/>
      <c r="U55" s="1027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5" t="s">
        <v>335</v>
      </c>
      <c r="M66" s="1027"/>
      <c r="N66"/>
      <c r="O66" s="1052" t="s">
        <v>334</v>
      </c>
      <c r="P66" s="1053"/>
      <c r="Q66"/>
      <c r="R66" s="1025" t="s">
        <v>333</v>
      </c>
      <c r="S66" s="1026"/>
      <c r="T66" s="102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5" t="s">
        <v>329</v>
      </c>
      <c r="M76" s="102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999" t="s">
        <v>321</v>
      </c>
      <c r="M3" s="1000"/>
      <c r="N3" s="1000"/>
      <c r="O3" s="1000"/>
      <c r="P3" s="1000"/>
      <c r="Q3" s="1000"/>
      <c r="R3" s="1000"/>
      <c r="S3" s="1000"/>
      <c r="T3" s="1000"/>
      <c r="U3" s="1000"/>
      <c r="V3" s="100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5">
        <v>1</v>
      </c>
      <c r="B5" s="982" t="s">
        <v>317</v>
      </c>
      <c r="C5" s="984"/>
      <c r="D5" s="103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5"/>
      <c r="B6" s="983"/>
      <c r="C6" s="985"/>
      <c r="D6" s="103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5"/>
      <c r="B7" s="983"/>
      <c r="C7" s="985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5"/>
      <c r="B8" s="983"/>
      <c r="C8" s="985"/>
      <c r="D8" s="1036"/>
      <c r="E8" s="204"/>
      <c r="F8" s="711"/>
      <c r="G8" s="200" t="s">
        <v>311</v>
      </c>
      <c r="H8" s="176"/>
      <c r="I8" s="713"/>
      <c r="J8" s="318"/>
      <c r="K8" s="158"/>
      <c r="L8" s="199"/>
      <c r="M8" s="994" t="s">
        <v>314</v>
      </c>
      <c r="N8" s="995"/>
      <c r="O8" s="995"/>
      <c r="P8" s="995"/>
      <c r="Q8" s="99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5"/>
      <c r="B9" s="983"/>
      <c r="C9" s="985"/>
      <c r="D9" s="103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5"/>
      <c r="B10" s="983"/>
      <c r="C10" s="985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5"/>
      <c r="B11" s="983"/>
      <c r="C11" s="985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5">
        <v>2</v>
      </c>
      <c r="B12" s="982" t="s">
        <v>306</v>
      </c>
      <c r="C12" s="984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5"/>
      <c r="B13" s="983"/>
      <c r="C13" s="985"/>
      <c r="D13" s="1006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5"/>
      <c r="B14" s="983"/>
      <c r="C14" s="985"/>
      <c r="D14" s="1006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7" t="s">
        <v>304</v>
      </c>
      <c r="R14" s="99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5"/>
      <c r="B15" s="983"/>
      <c r="C15" s="985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5"/>
      <c r="B16" s="983"/>
      <c r="C16" s="987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5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5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5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6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5">
        <v>8</v>
      </c>
      <c r="B26" s="983" t="s">
        <v>285</v>
      </c>
      <c r="C26" s="984"/>
      <c r="D26" s="1006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5"/>
      <c r="B27" s="983"/>
      <c r="C27" s="985"/>
      <c r="D27" s="1006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5"/>
      <c r="B28" s="983"/>
      <c r="C28" s="985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5"/>
      <c r="B29" s="983"/>
      <c r="C29" s="985"/>
      <c r="D29" s="1006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5"/>
      <c r="B30" s="983"/>
      <c r="C30" s="985"/>
      <c r="D30" s="1006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6"/>
      <c r="B31" s="1047"/>
      <c r="C31" s="1019"/>
      <c r="D31" s="1048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8" t="s">
        <v>248</v>
      </c>
      <c r="M50" s="1029"/>
      <c r="N50" s="1029"/>
      <c r="O50" s="1030"/>
      <c r="P50" s="1031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8" t="s">
        <v>244</v>
      </c>
      <c r="M52" s="1029"/>
      <c r="N52" s="1029"/>
      <c r="O52" s="1030"/>
      <c r="P52" s="1031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5" t="s">
        <v>349</v>
      </c>
      <c r="M55" s="1027"/>
      <c r="N55"/>
      <c r="O55" s="1025" t="s">
        <v>351</v>
      </c>
      <c r="P55" s="1027"/>
      <c r="Q55"/>
      <c r="R55" s="1025" t="s">
        <v>328</v>
      </c>
      <c r="S55" s="1026"/>
      <c r="T55" s="1026"/>
      <c r="U55" s="1027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5" t="s">
        <v>335</v>
      </c>
      <c r="M66" s="1027"/>
      <c r="N66"/>
      <c r="O66" s="1052" t="s">
        <v>334</v>
      </c>
      <c r="P66" s="1053"/>
      <c r="Q66"/>
      <c r="R66" s="1025" t="s">
        <v>333</v>
      </c>
      <c r="S66" s="1026"/>
      <c r="T66" s="102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5" t="s">
        <v>329</v>
      </c>
      <c r="M76" s="102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999" t="s">
        <v>321</v>
      </c>
      <c r="M3" s="1000"/>
      <c r="N3" s="1000"/>
      <c r="O3" s="1000"/>
      <c r="P3" s="1000"/>
      <c r="Q3" s="1000"/>
      <c r="R3" s="1000"/>
      <c r="S3" s="1000"/>
      <c r="T3" s="1000"/>
      <c r="U3" s="1000"/>
      <c r="V3" s="100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5">
        <v>1</v>
      </c>
      <c r="B5" s="982" t="s">
        <v>317</v>
      </c>
      <c r="C5" s="984"/>
      <c r="D5" s="103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5"/>
      <c r="B6" s="983"/>
      <c r="C6" s="985"/>
      <c r="D6" s="103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5"/>
      <c r="B7" s="983"/>
      <c r="C7" s="985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5"/>
      <c r="B8" s="983"/>
      <c r="C8" s="985"/>
      <c r="D8" s="1036"/>
      <c r="E8" s="204"/>
      <c r="F8" s="711"/>
      <c r="G8" s="200" t="s">
        <v>311</v>
      </c>
      <c r="H8" s="176"/>
      <c r="I8" s="713"/>
      <c r="J8" s="318"/>
      <c r="K8" s="158"/>
      <c r="L8" s="199"/>
      <c r="M8" s="994" t="s">
        <v>314</v>
      </c>
      <c r="N8" s="995"/>
      <c r="O8" s="995"/>
      <c r="P8" s="995"/>
      <c r="Q8" s="99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5"/>
      <c r="B9" s="983"/>
      <c r="C9" s="985"/>
      <c r="D9" s="103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5"/>
      <c r="B10" s="983"/>
      <c r="C10" s="985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5"/>
      <c r="B11" s="983"/>
      <c r="C11" s="985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5">
        <v>2</v>
      </c>
      <c r="B12" s="982" t="s">
        <v>306</v>
      </c>
      <c r="C12" s="984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5"/>
      <c r="B13" s="983"/>
      <c r="C13" s="985"/>
      <c r="D13" s="1006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5"/>
      <c r="B14" s="983"/>
      <c r="C14" s="985"/>
      <c r="D14" s="1006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7" t="s">
        <v>304</v>
      </c>
      <c r="R14" s="99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5"/>
      <c r="B15" s="983"/>
      <c r="C15" s="985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5"/>
      <c r="B16" s="983"/>
      <c r="C16" s="987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5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5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5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6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5">
        <v>8</v>
      </c>
      <c r="B26" s="983" t="s">
        <v>285</v>
      </c>
      <c r="C26" s="984"/>
      <c r="D26" s="1006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5"/>
      <c r="B27" s="983"/>
      <c r="C27" s="985"/>
      <c r="D27" s="1006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5"/>
      <c r="B28" s="983"/>
      <c r="C28" s="985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5"/>
      <c r="B29" s="983"/>
      <c r="C29" s="985"/>
      <c r="D29" s="1006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5"/>
      <c r="B30" s="983"/>
      <c r="C30" s="985"/>
      <c r="D30" s="1006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6"/>
      <c r="B31" s="1047"/>
      <c r="C31" s="1019"/>
      <c r="D31" s="1048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8" t="s">
        <v>248</v>
      </c>
      <c r="M50" s="1029"/>
      <c r="N50" s="1029"/>
      <c r="O50" s="1030"/>
      <c r="P50" s="1031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8" t="s">
        <v>244</v>
      </c>
      <c r="M52" s="1029"/>
      <c r="N52" s="1029"/>
      <c r="O52" s="1030"/>
      <c r="P52" s="1031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5" t="s">
        <v>349</v>
      </c>
      <c r="M55" s="1027"/>
      <c r="N55"/>
      <c r="O55" s="1025" t="s">
        <v>351</v>
      </c>
      <c r="P55" s="1027"/>
      <c r="Q55"/>
      <c r="R55" s="1025" t="s">
        <v>328</v>
      </c>
      <c r="S55" s="1026"/>
      <c r="T55" s="1026"/>
      <c r="U55" s="1027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5" t="s">
        <v>335</v>
      </c>
      <c r="M66" s="1027"/>
      <c r="N66"/>
      <c r="O66" s="1052" t="s">
        <v>334</v>
      </c>
      <c r="P66" s="1053"/>
      <c r="Q66"/>
      <c r="R66" s="1025" t="s">
        <v>333</v>
      </c>
      <c r="S66" s="1026"/>
      <c r="T66" s="102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5" t="s">
        <v>329</v>
      </c>
      <c r="M76" s="102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999" t="s">
        <v>321</v>
      </c>
      <c r="M3" s="1000"/>
      <c r="N3" s="1000"/>
      <c r="O3" s="1000"/>
      <c r="P3" s="1000"/>
      <c r="Q3" s="1000"/>
      <c r="R3" s="1000"/>
      <c r="S3" s="1000"/>
      <c r="T3" s="1000"/>
      <c r="U3" s="1000"/>
      <c r="V3" s="100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5">
        <v>1</v>
      </c>
      <c r="B5" s="982" t="s">
        <v>317</v>
      </c>
      <c r="C5" s="984"/>
      <c r="D5" s="103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5"/>
      <c r="B6" s="983"/>
      <c r="C6" s="985"/>
      <c r="D6" s="103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5"/>
      <c r="B7" s="983"/>
      <c r="C7" s="985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5"/>
      <c r="B8" s="983"/>
      <c r="C8" s="985"/>
      <c r="D8" s="1036"/>
      <c r="E8" s="204"/>
      <c r="F8" s="711"/>
      <c r="G8" s="200" t="s">
        <v>311</v>
      </c>
      <c r="H8" s="176"/>
      <c r="I8" s="713"/>
      <c r="J8" s="318"/>
      <c r="K8" s="158"/>
      <c r="L8" s="199"/>
      <c r="M8" s="994" t="s">
        <v>314</v>
      </c>
      <c r="N8" s="995"/>
      <c r="O8" s="995"/>
      <c r="P8" s="995"/>
      <c r="Q8" s="99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5"/>
      <c r="B9" s="983"/>
      <c r="C9" s="985"/>
      <c r="D9" s="103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5"/>
      <c r="B10" s="983"/>
      <c r="C10" s="985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5"/>
      <c r="B11" s="983"/>
      <c r="C11" s="985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5">
        <v>2</v>
      </c>
      <c r="B12" s="982" t="s">
        <v>306</v>
      </c>
      <c r="C12" s="984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5"/>
      <c r="B13" s="983"/>
      <c r="C13" s="985"/>
      <c r="D13" s="1006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5"/>
      <c r="B14" s="983"/>
      <c r="C14" s="985"/>
      <c r="D14" s="1006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7" t="s">
        <v>304</v>
      </c>
      <c r="R14" s="99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5"/>
      <c r="B15" s="983"/>
      <c r="C15" s="985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5"/>
      <c r="B16" s="983"/>
      <c r="C16" s="987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5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5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5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6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5">
        <v>8</v>
      </c>
      <c r="B26" s="983" t="s">
        <v>285</v>
      </c>
      <c r="C26" s="984"/>
      <c r="D26" s="1006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5"/>
      <c r="B27" s="983"/>
      <c r="C27" s="985"/>
      <c r="D27" s="1006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5"/>
      <c r="B28" s="983"/>
      <c r="C28" s="985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5"/>
      <c r="B29" s="983"/>
      <c r="C29" s="985"/>
      <c r="D29" s="1006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5"/>
      <c r="B30" s="983"/>
      <c r="C30" s="985"/>
      <c r="D30" s="1006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6"/>
      <c r="B31" s="1047"/>
      <c r="C31" s="1019"/>
      <c r="D31" s="1048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8" t="s">
        <v>248</v>
      </c>
      <c r="M50" s="1029"/>
      <c r="N50" s="1029"/>
      <c r="O50" s="1030"/>
      <c r="P50" s="1031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8" t="s">
        <v>244</v>
      </c>
      <c r="M52" s="1029"/>
      <c r="N52" s="1029"/>
      <c r="O52" s="1030"/>
      <c r="P52" s="1031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5" t="s">
        <v>349</v>
      </c>
      <c r="M55" s="1027"/>
      <c r="N55"/>
      <c r="O55" s="1025" t="s">
        <v>351</v>
      </c>
      <c r="P55" s="1027"/>
      <c r="Q55"/>
      <c r="R55" s="1025" t="s">
        <v>328</v>
      </c>
      <c r="S55" s="1026"/>
      <c r="T55" s="1026"/>
      <c r="U55" s="1027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5" t="s">
        <v>335</v>
      </c>
      <c r="M66" s="1027"/>
      <c r="N66"/>
      <c r="O66" s="1052" t="s">
        <v>334</v>
      </c>
      <c r="P66" s="1053"/>
      <c r="Q66"/>
      <c r="R66" s="1025" t="s">
        <v>333</v>
      </c>
      <c r="S66" s="1026"/>
      <c r="T66" s="102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5" t="s">
        <v>329</v>
      </c>
      <c r="M76" s="102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2"/>
      <c r="D2" s="1033"/>
      <c r="E2" s="1034"/>
      <c r="F2" s="1034"/>
      <c r="G2" s="103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999" t="s">
        <v>321</v>
      </c>
      <c r="M3" s="1000"/>
      <c r="N3" s="1000"/>
      <c r="O3" s="1000"/>
      <c r="P3" s="1000"/>
      <c r="Q3" s="1000"/>
      <c r="R3" s="1000"/>
      <c r="S3" s="1000"/>
      <c r="T3" s="1000"/>
      <c r="U3" s="1000"/>
      <c r="V3" s="100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5">
        <v>1</v>
      </c>
      <c r="B5" s="982" t="s">
        <v>317</v>
      </c>
      <c r="C5" s="984"/>
      <c r="D5" s="103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5"/>
      <c r="B6" s="983"/>
      <c r="C6" s="985"/>
      <c r="D6" s="103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5"/>
      <c r="B7" s="983"/>
      <c r="C7" s="985"/>
      <c r="D7" s="103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5"/>
      <c r="B8" s="983"/>
      <c r="C8" s="985"/>
      <c r="D8" s="1036"/>
      <c r="E8" s="204"/>
      <c r="F8" s="711"/>
      <c r="G8" s="200" t="s">
        <v>311</v>
      </c>
      <c r="H8" s="176"/>
      <c r="I8" s="713"/>
      <c r="J8" s="318"/>
      <c r="K8" s="158"/>
      <c r="L8" s="199"/>
      <c r="M8" s="994" t="s">
        <v>314</v>
      </c>
      <c r="N8" s="995"/>
      <c r="O8" s="995"/>
      <c r="P8" s="995"/>
      <c r="Q8" s="99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5"/>
      <c r="B9" s="983"/>
      <c r="C9" s="985"/>
      <c r="D9" s="103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5"/>
      <c r="B10" s="983"/>
      <c r="C10" s="985"/>
      <c r="D10" s="1036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5"/>
      <c r="B11" s="983"/>
      <c r="C11" s="985"/>
      <c r="D11" s="103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5">
        <v>2</v>
      </c>
      <c r="B12" s="982" t="s">
        <v>306</v>
      </c>
      <c r="C12" s="984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5"/>
      <c r="B13" s="983"/>
      <c r="C13" s="985"/>
      <c r="D13" s="1006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5"/>
      <c r="B14" s="983"/>
      <c r="C14" s="985"/>
      <c r="D14" s="1006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7" t="s">
        <v>304</v>
      </c>
      <c r="R14" s="99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5"/>
      <c r="B15" s="983"/>
      <c r="C15" s="985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5"/>
      <c r="B16" s="983"/>
      <c r="C16" s="987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5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5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5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6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5">
        <v>8</v>
      </c>
      <c r="B26" s="983" t="s">
        <v>285</v>
      </c>
      <c r="C26" s="984"/>
      <c r="D26" s="1006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5"/>
      <c r="B27" s="983"/>
      <c r="C27" s="985"/>
      <c r="D27" s="1006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5"/>
      <c r="B28" s="983"/>
      <c r="C28" s="985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5"/>
      <c r="B29" s="983"/>
      <c r="C29" s="985"/>
      <c r="D29" s="1006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5"/>
      <c r="B30" s="983"/>
      <c r="C30" s="985"/>
      <c r="D30" s="1006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6"/>
      <c r="B31" s="1047"/>
      <c r="C31" s="1019"/>
      <c r="D31" s="1048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8" t="s">
        <v>248</v>
      </c>
      <c r="M50" s="1029"/>
      <c r="N50" s="1029"/>
      <c r="O50" s="1030"/>
      <c r="P50" s="1031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8" t="s">
        <v>244</v>
      </c>
      <c r="M52" s="1029"/>
      <c r="N52" s="1029"/>
      <c r="O52" s="1030"/>
      <c r="P52" s="1031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5" t="s">
        <v>349</v>
      </c>
      <c r="M55" s="1027"/>
      <c r="N55"/>
      <c r="O55" s="1025" t="s">
        <v>351</v>
      </c>
      <c r="P55" s="1027"/>
      <c r="Q55"/>
      <c r="R55" s="1025" t="s">
        <v>328</v>
      </c>
      <c r="S55" s="1026"/>
      <c r="T55" s="1026"/>
      <c r="U55" s="1027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5" t="s">
        <v>335</v>
      </c>
      <c r="M66" s="1027"/>
      <c r="N66"/>
      <c r="O66" s="1052" t="s">
        <v>334</v>
      </c>
      <c r="P66" s="1053"/>
      <c r="Q66"/>
      <c r="R66" s="1025" t="s">
        <v>333</v>
      </c>
      <c r="S66" s="1026"/>
      <c r="T66" s="102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5" t="s">
        <v>329</v>
      </c>
      <c r="M76" s="102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41713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41713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 x14ac:dyDescent="0.25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 x14ac:dyDescent="0.25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 x14ac:dyDescent="0.25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 x14ac:dyDescent="0.25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3.9264958616242738</v>
      </c>
      <c r="F23" s="120">
        <f>E23</f>
        <v>3.9264958616242738</v>
      </c>
    </row>
    <row r="24" spans="2:28" x14ac:dyDescent="0.2">
      <c r="B24" s="115" t="s">
        <v>44</v>
      </c>
      <c r="C24" s="108"/>
      <c r="D24" s="111"/>
      <c r="E24" s="111">
        <f>Assembly!H96</f>
        <v>8.610358411360873E-2</v>
      </c>
      <c r="F24" s="120">
        <f>E24</f>
        <v>8.610358411360873E-2</v>
      </c>
    </row>
    <row r="25" spans="2:28" x14ac:dyDescent="0.2">
      <c r="B25" s="121" t="s">
        <v>40</v>
      </c>
      <c r="C25" s="108"/>
      <c r="D25" s="361"/>
      <c r="E25" s="122">
        <f>Assembly!H97</f>
        <v>3.7924542068852651E-2</v>
      </c>
      <c r="F25" s="123">
        <f>E25-Assembly!H85-Assembly!H86-Assembly!H88-Assembly!H89-'Machined Part #1'!I54-'Machined Part #1'!I58-'Pacific Quote #2'!I50-'Pacific Quote #2'!I54-'Pacific Quote #3'!I50-'Pacific Quote #3'!I54</f>
        <v>3.7024541168851753E-2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-4.0505239878067352</v>
      </c>
      <c r="F26" s="120">
        <f>F22-F23-F24-F25</f>
        <v>-4.0496239869067345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-4.0505239878067352</v>
      </c>
      <c r="F28" s="120">
        <f>F26-F27</f>
        <v>-4.0496239869067345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3.9264958616242738</v>
      </c>
      <c r="F34" s="396">
        <f>'Machined Part #1'!I55+'Machined Part #1'!I56+'Machined Part #1'!I57</f>
        <v>8.610358411360873E-2</v>
      </c>
      <c r="G34" s="469">
        <f>'Machined Part #1'!I63+'Machined Part #1'!I54+'Machined Part #1'!I58</f>
        <v>3.7924542068852651E-2</v>
      </c>
      <c r="H34" s="327">
        <f>'Machined Part #1'!I64</f>
        <v>4.0505239878067361</v>
      </c>
      <c r="I34" s="327"/>
      <c r="J34" s="845">
        <f t="shared" ref="J34:J43" si="1">$H34</f>
        <v>4.0505239878067361</v>
      </c>
      <c r="K34" s="813"/>
      <c r="L34" s="327"/>
      <c r="M34" s="327">
        <f t="shared" ref="M34:M43" si="2">$H34</f>
        <v>4.0505239878067361</v>
      </c>
      <c r="N34" s="813"/>
      <c r="O34" s="327"/>
      <c r="P34" s="327">
        <f t="shared" ref="P34:P43" si="3">$H34</f>
        <v>4.0505239878067361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4.0505239878067361</v>
      </c>
      <c r="I44" s="468"/>
      <c r="J44" s="848">
        <f>SUM(J34:J43)</f>
        <v>4.0505239878067361</v>
      </c>
      <c r="K44" s="815"/>
      <c r="L44" s="468"/>
      <c r="M44" s="468">
        <f>SUM(M34:M43)</f>
        <v>4.0505239878067361</v>
      </c>
      <c r="N44" s="815"/>
      <c r="O44" s="468"/>
      <c r="P44" s="468">
        <f>SUM(P34:P43)</f>
        <v>4.0505239878067361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3.9264958616242738</v>
      </c>
      <c r="I95" s="479"/>
      <c r="J95" s="863">
        <f>J65+SUM(F46:F55)+SUM(F34:F43)+J32</f>
        <v>8.610358411360873E-2</v>
      </c>
      <c r="K95" s="818"/>
      <c r="L95" s="479"/>
      <c r="M95" s="479">
        <f>M65+SUM(G46:G55)+SUM(G34:G43)+M32</f>
        <v>3.7924542068852651E-2</v>
      </c>
      <c r="N95" s="818"/>
      <c r="O95" s="479"/>
      <c r="P95" s="479">
        <f>P65+SUM(H46:H55)+SUM(H34:H43)+P32</f>
        <v>4.0505239878067361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8.610358411360873E-2</v>
      </c>
      <c r="I96" s="398"/>
      <c r="J96" s="864">
        <f>J80+SUM(G46:G55)+SUM(G34:G43)</f>
        <v>3.7924542068852651E-2</v>
      </c>
      <c r="K96" s="824"/>
      <c r="L96" s="398"/>
      <c r="M96" s="398">
        <f>M80+SUM(H46:H55)+SUM(H34:H43)</f>
        <v>4.0505239878067361</v>
      </c>
      <c r="N96" s="824"/>
      <c r="O96" s="398"/>
      <c r="P96" s="398">
        <f>P80+SUM(J46:J55)+SUM(J34:J43)</f>
        <v>4.0505239878067361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3.7924542068852651E-2</v>
      </c>
      <c r="I97" s="326"/>
      <c r="J97" s="865">
        <f>J81+SUM(H46:H55)+SUM(H34:H43)+J91</f>
        <v>4.0505239878067361</v>
      </c>
      <c r="K97" s="817"/>
      <c r="L97" s="326"/>
      <c r="M97" s="326">
        <f>M81+SUM(J46:J55)+SUM(J34:J43)+M91</f>
        <v>4.0505239878067361</v>
      </c>
      <c r="N97" s="817"/>
      <c r="O97" s="326"/>
      <c r="P97" s="326">
        <f>P81+SUM(M46:M55)+SUM(M34:M43)+P91</f>
        <v>4.0505239878067361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4.0505239878067352</v>
      </c>
      <c r="I99" s="360"/>
      <c r="J99" s="867">
        <f>SUM(J95:J98)</f>
        <v>4.174552113989197</v>
      </c>
      <c r="K99" s="819"/>
      <c r="L99" s="360"/>
      <c r="M99" s="360">
        <f>SUM(M95:M98)</f>
        <v>8.1389725176823244</v>
      </c>
      <c r="N99" s="819"/>
      <c r="O99" s="360"/>
      <c r="P99" s="360">
        <f>SUM(P95:P98)</f>
        <v>12.151571963420208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2014-03-15T19:09:38Z</dcterms:modified>
</cp:coreProperties>
</file>