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Q20" i="6"/>
  <c r="Q147" i="6" s="1"/>
  <c r="L20" i="6"/>
  <c r="L152" i="6" s="1"/>
  <c r="P20" i="6"/>
  <c r="P69" i="6" s="1"/>
  <c r="P94" i="6" s="1"/>
  <c r="L58" i="6"/>
  <c r="J86" i="6"/>
  <c r="I91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H84" i="6"/>
  <c r="L143" i="6"/>
  <c r="I93" i="6"/>
  <c r="I96" i="6"/>
  <c r="J82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O91" i="6"/>
  <c r="R69" i="6"/>
  <c r="L93" i="6"/>
  <c r="L82" i="6"/>
  <c r="R77" i="6"/>
  <c r="R44" i="6"/>
  <c r="R72" i="6"/>
  <c r="N20" i="6"/>
  <c r="H83" i="6"/>
  <c r="M84" i="6" l="1"/>
  <c r="O87" i="6"/>
  <c r="O93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<sst xmlns="http://schemas.openxmlformats.org/spreadsheetml/2006/main" count="3066" uniqueCount="703">
  <si>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</si>
  <si>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</si>
  <si>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</si>
  <si>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</si>
  <si>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</si>
  <si>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</si>
  <si>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</si>
  <si>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</si>
  <si>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</si>
  <si>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</si>
  <si>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</si>
  <si>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</si>
  <si>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</si>
  <si>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</si>
  <si>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</si>
  <si>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</si>
  <si>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</si>
  <si>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</si>
  <si>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</si>
  <si>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</si>
  <si>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</si>
  <si>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</si>
  <si>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</si>
  <si>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</si>
  <si>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</si>
  <si>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</si>
  <si>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</si>
  <si>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</si>
  <si>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</si>
  <si>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</si>
  <si>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</si>
  <si>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</si>
  <si>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</si>
  <si>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</si>
  <si>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</si>
  <si>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</si>
  <si>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</si>
  <si>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</si>
  <si>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</si>
  <si>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</si>
  <si>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</si>
  <si>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</si>
  <si>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</si>
  <si>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</si>
  <si>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</si>
  <si>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</si>
  <si>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</si>
  <si>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</si>
  <si>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</si>
  <si>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</si>
  <si>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</si>
  <si>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</si>
  <si>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</si>
  <si>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</si>
  <si>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</si>
  <si>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</si>
  <si>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</si>
  <si>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</si>
  <si>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</si>
  <si>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</si>
  <si>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</si>
  <si>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</si>
  <si>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</si>
  <si>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</si>
  <si>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</si>
  <si>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</si>
  <si>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</si>
  <si>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</si>
  <si>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</si>
  <si>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</si>
  <si>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</si>
  <si>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</si>
  <si>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</si>
  <si>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</si>
  <si>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</si>
  <si>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</si>
  <si>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</si>
  <si>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</si>
  <si>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</si>
  <si>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</si>
  <si>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</si>
  <si>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</si>
  <si>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</si>
  <si>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</si>
  <si>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</si>
  <si>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</si>
  <si>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</si>
  <si>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</si>
  <si>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</si>
  <si>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</si>
  <si>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</si>
  <si>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</si>
  <si>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</si>
  <si>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</si>
  <si>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</si>
  <si>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</si>
  <si>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</si>
  <si>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</si>
  <si>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</si>
  <si>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</si>
  <si>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</si>
  <si>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</si>
  <si>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</si>
  <si>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</si>
  <si>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</si>
  <si>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</si>
  <si>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</si>
  <si>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</si>
  <si>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</si>
  <si>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</si>
  <si>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</si>
  <si>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</si>
  <si>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</si>
  <si>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</si>
  <si>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</si>
  <si>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</si>
  <si>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</si>
  <si>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</si>
  <si>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</si>
  <si>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</si>
  <si>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</si>
  <si>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</si>
  <si>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</si>
  <si>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</si>
  <si>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</si>
  <si>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</si>
  <si>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</si>
  <si>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</si>
  <si>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</si>
  <si>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</si>
  <si>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</si>
  <si>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</si>
  <si>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</si>
  <si>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</si>
  <si>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</si>
  <si>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</si>
  <si>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</si>
  <si>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</si>
  <si>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</si>
  <si>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</si>
  <si>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</si>
  <si>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</si>
  <si>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</si>
  <si>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</si>
  <si>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</si>
  <si>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</si>
  <si>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</si>
  <si>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</si>
  <si>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</si>
  <si>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</si>
  <si>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</si>
  <si>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</si>
  <si>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</si>
  <si>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</si>
  <si>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</si>
  <si>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</si>
  <si>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</si>
  <si>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</si>
  <si>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</si>
  <si>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</si>
  <si>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</si>
  <si>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</si>
  <si>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</si>
  <si>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</si>
  <si>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</si>
  <si>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</si>
  <si>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</si>
  <si>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</si>
  <si>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</si>
  <si>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</si>
  <si>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</si>
  <si>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</si>
  <si>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</si>
  <si>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</si>
  <si>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</si>
  <si>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</si>
  <si>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</si>
  <si>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</si>
  <si>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</si>
  <si>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</si>
  <si>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</si>
  <si>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</si>
  <si>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</si>
  <si>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</si>
  <si>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</si>
  <si>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</si>
  <si>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</si>
  <si>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</si>
  <si>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</si>
  <si>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</si>
  <si>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</si>
  <si>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</si>
  <si>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</si>
  <si>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</si>
  <si>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</si>
  <si>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</si>
  <si>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</si>
  <si>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</si>
  <si>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</si>
  <si>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</si>
  <si>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</si>
  <si>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</si>
  <si>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</si>
  <si>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</si>
  <si>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</si>
  <si>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</si>
  <si>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</si>
  <si>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</si>
  <si>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</si>
  <si>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</si>
  <si>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</si>
  <si>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</si>
  <si>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</si>
  <si>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</si>
  <si>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</si>
  <si>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</si>
  <si>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</si>
  <si>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</si>
  <si>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</si>
  <si>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</si>
  <si>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</si>
  <si>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</si>
  <si>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</si>
  <si>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</si>
  <si>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</si>
  <si>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</si>
  <si>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</si>
  <si>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</si>
  <si>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</si>
  <si>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</si>
  <si>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</si>
  <si>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</si>
  <si>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</si>
  <si>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</si>
  <si>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</si>
  <si>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</si>
  <si>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</si>
  <si>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</si>
  <si>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</si>
  <si>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</si>
  <si>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</si>
  <si>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</si>
  <si>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</si>
  <si>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</si>
  <si>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</si>
  <si>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</si>
  <si>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</si>
  <si>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</si>
  <si>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</si>
  <si>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</si>
  <si>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</si>
  <si>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</si>
  <si>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</si>
  <si>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</si>
  <si>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</si>
  <si>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</si>
  <si>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</si>
  <si>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</si>
  <si>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</si>
  <si>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</si>
  <si>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</si>
  <si>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</si>
  <si>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</si>
  <si>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</si>
  <si>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</si>
  <si>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</si>
  <si>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</si>
  <si>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</si>
  <si>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</si>
  <si>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</si>
  <si>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</si>
  <si>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</si>
  <si>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</si>
  <si>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</si>
  <si>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</si>
  <si>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</si>
  <si>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</si>
  <si>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</si>
  <si>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</si>
  <si>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</si>
  <si>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</si>
  <si>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</si>
  <si>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</si>
  <si>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</si>
  <si>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</si>
  <si>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</si>
  <si>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</si>
  <si>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</si>
  <si>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</si>
  <si>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</si>
  <si>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</si>
  <si>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</si>
  <si>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</si>
  <si>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</si>
  <si>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</si>
  <si>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</si>
  <si>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</si>
  <si>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</si>
  <si>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</si>
  <si>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</si>
  <si>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</si>
  <si>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</si>
  <si>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</si>
  <si>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</si>
  <si>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</si>
  <si>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</si>
  <si>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</si>
  <si>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</si>
  <si>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</si>
  <si>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</si>
  <si>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</si>
  <si>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</si>
  <si>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</si>
  <si>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</si>
  <si>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</si>
  <si>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</si>
  <si>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</si>
  <si>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</si>
  <si>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</si>
  <si>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</si>
  <si>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</si>
  <si>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</si>
  <si>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</si>
  <si>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</si>
  <si>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</si>
  <si>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</si>
  <si>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</si>
  <si>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</si>
  <si>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</si>
  <si>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</si>
  <si>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</si>
  <si>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</si>
  <si>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</si>
  <si>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</si>
  <si>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</si>
  <si>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</si>
  <si>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</si>
  <si>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</si>
  <si>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</si>
  <si>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</si>
  <si>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</si>
  <si>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</si>
  <si>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</si>
  <si>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</si>
  <si>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</si>
  <si>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</si>
  <si>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</si>
  <si>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</si>
  <si>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</si>
  <si>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</si>
  <si>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</si>
  <si>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</si>
  <si>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</si>
  <si>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</si>
  <si>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</si>
  <si>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</si>
  <si>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</si>
  <si>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</si>
  <si>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</si>
  <si>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</si>
  <si>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</si>
  <si>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</si>
  <si>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</si>
  <si>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</si>
  <si>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</si>
  <si>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</si>
  <si>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</si>
  <si>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</si>
  <si>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</si>
  <si>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</si>
  <si>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</si>
  <si>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</si>
  <si>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</si>
  <si>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</si>
  <si>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</si>
  <si>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</si>
  <si>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</si>
  <si>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</si>
  <si>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</si>
  <si>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</si>
  <si>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</si>
  <si>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</si>
  <si>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</si>
  <si>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</si>
  <si>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</si>
  <si>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</si>
  <si>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</si>
  <si>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</si>
  <si>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</si>
  <si>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</si>
  <si>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</si>
  <si>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</si>
  <si>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</si>
  <si>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</si>
  <si>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</si>
  <si>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</si>
  <si>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</si>
  <si>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</si>
  <si>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</si>
  <si>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</si>
  <si>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</si>
  <si>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</si>
  <si>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</si>
  <si>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</si>
  <si>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</si>
  <si>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</si>
  <si>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</si>
  <si>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</si>
  <si>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</si>
  <si>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</si>
  <si>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</si>
  <si>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</si>
  <si>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</si>
  <si>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</si>
  <si>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</si>
  <si>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</si>
  <si>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</si>
  <si>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</si>
  <si>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</si>
  <si>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</si>
  <si>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</si>
  <si>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</si>
  <si>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</si>
  <si>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</si>
  <si>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</si>
  <si>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</si>
  <si>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</si>
  <si>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</si>
  <si>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</si>
  <si>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</si>
  <si>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</si>
  <si>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</si>
  <si>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</si>
  <si>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</si>
  <si>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</si>
  <si>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</si>
  <si>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</si>
  <si>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</si>
  <si>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</si>
  <si>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</si>
  <si>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</si>
  <si>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</si>
  <si>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</si>
  <si>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</si>
  <si>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</si>
  <si>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</si>
  <si>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</si>
  <si>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</si>
  <si>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</si>
  <si>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</si>
  <si>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</si>
  <si>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</si>
  <si>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</si>
  <si>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</si>
  <si>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</si>
  <si>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</si>
  <si>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</si>
  <si>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</si>
  <si>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</si>
  <si>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</si>
  <si>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</si>
  <si>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</si>
  <si>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</si>
  <si>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</si>
  <si>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</si>
  <si>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</si>
  <si>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</si>
  <si>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</si>
  <si>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</si>
  <si>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</si>
  <si>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</si>
  <si>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</si>
  <si>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</si>
  <si>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</si>
  <si>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</si>
  <si>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</si>
  <si>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</si>
  <si>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</si>
  <si>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</si>
  <si>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</si>
  <si>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</si>
  <si>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</si>
  <si>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</si>
  <si>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</si>
  <si>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</si>
  <si>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</si>
  <si>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</si>
  <si>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</si>
  <si>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</si>
  <si>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</si>
  <si>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</si>
  <si>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</si>
  <si>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</si>
  <si>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</si>
  <si>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</si>
  <si>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</si>
  <si>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</si>
  <si>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</si>
  <si>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</si>
  <si>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</si>
  <si>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</si>
  <si>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</si>
  <si>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</si>
  <si>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</si>
  <si>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</si>
  <si>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</si>
  <si>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</si>
  <si>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</si>
  <si>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</si>
  <si>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</si>
  <si>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</si>
  <si>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</si>
  <si>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</si>
  <si>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</si>
  <si>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</si>
  <si>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</si>
  <si>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</si>
  <si>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</si>
  <si>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</si>
  <si>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</si>
  <si>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</si>
  <si>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</si>
  <si>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</si>
  <si>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</si>
  <si>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</si>
  <si>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</si>
  <si>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</si>
  <si>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</si>
  <si>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</si>
  <si>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</si>
  <si>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</si>
  <si>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</si>
  <si>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</si>
  <si>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</si>
  <si>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</si>
  <si>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</si>
  <si>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</si>
  <si>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</si>
  <si>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</si>
  <si>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</si>
  <si>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</si>
  <si>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</si>
  <si>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</si>
  <si>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</si>
  <si>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</si>
  <si>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</si>
  <si>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</si>
  <si>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</si>
  <si>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</si>
  <si>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</si>
  <si>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</si>
  <si>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</si>
  <si>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</si>
  <si>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</si>
  <si>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</si>
  <si>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</si>
  <si>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</si>
  <si>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</si>
  <si>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</si>
  <si>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</si>
  <si>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</si>
  <si>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</si>
  <si>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</si>
  <si>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</si>
  <si>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</si>
  <si>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</si>
  <si>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</si>
  <si>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</si>
  <si>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</si>
  <si>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</si>
  <si>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</si>
  <si>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</si>
  <si>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</si>
  <si>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</si>
  <si>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</si>
  <si>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</si>
  <si>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</si>
  <si>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</si>
  <si>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</si>
  <si>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</si>
  <si>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</si>
  <si>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</si>
  <si>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</si>
  <si>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</si>
  <si>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</si>
  <si>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</si>
  <si>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</si>
  <si>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</si>
  <si>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</si>
  <si>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</si>
  <si>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</si>
  <si>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</si>
  <si>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</si>
  <si>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</si>
  <si>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</si>
  <si>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</si>
  <si>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</si>
  <si>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</si>
  <si>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</si>
  <si>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</si>
  <si>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</si>
  <si>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</si>
  <si>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</si>
  <si>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</si>
  <si>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</si>
  <si>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</si>
  <si>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</si>
  <si>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</si>
  <si>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</si>
  <si>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</si>
  <si>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</si>
  <si>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</si>
  <si>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</si>
  <si>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</si>
  <si>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</si>
  <si>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</si>
  <si>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</si>
  <si>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</si>
  <si>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</si>
  <si>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</si>
  <si>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</si>
  <si>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</si>
  <si>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</si>
  <si>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</si>
  <si>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</si>
  <si>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</si>
  <si>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</si>
  <si>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</si>
  <si>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</si>
  <si>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</si>
  <si>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</si>
  <si>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</si>
  <si>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</si>
  <si>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</si>
  <si>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</si>
  <si>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</si>
  <si>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</si>
  <si>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</si>
  <si>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</si>
  <si>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</si>
  <si>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</si>
  <si>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</si>
  <si>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</si>
  <si>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</si>
  <si>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</si>
  <si>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</si>
  <si>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</si>
  <si>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</si>
  <si>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</si>
  <si>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</si>
  <si>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</si>
  <si>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</si>
  <si>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</si>
  <si>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</si>
  <si>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</si>
  <si>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</si>
  <si>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</si>
  <si>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</si>
  <si>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</si>
  <si>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</si>
  <si>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</si>
  <si>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</si>
  <si>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</si>
  <si>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</si>
  <si>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</si>
  <si>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</si>
  <si>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</si>
  <si>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</si>
  <si>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</si>
  <si>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</si>
  <si>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</si>
  <si>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</si>
  <si>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</si>
  <si>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</si>
  <si>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</si>
  <si>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</si>
  <si>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</si>
  <si>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</si>
  <si>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</si>
  <si>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</si>
  <si>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</si>
  <si>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</si>
  <si>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</si>
  <si>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</si>
  <si>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</si>
  <si>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</si>
  <si>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</si>
  <si>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</si>
  <si>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</si>
  <si>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</si>
  <si>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</si>
  <si>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</si>
  <si>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</si>
  <si>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</si>
  <si>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</si>
  <si>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</si>
  <si>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</si>
  <si>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</si>
  <si>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</si>
  <si>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</si>
  <si>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SP2513   D1</t>
  </si>
  <si>
    <t>SP2513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</si>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</sst>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36" sqref="T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700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SP2513   D1</v>
      </c>
      <c r="Q5" s="348"/>
      <c r="R5" s="226"/>
      <c r="S5" s="226"/>
      <c r="T5" s="226"/>
      <c r="U5" s="349" t="s">
        <v>16</v>
      </c>
      <c r="V5" s="921">
        <f ca="1" xml:space="preserve"> TODAY()</f>
        <v>43311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0.81</v>
      </c>
      <c r="P13" s="158"/>
      <c r="Q13" s="967" t="s">
        <v>312</v>
      </c>
      <c r="R13" s="966"/>
      <c r="S13" s="982">
        <f>+C20</f>
        <v>0.40620000000000001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642.35559097866678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5.7288913666573436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0.89200000000000013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0.40620000000000001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1.8813567079859594E-2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154.42275564934494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0.47740761388811193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0.90984000000000009</v>
      </c>
      <c r="P22" s="158"/>
      <c r="Q22" s="967" t="s">
        <v>296</v>
      </c>
      <c r="R22" s="968"/>
      <c r="S22" s="968"/>
      <c r="T22" s="203">
        <f>IF(S20="",,S20 - 1)</f>
        <v>153.42275564934494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5.7288913666573436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3.7340558396376344E-2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701</v>
      </c>
      <c r="N30" s="1027"/>
      <c r="O30" s="922">
        <v>5.77E-3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3.1570558396376347E-2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283">
        <v>3.8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947.36842105263167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926">
        <f>T37*0.9</f>
        <v>852.63157894736855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S39" s="1037" t="s">
        <v>702</v>
      </c>
      <c r="T39" s="1038"/>
      <c r="U39" s="103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767.11377824672468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154.42275564934494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6821.0526315789484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153.42275564934494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7.8918395484549784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79.262929537366546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118.37759322682467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3.7340558396376344E-2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14.210526315789476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7.8415172632390326E-2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361.62240677317533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5138.8447278293343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642.35559097866678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6.403905764978543E-2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642.35559097866678</v>
      </c>
      <c r="Q54" s="964"/>
      <c r="R54" s="158"/>
      <c r="S54" s="323" t="s">
        <v>247</v>
      </c>
      <c r="T54" s="324"/>
      <c r="U54" s="324"/>
      <c r="V54" s="347">
        <f>O24</f>
        <v>3.7340558396376344E-2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1.8813567079859594E-2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2.613839087746344E-2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1.4376114982604892E-2</v>
      </c>
      <c r="E62" s="146"/>
      <c r="F62" s="304">
        <v>68</v>
      </c>
      <c r="G62" s="180" t="s">
        <v>231</v>
      </c>
      <c r="H62" s="182"/>
      <c r="I62" s="181">
        <f>SUM(I53:I61)</f>
        <v>0.10145796643623567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9.418515006557833E-3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6.403905764978543E-2</v>
      </c>
      <c r="E64" s="146"/>
      <c r="F64" s="165">
        <v>70</v>
      </c>
      <c r="G64" s="167" t="s">
        <v>352</v>
      </c>
      <c r="H64" s="166"/>
      <c r="I64" s="162">
        <f>+I63+I62</f>
        <v>0.1108764814427935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4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9" t="s">
        <v>334</v>
      </c>
      <c r="P66" s="1060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43311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43311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7.8654442265170044E-2</v>
      </c>
      <c r="F23" s="120">
        <f>E23</f>
        <v>7.8654442265170044E-2</v>
      </c>
    </row>
    <row r="24" spans="2:28" x14ac:dyDescent="0.2">
      <c r="B24" s="115" t="s">
        <v>44</v>
      </c>
      <c r="C24" s="108"/>
      <c r="D24" s="111"/>
      <c r="E24" s="111">
        <f>Assembly!H96</f>
        <v>2.1903523271064727E-2</v>
      </c>
      <c r="F24" s="120">
        <f>E24</f>
        <v>2.1903523271064727E-2</v>
      </c>
    </row>
    <row r="25" spans="2:28" x14ac:dyDescent="0.2">
      <c r="B25" s="121" t="s">
        <v>40</v>
      </c>
      <c r="C25" s="108"/>
      <c r="D25" s="361"/>
      <c r="E25" s="122">
        <f>Assembly!H97</f>
        <v>1.0318515906558733E-2</v>
      </c>
      <c r="F25" s="123">
        <f>E25-Assembly!H85-Assembly!H86-Assembly!H88-Assembly!H89-'Machined Part #1'!I54-'Machined Part #1'!I58-'Pacific Quote #2'!I50-'Pacific Quote #2'!I54-'Pacific Quote #3'!I50-'Pacific Quote #3'!I54</f>
        <v>9.418515006557833E-3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-0.11087648144279351</v>
      </c>
      <c r="F26" s="120">
        <f>F22-F23-F24-F25</f>
        <v>-0.1099764805427926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-0.11087648144279351</v>
      </c>
      <c r="F28" s="120">
        <f>F26-F27</f>
        <v>-0.1099764805427926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7.8654442265170044E-2</v>
      </c>
      <c r="F34" s="396">
        <f>'Machined Part #1'!I55+'Machined Part #1'!I56+'Machined Part #1'!I57</f>
        <v>2.1903523271064727E-2</v>
      </c>
      <c r="G34" s="469">
        <f>'Machined Part #1'!I63+'Machined Part #1'!I54+'Machined Part #1'!I58</f>
        <v>1.0318515906558733E-2</v>
      </c>
      <c r="H34" s="327">
        <f>'Machined Part #1'!I64</f>
        <v>0.1108764814427935</v>
      </c>
      <c r="I34" s="327"/>
      <c r="J34" s="845">
        <f t="shared" ref="J34:J43" si="1">$H34</f>
        <v>0.1108764814427935</v>
      </c>
      <c r="K34" s="813"/>
      <c r="L34" s="327"/>
      <c r="M34" s="327">
        <f t="shared" ref="M34:M43" si="2">$H34</f>
        <v>0.1108764814427935</v>
      </c>
      <c r="N34" s="813"/>
      <c r="O34" s="327"/>
      <c r="P34" s="327">
        <f t="shared" ref="P34:P43" si="3">$H34</f>
        <v>0.1108764814427935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0.1108764814427935</v>
      </c>
      <c r="I44" s="468"/>
      <c r="J44" s="848">
        <f>SUM(J34:J43)</f>
        <v>0.1108764814427935</v>
      </c>
      <c r="K44" s="815"/>
      <c r="L44" s="468"/>
      <c r="M44" s="468">
        <f>SUM(M34:M43)</f>
        <v>0.1108764814427935</v>
      </c>
      <c r="N44" s="815"/>
      <c r="O44" s="468"/>
      <c r="P44" s="468">
        <f>SUM(P34:P43)</f>
        <v>0.1108764814427935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7.8654442265170044E-2</v>
      </c>
      <c r="I95" s="479"/>
      <c r="J95" s="863">
        <f>J65+SUM(F46:F55)+SUM(F34:F43)+J32</f>
        <v>2.1903523271064727E-2</v>
      </c>
      <c r="K95" s="818"/>
      <c r="L95" s="479"/>
      <c r="M95" s="479">
        <f>M65+SUM(G46:G55)+SUM(G34:G43)+M32</f>
        <v>1.0318515906558733E-2</v>
      </c>
      <c r="N95" s="818"/>
      <c r="O95" s="479"/>
      <c r="P95" s="479">
        <f>P65+SUM(H46:H55)+SUM(H34:H43)+P32</f>
        <v>0.1108764814427935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2.1903523271064727E-2</v>
      </c>
      <c r="I96" s="398"/>
      <c r="J96" s="864">
        <f>J80+SUM(G46:G55)+SUM(G34:G43)</f>
        <v>1.0318515906558733E-2</v>
      </c>
      <c r="K96" s="824"/>
      <c r="L96" s="398"/>
      <c r="M96" s="398">
        <f>M80+SUM(H46:H55)+SUM(H34:H43)</f>
        <v>0.1108764814427935</v>
      </c>
      <c r="N96" s="824"/>
      <c r="O96" s="398"/>
      <c r="P96" s="398">
        <f>P80+SUM(J46:J55)+SUM(J34:J43)</f>
        <v>0.1108764814427935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1.0318515906558733E-2</v>
      </c>
      <c r="I97" s="326"/>
      <c r="J97" s="865">
        <f>J81+SUM(H46:H55)+SUM(H34:H43)+J91</f>
        <v>0.1108764814427935</v>
      </c>
      <c r="K97" s="817"/>
      <c r="L97" s="326"/>
      <c r="M97" s="326">
        <f>M81+SUM(J46:J55)+SUM(J34:J43)+M91</f>
        <v>0.1108764814427935</v>
      </c>
      <c r="N97" s="817"/>
      <c r="O97" s="326"/>
      <c r="P97" s="326">
        <f>P81+SUM(M46:M55)+SUM(M34:M43)+P91</f>
        <v>0.1108764814427935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0.11087648144279351</v>
      </c>
      <c r="I99" s="360"/>
      <c r="J99" s="867">
        <f>SUM(J95:J98)</f>
        <v>0.14309852062041695</v>
      </c>
      <c r="K99" s="819"/>
      <c r="L99" s="360"/>
      <c r="M99" s="360">
        <f>SUM(M95:M98)</f>
        <v>0.23207147879214574</v>
      </c>
      <c r="N99" s="819"/>
      <c r="O99" s="360"/>
      <c r="P99" s="360">
        <f>SUM(P95:P98)</f>
        <v>0.33262944432838049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Ken Mcguire</cp:lastModifiedBy>
  <cp:lastPrinted>2012-09-25T16:12:10Z</cp:lastPrinted>
  <dcterms:created xsi:type="dcterms:W3CDTF">1996-10-14T23:33:28Z</dcterms:created>
  <dcterms:modified xsi:type="dcterms:W3CDTF">2018-07-30T16:12:08Z</dcterms:modified>
</cp:coreProperties>
</file>