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36" i="23" l="1"/>
  <c r="D27" i="5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3" l="1"/>
  <c r="S17" i="26"/>
  <c r="S17" i="27"/>
  <c r="K45" i="6"/>
  <c r="K76"/>
  <c r="K51"/>
  <c r="K77"/>
  <c r="S17" i="25"/>
  <c r="D41" s="1"/>
  <c r="D43" s="1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T19" i="25" l="1"/>
  <c r="D41" i="28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H60" i="1"/>
  <c r="H61"/>
  <c r="H62"/>
  <c r="H63"/>
  <c r="H64"/>
  <c r="E31" i="5"/>
  <c r="F31" s="1"/>
  <c r="L147" i="6" l="1"/>
  <c r="L77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91" l="1"/>
  <c r="O93"/>
  <c r="O87"/>
  <c r="O101"/>
  <c r="M101"/>
  <c r="M84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E23" i="5" s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R94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52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<sst xmlns="http://schemas.openxmlformats.org/spreadsheetml/2006/main" count="3068" uniqueCount="706">
  <si>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</si>
  <si>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</si>
  <si>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</si>
  <si>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</si>
  <si>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</si>
  <si>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</si>
  <si>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</si>
  <si>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</si>
  <si>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</si>
  <si>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</si>
  <si>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</si>
  <si>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</si>
  <si>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</si>
  <si>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</si>
  <si>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</si>
  <si>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</si>
  <si>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</si>
  <si>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</si>
  <si>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</si>
  <si>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</si>
  <si>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</si>
  <si>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</si>
  <si>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</si>
  <si>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</si>
  <si>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</si>
  <si>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</si>
  <si>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</si>
  <si>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</si>
  <si>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</si>
  <si>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</si>
  <si>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</si>
  <si>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</si>
  <si>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</si>
  <si>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</si>
  <si>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</si>
  <si>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</si>
  <si>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</si>
  <si>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</si>
  <si>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</si>
  <si>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</si>
  <si>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</si>
  <si>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</si>
  <si>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</si>
  <si>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</si>
  <si>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</si>
  <si>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</si>
  <si>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</si>
  <si>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</si>
  <si>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</si>
  <si>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</si>
  <si>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</si>
  <si>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</si>
  <si>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</si>
  <si>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</si>
  <si>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</si>
  <si>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</si>
  <si>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</si>
  <si>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</si>
  <si>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</si>
  <si>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</si>
  <si>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</si>
  <si>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</si>
  <si>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</si>
  <si>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</si>
  <si>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</si>
  <si>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</si>
  <si>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</si>
  <si>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</si>
  <si>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</si>
  <si>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</si>
  <si>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</si>
  <si>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</si>
  <si>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</si>
  <si>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</si>
  <si>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</si>
  <si>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</si>
  <si>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</si>
  <si>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</si>
  <si>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</si>
  <si>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</si>
  <si>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</si>
  <si>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</si>
  <si>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</si>
  <si>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</si>
  <si>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</si>
  <si>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</si>
  <si>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</si>
  <si>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</si>
  <si>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</si>
  <si>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</si>
  <si>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</si>
  <si>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</si>
  <si>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</si>
  <si>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</si>
  <si>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</si>
  <si>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</si>
  <si>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</si>
  <si>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</si>
  <si>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</si>
  <si>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</si>
  <si>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</si>
  <si>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</si>
  <si>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</si>
  <si>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</si>
  <si>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</si>
  <si>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</si>
  <si>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</si>
  <si>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</si>
  <si>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</si>
  <si>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</si>
  <si>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</si>
  <si>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</si>
  <si>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</si>
  <si>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</si>
  <si>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</si>
  <si>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</si>
  <si>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</si>
  <si>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</si>
  <si>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</si>
  <si>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</si>
  <si>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</si>
  <si>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</si>
  <si>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</si>
  <si>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</si>
  <si>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</si>
  <si>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</si>
  <si>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</si>
  <si>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</si>
  <si>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</si>
  <si>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</si>
  <si>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</si>
  <si>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</si>
  <si>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</si>
  <si>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</si>
  <si>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</si>
  <si>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</si>
  <si>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</si>
  <si>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</si>
  <si>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</si>
  <si>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</si>
  <si>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</si>
  <si>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</si>
  <si>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</si>
  <si>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</si>
  <si>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</si>
  <si>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</si>
  <si>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</si>
  <si>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</si>
  <si>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</si>
  <si>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</si>
  <si>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</si>
  <si>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</si>
  <si>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</si>
  <si>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</si>
  <si>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</si>
  <si>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</si>
  <si>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</si>
  <si>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</si>
  <si>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</si>
  <si>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</si>
  <si>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</si>
  <si>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</si>
  <si>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</si>
  <si>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</si>
  <si>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</si>
  <si>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</si>
  <si>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</si>
  <si>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</si>
  <si>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</si>
  <si>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</si>
  <si>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</si>
  <si>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</si>
  <si>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</si>
  <si>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</si>
  <si>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</si>
  <si>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</si>
  <si>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</si>
  <si>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</si>
  <si>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</si>
  <si>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</si>
  <si>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</si>
  <si>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</si>
  <si>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</si>
  <si>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</si>
  <si>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</si>
  <si>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</si>
  <si>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</si>
  <si>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</si>
  <si>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</si>
  <si>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</si>
  <si>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</si>
  <si>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</si>
  <si>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</si>
  <si>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</si>
  <si>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</si>
  <si>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</si>
  <si>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</si>
  <si>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</si>
  <si>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</si>
  <si>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</si>
  <si>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</si>
  <si>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</si>
  <si>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</si>
  <si>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</si>
  <si>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</si>
  <si>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</si>
  <si>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</si>
  <si>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</si>
  <si>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</si>
  <si>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</si>
  <si>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</si>
  <si>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</si>
  <si>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</si>
  <si>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</si>
  <si>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</si>
  <si>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</si>
  <si>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</si>
  <si>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</si>
  <si>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</si>
  <si>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</si>
  <si>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</si>
  <si>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</si>
  <si>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</si>
  <si>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</si>
  <si>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</si>
  <si>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</si>
  <si>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</si>
  <si>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</si>
  <si>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</si>
  <si>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</si>
  <si>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</si>
  <si>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</si>
  <si>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</si>
  <si>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</si>
  <si>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</si>
  <si>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</si>
  <si>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</si>
  <si>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</si>
  <si>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</si>
  <si>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</si>
  <si>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</si>
  <si>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</si>
  <si>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</si>
  <si>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</si>
  <si>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</si>
  <si>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</si>
  <si>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</si>
  <si>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</si>
  <si>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</si>
  <si>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</si>
  <si>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</si>
  <si>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</si>
  <si>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</si>
  <si>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</si>
  <si>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</si>
  <si>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</si>
  <si>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</si>
  <si>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</si>
  <si>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</si>
  <si>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</si>
  <si>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</si>
  <si>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</si>
  <si>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</si>
  <si>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</si>
  <si>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</si>
  <si>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</si>
  <si>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</si>
  <si>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</si>
  <si>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</si>
  <si>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</si>
  <si>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</si>
  <si>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</si>
  <si>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</si>
  <si>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</si>
  <si>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</si>
  <si>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</si>
  <si>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</si>
  <si>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</si>
  <si>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</si>
  <si>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</si>
  <si>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</si>
  <si>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</si>
  <si>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</si>
  <si>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</si>
  <si>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</si>
  <si>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</si>
  <si>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</si>
  <si>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</si>
  <si>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</si>
  <si>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</si>
  <si>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</si>
  <si>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</si>
  <si>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</si>
  <si>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</si>
  <si>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</si>
  <si>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</si>
  <si>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</si>
  <si>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</si>
  <si>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</si>
  <si>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</si>
  <si>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</si>
  <si>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</si>
  <si>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</si>
  <si>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</si>
  <si>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</si>
  <si>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</si>
  <si>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</si>
  <si>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</si>
  <si>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</si>
  <si>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</si>
  <si>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</si>
  <si>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</si>
  <si>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</si>
  <si>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</si>
  <si>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</si>
  <si>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</si>
  <si>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</si>
  <si>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</si>
  <si>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</si>
  <si>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</si>
  <si>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</si>
  <si>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</si>
  <si>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</si>
  <si>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</si>
  <si>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</si>
  <si>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</si>
  <si>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</si>
  <si>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</si>
  <si>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</si>
  <si>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</si>
  <si>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</si>
  <si>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</si>
  <si>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</si>
  <si>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</si>
  <si>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</si>
  <si>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</si>
  <si>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</si>
  <si>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</si>
  <si>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</si>
  <si>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</si>
  <si>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</si>
  <si>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</si>
  <si>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</si>
  <si>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</si>
  <si>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</si>
  <si>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</si>
  <si>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</si>
  <si>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</si>
  <si>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</si>
  <si>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</si>
  <si>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</si>
  <si>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</si>
  <si>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</si>
  <si>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</si>
  <si>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</si>
  <si>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</si>
  <si>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</si>
  <si>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</si>
  <si>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</si>
  <si>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</si>
  <si>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</si>
  <si>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</si>
  <si>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</si>
  <si>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</si>
  <si>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</si>
  <si>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</si>
  <si>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</si>
  <si>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</si>
  <si>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</si>
  <si>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</si>
  <si>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</si>
  <si>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</si>
  <si>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</si>
  <si>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</si>
  <si>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</si>
  <si>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</si>
  <si>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</si>
  <si>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</si>
  <si>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</si>
  <si>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</si>
  <si>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</si>
  <si>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</si>
  <si>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</si>
  <si>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</si>
  <si>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</si>
  <si>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</si>
  <si>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</si>
  <si>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</si>
  <si>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</si>
  <si>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</si>
  <si>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</si>
  <si>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</si>
  <si>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</si>
  <si>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</si>
  <si>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</si>
  <si>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</si>
  <si>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</si>
  <si>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</si>
  <si>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</si>
  <si>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</si>
  <si>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</si>
  <si>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</si>
  <si>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</si>
  <si>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</si>
  <si>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</si>
  <si>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</si>
  <si>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</si>
  <si>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</si>
  <si>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</si>
  <si>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</si>
  <si>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</si>
  <si>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</si>
  <si>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</si>
  <si>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</si>
  <si>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</si>
  <si>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</si>
  <si>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</si>
  <si>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</si>
  <si>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</si>
  <si>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</si>
  <si>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</si>
  <si>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</si>
  <si>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</si>
  <si>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</si>
  <si>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</si>
  <si>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</si>
  <si>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</si>
  <si>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</si>
  <si>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</si>
  <si>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</si>
  <si>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</si>
  <si>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</si>
  <si>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</si>
  <si>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</si>
  <si>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</si>
  <si>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</si>
  <si>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</si>
  <si>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</si>
  <si>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</si>
  <si>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</si>
  <si>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</si>
  <si>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</si>
  <si>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</si>
  <si>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</si>
  <si>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</si>
  <si>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</si>
  <si>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</si>
  <si>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</si>
  <si>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</si>
  <si>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</si>
  <si>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</si>
  <si>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</si>
  <si>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</si>
  <si>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</si>
  <si>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</si>
  <si>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</si>
  <si>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</si>
  <si>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</si>
  <si>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</si>
  <si>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</si>
  <si>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</si>
  <si>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</si>
  <si>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</si>
  <si>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</si>
  <si>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</si>
  <si>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</si>
  <si>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</si>
  <si>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</si>
  <si>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</si>
  <si>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</si>
  <si>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</si>
  <si>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</si>
  <si>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</si>
  <si>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</si>
  <si>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</si>
  <si>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</si>
  <si>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</si>
  <si>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</si>
  <si>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</si>
  <si>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</si>
  <si>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</si>
  <si>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</si>
  <si>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</si>
  <si>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</si>
  <si>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</si>
  <si>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</si>
  <si>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</si>
  <si>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</si>
  <si>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</si>
  <si>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</si>
  <si>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</si>
  <si>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</si>
  <si>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</si>
  <si>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</si>
  <si>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</si>
  <si>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</si>
  <si>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</si>
  <si>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</si>
  <si>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</si>
  <si>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</si>
  <si>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</si>
  <si>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</si>
  <si>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</si>
  <si>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</si>
  <si>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</si>
  <si>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</si>
  <si>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</si>
  <si>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</si>
  <si>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</si>
  <si>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</si>
  <si>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</si>
  <si>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</si>
  <si>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</si>
  <si>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</si>
  <si>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</si>
  <si>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</si>
  <si>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</si>
  <si>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</si>
  <si>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</si>
  <si>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</si>
  <si>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</si>
  <si>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</si>
  <si>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</si>
  <si>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</si>
  <si>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</si>
  <si>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</si>
  <si>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</si>
  <si>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</si>
  <si>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</si>
  <si>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</si>
  <si>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</si>
  <si>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</si>
  <si>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</si>
  <si>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</si>
  <si>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</si>
  <si>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</si>
  <si>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</si>
  <si>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</si>
  <si>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</si>
  <si>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</si>
  <si>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</si>
  <si>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</si>
  <si>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</si>
  <si>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</si>
  <si>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</si>
  <si>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</si>
  <si>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</si>
  <si>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</si>
  <si>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</si>
  <si>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</si>
  <si>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</si>
  <si>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</si>
  <si>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</si>
  <si>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</si>
  <si>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</si>
  <si>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</si>
  <si>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</si>
  <si>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</si>
  <si>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</si>
  <si>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</si>
  <si>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</si>
  <si>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</si>
  <si>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</si>
  <si>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</si>
  <si>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</si>
  <si>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</si>
  <si>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</si>
  <si>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</si>
  <si>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</si>
  <si>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</si>
  <si>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</si>
  <si>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</si>
  <si>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</si>
  <si>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</si>
  <si>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</si>
  <si>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</si>
  <si>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</si>
  <si>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</si>
  <si>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</si>
  <si>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</si>
  <si>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</si>
  <si>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</si>
  <si>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</si>
  <si>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</si>
  <si>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</si>
  <si>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</si>
  <si>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</si>
  <si>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</si>
  <si>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</si>
  <si>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</si>
  <si>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</si>
  <si>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</si>
  <si>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</si>
  <si>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</si>
  <si>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</si>
  <si>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</si>
  <si>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</si>
  <si>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</si>
  <si>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</si>
  <si>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</si>
  <si>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</si>
  <si>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</si>
  <si>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</si>
  <si>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</si>
  <si>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</si>
  <si>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</si>
  <si>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</si>
  <si>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</si>
  <si>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</si>
  <si>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</si>
  <si>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</si>
  <si>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</si>
  <si>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</si>
  <si>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</si>
  <si>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</si>
  <si>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</si>
  <si>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</si>
  <si>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</si>
  <si>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</si>
  <si>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</si>
  <si>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</si>
  <si>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</si>
  <si>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</si>
  <si>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</si>
  <si>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</si>
  <si>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</si>
  <si>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</si>
  <si>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</si>
  <si>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</si>
  <si>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</si>
  <si>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</si>
  <si>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</si>
  <si>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</si>
  <si>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</si>
  <si>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</si>
  <si>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</si>
  <si>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</si>
  <si>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</si>
  <si>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</si>
  <si>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</si>
  <si>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</si>
  <si>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</si>
  <si>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</si>
  <si>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</si>
  <si>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</si>
  <si>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</si>
  <si>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</si>
  <si>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</si>
  <si>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</si>
  <si>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</si>
  <si>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</si>
  <si>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</si>
  <si>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</si>
  <si>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</si>
  <si>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</si>
  <si>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</si>
  <si>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</si>
  <si>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</si>
  <si>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</si>
  <si>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</si>
  <si>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</si>
  <si>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</si>
  <si>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</si>
  <si>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</si>
  <si>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</si>
  <si>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</si>
  <si>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</si>
  <si>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</si>
  <si>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</si>
  <si>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</si>
  <si>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</si>
  <si>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</si>
  <si>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</si>
  <si>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</si>
  <si>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</si>
  <si>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</si>
  <si>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</si>
  <si>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</si>
  <si>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</si>
  <si>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</si>
  <si>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</si>
  <si>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</si>
  <si>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</si>
  <si>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</si>
  <si>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</si>
  <si>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</si>
  <si>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</si>
  <si>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</si>
  <si>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</si>
  <si>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</si>
  <si>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</si>
  <si>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</si>
  <si>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</si>
  <si>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</si>
  <si>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</si>
  <si>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</si>
  <si>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</si>
  <si>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</si>
  <si>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</si>
  <si>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</si>
  <si>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</si>
  <si>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</si>
  <si>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</si>
  <si>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</si>
  <si>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TC0203</t>
  </si>
  <si>
    <t>TC0203     Dvnpt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</si>
</sst>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2" fontId="0" fillId="5" borderId="15" xfId="0" applyNumberFormat="1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705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TC0203 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41778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0.25</v>
      </c>
      <c r="P13" s="158"/>
      <c r="Q13" s="998" t="s">
        <v>312</v>
      </c>
      <c r="R13" s="969"/>
      <c r="S13" s="1018">
        <f>+C20</f>
        <v>0.6875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6.2E-2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834.3627613160611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16.411041886345316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0.33200000000000002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1.4484107585216328E-2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414.89487361209547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1.3675868238621098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0.33864</v>
      </c>
      <c r="P22" s="158"/>
      <c r="Q22" s="998" t="s">
        <v>296</v>
      </c>
      <c r="R22" s="968"/>
      <c r="S22" s="968"/>
      <c r="T22" s="203">
        <f>IF(S20="",,S20 - 1)</f>
        <v>413.89487361209547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16.411041886345316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3.9650266124643604E-2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158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704</v>
      </c>
      <c r="N30" s="956"/>
      <c r="O30" s="921">
        <v>9.2999999999999992E-3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3.0350266124643605E-2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8">
        <v>3.58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1005.586592178771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6" t="s">
        <v>703</v>
      </c>
      <c r="R38" s="927"/>
      <c r="S38" s="788">
        <v>0.9</v>
      </c>
      <c r="T38" s="925">
        <f>T37*0.9</f>
        <v>905.02793296089385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998" t="s">
        <v>269</v>
      </c>
      <c r="R44" s="969"/>
      <c r="S44" s="215">
        <f>T22*O44</f>
        <v>2069.4743680604774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414.89487361209547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7240.2234636871508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413.89487361209547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2.4985808838370525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29.501449110320284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37.478713257555789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3.9650266124643604E-2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15.083798882681565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8.3265558861751576E-2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442.5212867424442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6674.9020905284888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834.3627613160611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6.8000206403763794E-2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834.3627613160611</v>
      </c>
      <c r="Q54" s="1030"/>
      <c r="R54" s="972" t="s">
        <v>702</v>
      </c>
      <c r="S54" s="323" t="s">
        <v>247</v>
      </c>
      <c r="T54" s="324"/>
      <c r="U54" s="324"/>
      <c r="V54" s="347">
        <f>O24</f>
        <v>3.9650266124643604E-2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1.4484107585216328E-2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2.775518628725052E-2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1.5265352457987788E-2</v>
      </c>
      <c r="E62" s="146"/>
      <c r="F62" s="304">
        <v>68</v>
      </c>
      <c r="G62" s="180" t="s">
        <v>231</v>
      </c>
      <c r="H62" s="182"/>
      <c r="I62" s="181">
        <f>SUM(I53:I61)</f>
        <v>0.10108965569557077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7.5568474238612276E-3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6.8000206403763794E-2</v>
      </c>
      <c r="E64" s="146"/>
      <c r="F64" s="165">
        <v>70</v>
      </c>
      <c r="G64" s="167" t="s">
        <v>352</v>
      </c>
      <c r="H64" s="166"/>
      <c r="I64" s="162">
        <f>+I63+I62</f>
        <v>0.108646503119432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8.2615591019148407E-2</v>
      </c>
      <c r="F23" s="120">
        <f>E23</f>
        <v>8.2615591019148407E-2</v>
      </c>
    </row>
    <row r="24" spans="2:28">
      <c r="B24" s="115" t="s">
        <v>44</v>
      </c>
      <c r="C24" s="108"/>
      <c r="D24" s="111"/>
      <c r="E24" s="111">
        <f>Assembly!H96</f>
        <v>1.7574063776421459E-2</v>
      </c>
      <c r="F24" s="120">
        <f>E24</f>
        <v>1.7574063776421459E-2</v>
      </c>
    </row>
    <row r="25" spans="2:28">
      <c r="B25" s="121" t="s">
        <v>40</v>
      </c>
      <c r="C25" s="108"/>
      <c r="D25" s="361"/>
      <c r="E25" s="122">
        <f>Assembly!H97</f>
        <v>8.4568483238621275E-3</v>
      </c>
      <c r="F25" s="123">
        <f>E25-Assembly!H85-Assembly!H86-Assembly!H88-Assembly!H89-'Machined Part #1'!I54-'Machined Part #1'!I58-'Pacific Quote #2'!I50-'Pacific Quote #2'!I54-'Pacific Quote #3'!I50-'Pacific Quote #3'!I54</f>
        <v>7.5568474238612276E-3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-0.108646503119432</v>
      </c>
      <c r="F26" s="120">
        <f>F22-F23-F24-F25</f>
        <v>-0.10774650221943109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-0.108646503119432</v>
      </c>
      <c r="F28" s="120">
        <f>F26-F27</f>
        <v>-0.10774650221943109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8.2615591019148407E-2</v>
      </c>
      <c r="F34" s="395">
        <f>'Machined Part #1'!I55+'Machined Part #1'!I56+'Machined Part #1'!I57</f>
        <v>1.7574063776421459E-2</v>
      </c>
      <c r="G34" s="468">
        <f>'Machined Part #1'!I63+'Machined Part #1'!I54+'Machined Part #1'!I58</f>
        <v>8.4568483238621275E-3</v>
      </c>
      <c r="H34" s="327">
        <f>'Machined Part #1'!I64</f>
        <v>0.108646503119432</v>
      </c>
      <c r="I34" s="327"/>
      <c r="J34" s="844">
        <f t="shared" ref="J34:J43" si="1">$H34</f>
        <v>0.108646503119432</v>
      </c>
      <c r="K34" s="812"/>
      <c r="L34" s="327"/>
      <c r="M34" s="327">
        <f t="shared" ref="M34:M43" si="2">$H34</f>
        <v>0.108646503119432</v>
      </c>
      <c r="N34" s="812"/>
      <c r="O34" s="327"/>
      <c r="P34" s="327">
        <f t="shared" ref="P34:P43" si="3">$H34</f>
        <v>0.108646503119432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0.108646503119432</v>
      </c>
      <c r="I44" s="467"/>
      <c r="J44" s="847">
        <f>SUM(J34:J43)</f>
        <v>0.108646503119432</v>
      </c>
      <c r="K44" s="814"/>
      <c r="L44" s="467"/>
      <c r="M44" s="467">
        <f>SUM(M34:M43)</f>
        <v>0.108646503119432</v>
      </c>
      <c r="N44" s="814"/>
      <c r="O44" s="467"/>
      <c r="P44" s="467">
        <f>SUM(P34:P43)</f>
        <v>0.108646503119432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8.2615591019148407E-2</v>
      </c>
      <c r="I95" s="478"/>
      <c r="J95" s="862">
        <f>J65+SUM(F46:F55)+SUM(F34:F43)+J32</f>
        <v>1.7574063776421459E-2</v>
      </c>
      <c r="K95" s="817"/>
      <c r="L95" s="478"/>
      <c r="M95" s="478">
        <f>M65+SUM(G46:G55)+SUM(G34:G43)+M32</f>
        <v>8.4568483238621275E-3</v>
      </c>
      <c r="N95" s="817"/>
      <c r="O95" s="478"/>
      <c r="P95" s="478">
        <f>P65+SUM(H46:H55)+SUM(H34:H43)+P32</f>
        <v>0.108646503119432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1.7574063776421459E-2</v>
      </c>
      <c r="I96" s="397"/>
      <c r="J96" s="863">
        <f>J80+SUM(G46:G55)+SUM(G34:G43)</f>
        <v>8.4568483238621275E-3</v>
      </c>
      <c r="K96" s="823"/>
      <c r="L96" s="397"/>
      <c r="M96" s="397">
        <f>M80+SUM(H46:H55)+SUM(H34:H43)</f>
        <v>0.108646503119432</v>
      </c>
      <c r="N96" s="823"/>
      <c r="O96" s="397"/>
      <c r="P96" s="397">
        <f>P80+SUM(J46:J55)+SUM(J34:J43)</f>
        <v>0.108646503119432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8.4568483238621275E-3</v>
      </c>
      <c r="I97" s="326"/>
      <c r="J97" s="864">
        <f>J81+SUM(H46:H55)+SUM(H34:H43)+J91</f>
        <v>0.108646503119432</v>
      </c>
      <c r="K97" s="816"/>
      <c r="L97" s="326"/>
      <c r="M97" s="326">
        <f>M81+SUM(J46:J55)+SUM(J34:J43)+M91</f>
        <v>0.108646503119432</v>
      </c>
      <c r="N97" s="816"/>
      <c r="O97" s="326"/>
      <c r="P97" s="326">
        <f>P81+SUM(M46:M55)+SUM(M34:M43)+P91</f>
        <v>0.108646503119432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0.108646503119432</v>
      </c>
      <c r="I99" s="360"/>
      <c r="J99" s="866">
        <f>SUM(J95:J98)</f>
        <v>0.13467741521971557</v>
      </c>
      <c r="K99" s="818"/>
      <c r="L99" s="360"/>
      <c r="M99" s="360">
        <f>SUM(M95:M98)</f>
        <v>0.22574985456272612</v>
      </c>
      <c r="N99" s="818"/>
      <c r="O99" s="360"/>
      <c r="P99" s="360">
        <f>SUM(P95:P98)</f>
        <v>0.32593950935829596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2014-05-19T18:36:52Z</dcterms:modified>
</cp:coreProperties>
</file>