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<sst xmlns="http://schemas.openxmlformats.org/spreadsheetml/2006/main" count="3066" uniqueCount="703">
  <si>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</si>
  <si>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</si>
  <si>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</si>
  <si>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</si>
  <si>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</si>
  <si>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</si>
  <si>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</si>
  <si>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</si>
  <si>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</si>
  <si>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</si>
  <si>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</si>
  <si>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</si>
  <si>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</si>
  <si>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</si>
  <si>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</si>
  <si>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</si>
  <si>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</si>
  <si>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</si>
  <si>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</si>
  <si>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</si>
  <si>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</si>
  <si>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</si>
  <si>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</si>
  <si>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</si>
  <si>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</si>
  <si>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</si>
  <si>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</si>
  <si>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</si>
  <si>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</si>
  <si>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</si>
  <si>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</si>
  <si>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</si>
  <si>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</si>
  <si>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</si>
  <si>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</si>
  <si>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</si>
  <si>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</si>
  <si>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</si>
  <si>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</si>
  <si>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</si>
  <si>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</si>
  <si>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</si>
  <si>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</si>
  <si>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</si>
  <si>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</si>
  <si>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</si>
  <si>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</si>
  <si>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</si>
  <si>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</si>
  <si>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</si>
  <si>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</si>
  <si>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</si>
  <si>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</si>
  <si>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</si>
  <si>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</si>
  <si>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</si>
  <si>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</si>
  <si>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</si>
  <si>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</si>
  <si>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</si>
  <si>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</si>
  <si>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</si>
  <si>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</si>
  <si>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</si>
  <si>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</si>
  <si>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</si>
  <si>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</si>
  <si>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</si>
  <si>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</si>
  <si>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</si>
  <si>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</si>
  <si>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</si>
  <si>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</si>
  <si>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</si>
  <si>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</si>
  <si>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</si>
  <si>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</si>
  <si>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</si>
  <si>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</si>
  <si>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</si>
  <si>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</si>
  <si>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</si>
  <si>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</si>
  <si>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</si>
  <si>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</si>
  <si>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</si>
  <si>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</si>
  <si>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</si>
  <si>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</si>
  <si>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</si>
  <si>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</si>
  <si>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</si>
  <si>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</si>
  <si>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</si>
  <si>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</si>
  <si>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</si>
  <si>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</si>
  <si>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</si>
  <si>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</si>
  <si>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</si>
  <si>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</si>
  <si>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</si>
  <si>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</si>
  <si>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</si>
  <si>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</si>
  <si>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</si>
  <si>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</si>
  <si>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</si>
  <si>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</si>
  <si>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</si>
  <si>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</si>
  <si>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</si>
  <si>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</si>
  <si>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</si>
  <si>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</si>
  <si>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</si>
  <si>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</si>
  <si>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</si>
  <si>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</si>
  <si>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</si>
  <si>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</si>
  <si>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</si>
  <si>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</si>
  <si>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</si>
  <si>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</si>
  <si>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</si>
  <si>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</si>
  <si>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</si>
  <si>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</si>
  <si>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</si>
  <si>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</si>
  <si>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</si>
  <si>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</si>
  <si>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</si>
  <si>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</si>
  <si>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</si>
  <si>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</si>
  <si>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</si>
  <si>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</si>
  <si>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</si>
  <si>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</si>
  <si>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</si>
  <si>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</si>
  <si>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</si>
  <si>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</si>
  <si>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</si>
  <si>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</si>
  <si>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</si>
  <si>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</si>
  <si>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</si>
  <si>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</si>
  <si>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</si>
  <si>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</si>
  <si>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</si>
  <si>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</si>
  <si>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</si>
  <si>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</si>
  <si>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</si>
  <si>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</si>
  <si>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</si>
  <si>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</si>
  <si>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</si>
  <si>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</si>
  <si>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</si>
  <si>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</si>
  <si>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</si>
  <si>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</si>
  <si>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</si>
  <si>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</si>
  <si>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</si>
  <si>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</si>
  <si>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</si>
  <si>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</si>
  <si>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</si>
  <si>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</si>
  <si>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</si>
  <si>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</si>
  <si>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</si>
  <si>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</si>
  <si>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</si>
  <si>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</si>
  <si>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</si>
  <si>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</si>
  <si>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</si>
  <si>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</si>
  <si>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</si>
  <si>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</si>
  <si>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</si>
  <si>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</si>
  <si>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</si>
  <si>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</si>
  <si>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</si>
  <si>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</si>
  <si>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</si>
  <si>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</si>
  <si>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</si>
  <si>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</si>
  <si>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</si>
  <si>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</si>
  <si>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</si>
  <si>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</si>
  <si>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</si>
  <si>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</si>
  <si>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</si>
  <si>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</si>
  <si>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</si>
  <si>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</si>
  <si>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</si>
  <si>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</si>
  <si>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</si>
  <si>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</si>
  <si>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</si>
  <si>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</si>
  <si>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</si>
  <si>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</si>
  <si>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</si>
  <si>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</si>
  <si>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</si>
  <si>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</si>
  <si>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</si>
  <si>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</si>
  <si>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</si>
  <si>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</si>
  <si>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</si>
  <si>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</si>
  <si>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</si>
  <si>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</si>
  <si>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</si>
  <si>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</si>
  <si>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</si>
  <si>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</si>
  <si>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</si>
  <si>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</si>
  <si>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</si>
  <si>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</si>
  <si>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</si>
  <si>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</si>
  <si>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</si>
  <si>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</si>
  <si>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</si>
  <si>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</si>
  <si>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</si>
  <si>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</si>
  <si>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</si>
  <si>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</si>
  <si>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</si>
  <si>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</si>
  <si>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</si>
  <si>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</si>
  <si>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</si>
  <si>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</si>
  <si>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</si>
  <si>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</si>
  <si>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</si>
  <si>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</si>
  <si>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</si>
  <si>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</si>
  <si>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</si>
  <si>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</si>
  <si>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</si>
  <si>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</si>
  <si>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</si>
  <si>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</si>
  <si>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</si>
  <si>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</si>
  <si>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</si>
  <si>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</si>
  <si>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</si>
  <si>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</si>
  <si>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</si>
  <si>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</si>
  <si>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</si>
  <si>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</si>
  <si>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</si>
  <si>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</si>
  <si>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</si>
  <si>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</si>
  <si>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</si>
  <si>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</si>
  <si>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</si>
  <si>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</si>
  <si>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</si>
  <si>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</si>
  <si>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</si>
  <si>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</si>
  <si>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</si>
  <si>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</si>
  <si>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</si>
  <si>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</si>
  <si>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</si>
  <si>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</si>
  <si>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</si>
  <si>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</si>
  <si>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</si>
  <si>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</si>
  <si>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</si>
  <si>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</si>
  <si>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</si>
  <si>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</si>
  <si>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</si>
  <si>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</si>
  <si>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</si>
  <si>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</si>
  <si>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</si>
  <si>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</si>
  <si>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</si>
  <si>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</si>
  <si>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</si>
  <si>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</si>
  <si>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</si>
  <si>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</si>
  <si>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</si>
  <si>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</si>
  <si>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</si>
  <si>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</si>
  <si>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</si>
  <si>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</si>
  <si>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</si>
  <si>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</si>
  <si>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</si>
  <si>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</si>
  <si>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</si>
  <si>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</si>
  <si>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</si>
  <si>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</si>
  <si>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</si>
  <si>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</si>
  <si>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</si>
  <si>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</si>
  <si>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</si>
  <si>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</si>
  <si>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</si>
  <si>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</si>
  <si>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</si>
  <si>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</si>
  <si>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</si>
  <si>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</si>
  <si>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</si>
  <si>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</si>
  <si>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</si>
  <si>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</si>
  <si>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</si>
  <si>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</si>
  <si>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</si>
  <si>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</si>
  <si>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</si>
  <si>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</si>
  <si>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</si>
  <si>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</si>
  <si>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</si>
  <si>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</si>
  <si>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</si>
  <si>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</si>
  <si>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</si>
  <si>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</si>
  <si>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</si>
  <si>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</si>
  <si>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</si>
  <si>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</si>
  <si>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</si>
  <si>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</si>
  <si>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</si>
  <si>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</si>
  <si>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</si>
  <si>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</si>
  <si>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</si>
  <si>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</si>
  <si>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</si>
  <si>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</si>
  <si>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</si>
  <si>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</si>
  <si>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</si>
  <si>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</si>
  <si>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</si>
  <si>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</si>
  <si>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</si>
  <si>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</si>
  <si>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</si>
  <si>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</si>
  <si>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</si>
  <si>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</si>
  <si>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</si>
  <si>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</si>
  <si>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</si>
  <si>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</si>
  <si>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</si>
  <si>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</si>
  <si>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</si>
  <si>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</si>
  <si>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</si>
  <si>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</si>
  <si>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</si>
  <si>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</si>
  <si>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</si>
  <si>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</si>
  <si>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</si>
  <si>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</si>
  <si>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</si>
  <si>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</si>
  <si>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</si>
  <si>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</si>
  <si>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</si>
  <si>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</si>
  <si>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</si>
  <si>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</si>
  <si>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</si>
  <si>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</si>
  <si>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</si>
  <si>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</si>
  <si>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</si>
  <si>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</si>
  <si>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</si>
  <si>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</si>
  <si>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</si>
  <si>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</si>
  <si>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</si>
  <si>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</si>
  <si>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</si>
  <si>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</si>
  <si>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</si>
  <si>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</si>
  <si>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</si>
  <si>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</si>
  <si>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</si>
  <si>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</si>
  <si>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</si>
  <si>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</si>
  <si>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</si>
  <si>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</si>
  <si>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</si>
  <si>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</si>
  <si>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</si>
  <si>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</si>
  <si>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</si>
  <si>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</si>
  <si>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</si>
  <si>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</si>
  <si>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</si>
  <si>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</si>
  <si>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</si>
  <si>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</si>
  <si>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</si>
  <si>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</si>
  <si>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</si>
  <si>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</si>
  <si>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</si>
  <si>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</si>
  <si>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</si>
  <si>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</si>
  <si>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</si>
  <si>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</si>
  <si>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</si>
  <si>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</si>
  <si>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</si>
  <si>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</si>
  <si>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</si>
  <si>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</si>
  <si>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</si>
  <si>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</si>
  <si>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</si>
  <si>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</si>
  <si>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</si>
  <si>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</si>
  <si>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</si>
  <si>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</si>
  <si>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</si>
  <si>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</si>
  <si>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</si>
  <si>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</si>
  <si>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</si>
  <si>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</si>
  <si>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</si>
  <si>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</si>
  <si>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</si>
  <si>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</si>
  <si>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</si>
  <si>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</si>
  <si>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</si>
  <si>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</si>
  <si>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</si>
  <si>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</si>
  <si>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</si>
  <si>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</si>
  <si>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</si>
  <si>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</si>
  <si>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</si>
  <si>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</si>
  <si>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</si>
  <si>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</si>
  <si>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</si>
  <si>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</si>
  <si>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</si>
  <si>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</si>
  <si>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</si>
  <si>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</si>
  <si>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</si>
  <si>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</si>
  <si>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</si>
  <si>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</si>
  <si>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</si>
  <si>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</si>
  <si>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</si>
  <si>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</si>
  <si>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</si>
  <si>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</si>
  <si>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</si>
  <si>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</si>
  <si>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</si>
  <si>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</si>
  <si>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</si>
  <si>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</si>
  <si>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</si>
  <si>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</si>
  <si>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</si>
  <si>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</si>
  <si>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</si>
  <si>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</si>
  <si>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</si>
  <si>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</si>
  <si>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</si>
  <si>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</si>
  <si>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</si>
  <si>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</si>
  <si>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</si>
  <si>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</si>
  <si>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</si>
  <si>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</si>
  <si>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</si>
  <si>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</si>
  <si>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</si>
  <si>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</si>
  <si>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</si>
  <si>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</si>
  <si>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</si>
  <si>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</si>
  <si>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</si>
  <si>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</si>
  <si>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</si>
  <si>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</si>
  <si>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</si>
  <si>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</si>
  <si>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</si>
  <si>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</si>
  <si>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</si>
  <si>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</si>
  <si>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</si>
  <si>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</si>
  <si>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</si>
  <si>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</si>
  <si>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</si>
  <si>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</si>
  <si>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</si>
  <si>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</si>
  <si>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</si>
  <si>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</si>
  <si>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</si>
  <si>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</si>
  <si>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</si>
  <si>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</si>
  <si>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</si>
  <si>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</si>
  <si>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</si>
  <si>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</si>
  <si>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</si>
  <si>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</si>
  <si>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</si>
  <si>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</si>
  <si>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</si>
  <si>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</si>
  <si>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</si>
  <si>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</si>
  <si>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</si>
  <si>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</si>
  <si>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</si>
  <si>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</si>
  <si>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</si>
  <si>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</si>
  <si>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</si>
  <si>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</si>
  <si>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</si>
  <si>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</si>
  <si>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</si>
  <si>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</si>
  <si>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</si>
  <si>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</si>
  <si>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</si>
  <si>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</si>
  <si>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</si>
  <si>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</si>
  <si>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</si>
  <si>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</si>
  <si>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</si>
  <si>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</si>
  <si>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</si>
  <si>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</si>
  <si>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</si>
  <si>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</si>
  <si>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</si>
  <si>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</si>
  <si>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</si>
  <si>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</si>
  <si>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</si>
  <si>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</si>
  <si>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</si>
  <si>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</si>
  <si>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</si>
  <si>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</si>
  <si>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</si>
  <si>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</si>
  <si>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</si>
  <si>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</si>
  <si>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</si>
  <si>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</si>
  <si>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</si>
  <si>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</si>
  <si>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</si>
  <si>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</si>
  <si>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</si>
  <si>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</si>
  <si>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</si>
  <si>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</si>
  <si>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</si>
  <si>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</si>
  <si>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</si>
  <si>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</si>
  <si>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</si>
  <si>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</si>
  <si>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</si>
  <si>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</si>
  <si>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</si>
  <si>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</si>
  <si>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</si>
  <si>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</si>
  <si>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</si>
  <si>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</si>
  <si>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</si>
  <si>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</si>
  <si>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</si>
  <si>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</si>
  <si>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</si>
  <si>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</si>
  <si>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</si>
  <si>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</si>
  <si>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</si>
  <si>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</si>
  <si>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</si>
  <si>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</si>
  <si>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</si>
  <si>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</si>
  <si>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</si>
  <si>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</si>
  <si>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</si>
  <si>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</si>
  <si>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</si>
  <si>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</si>
  <si>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</si>
  <si>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</si>
  <si>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</si>
  <si>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</si>
  <si>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</si>
  <si>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</si>
  <si>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</si>
  <si>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</si>
  <si>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</si>
  <si>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</si>
  <si>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</si>
  <si>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</si>
  <si>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</si>
  <si>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</si>
  <si>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</si>
  <si>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</si>
  <si>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</si>
  <si>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</si>
  <si>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</si>
  <si>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</si>
  <si>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</si>
  <si>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</si>
  <si>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</si>
  <si>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</si>
  <si>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</si>
  <si>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</si>
  <si>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</si>
  <si>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</si>
  <si>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</si>
  <si>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</si>
  <si>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</si>
  <si>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</si>
  <si>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</si>
  <si>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</si>
  <si>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</si>
  <si>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</si>
  <si>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</si>
  <si>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</si>
  <si>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</si>
  <si>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</si>
  <si>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</si>
  <si>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</si>
  <si>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</si>
  <si>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</si>
  <si>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</si>
  <si>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</si>
  <si>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TC1210   Davnpt </t>
  </si>
  <si>
    <t>TC1210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</si>
</sst>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2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81" fontId="0" fillId="19" borderId="6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TC1210   Davnpt </v>
      </c>
      <c r="Q5" s="348"/>
      <c r="R5" s="226"/>
      <c r="S5" s="226"/>
      <c r="T5" s="226"/>
      <c r="U5" s="349" t="s">
        <v>16</v>
      </c>
      <c r="V5" s="921">
        <f ca="1" xml:space="preserve"> TODAY()</f>
        <v>42303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0.91700000000000004</v>
      </c>
      <c r="P13" s="158"/>
      <c r="Q13" s="966" t="s">
        <v>312</v>
      </c>
      <c r="R13" s="965"/>
      <c r="S13" s="981">
        <f>+C20</f>
        <v>0.5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634.1218173666515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0.99900000000000011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1.9057852401587392E-2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137.88298102023589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1.0189800000000002</v>
      </c>
      <c r="P22" s="158"/>
      <c r="Q22" s="966" t="s">
        <v>296</v>
      </c>
      <c r="R22" s="967"/>
      <c r="S22" s="967"/>
      <c r="T22" s="203">
        <f>IF(S20="",,S20 - 1)</f>
        <v>136.88298102023589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6.3413438523707857E-2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702</v>
      </c>
      <c r="N30" s="1026"/>
      <c r="O30" s="1058">
        <v>1.7500000000000002E-2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2">
        <f>O24-O30</f>
        <v>4.5913438523707856E-2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925">
        <v>3.58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1005.586592178771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905.02793296089385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684.41490510117944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137.88298102023589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7240.2234636871508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136.88298102023589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9.5787051242211092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88.770926690391477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143.68057686331665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6.3413438523707857E-2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15.083798882681565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0.1331682208997865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336.31942313668333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5072.974538933212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634.1218173666515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0.10875404706815897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634.1218173666515</v>
      </c>
      <c r="Q54" s="963"/>
      <c r="R54" s="158"/>
      <c r="S54" s="323" t="s">
        <v>247</v>
      </c>
      <c r="T54" s="324"/>
      <c r="U54" s="324"/>
      <c r="V54" s="347">
        <f>O24</f>
        <v>6.3413438523707857E-2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1.9057852401587392E-2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4.4389406966595497E-2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2.4414173831627525E-2</v>
      </c>
      <c r="E62" s="146"/>
      <c r="F62" s="304">
        <v>68</v>
      </c>
      <c r="G62" s="180" t="s">
        <v>231</v>
      </c>
      <c r="H62" s="182"/>
      <c r="I62" s="181">
        <f>SUM(I53:I61)</f>
        <v>0.146417241176337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9.5235576949007847E-3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0.10875404706815897</v>
      </c>
      <c r="E64" s="146"/>
      <c r="F64" s="165">
        <v>70</v>
      </c>
      <c r="G64" s="167" t="s">
        <v>352</v>
      </c>
      <c r="H64" s="166"/>
      <c r="I64" s="162">
        <f>+I63+I62</f>
        <v>0.1559407988712378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42303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42303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0.12336943168354358</v>
      </c>
      <c r="F23" s="120">
        <f>E23</f>
        <v>0.12336943168354358</v>
      </c>
    </row>
    <row r="24" spans="2:28">
      <c r="B24" s="115" t="s">
        <v>44</v>
      </c>
      <c r="C24" s="108"/>
      <c r="D24" s="111"/>
      <c r="E24" s="111">
        <f>Assembly!H96</f>
        <v>2.2147808592792525E-2</v>
      </c>
      <c r="F24" s="120">
        <f>E24</f>
        <v>2.2147808592792525E-2</v>
      </c>
    </row>
    <row r="25" spans="2:28">
      <c r="B25" s="121" t="s">
        <v>40</v>
      </c>
      <c r="C25" s="108"/>
      <c r="D25" s="361"/>
      <c r="E25" s="122">
        <f>Assembly!H97</f>
        <v>1.0423558594901685E-2</v>
      </c>
      <c r="F25" s="123">
        <f>E25-Assembly!H85-Assembly!H86-Assembly!H88-Assembly!H89-'Machined Part #1'!I54-'Machined Part #1'!I58-'Pacific Quote #2'!I50-'Pacific Quote #2'!I54-'Pacific Quote #3'!I50-'Pacific Quote #3'!I54</f>
        <v>9.5235576949007847E-3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-0.1559407988712378</v>
      </c>
      <c r="F26" s="120">
        <f>F22-F23-F24-F25</f>
        <v>-0.1550407979712369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-0.1559407988712378</v>
      </c>
      <c r="F28" s="120">
        <f>F26-F27</f>
        <v>-0.1550407979712369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0.12336943168354358</v>
      </c>
      <c r="F34" s="396">
        <f>'Machined Part #1'!I55+'Machined Part #1'!I56+'Machined Part #1'!I57</f>
        <v>2.2147808592792525E-2</v>
      </c>
      <c r="G34" s="469">
        <f>'Machined Part #1'!I63+'Machined Part #1'!I54+'Machined Part #1'!I58</f>
        <v>1.0423558594901685E-2</v>
      </c>
      <c r="H34" s="327">
        <f>'Machined Part #1'!I64</f>
        <v>0.1559407988712378</v>
      </c>
      <c r="I34" s="327"/>
      <c r="J34" s="845">
        <f t="shared" ref="J34:J43" si="1">$H34</f>
        <v>0.1559407988712378</v>
      </c>
      <c r="K34" s="813"/>
      <c r="L34" s="327"/>
      <c r="M34" s="327">
        <f t="shared" ref="M34:M43" si="2">$H34</f>
        <v>0.1559407988712378</v>
      </c>
      <c r="N34" s="813"/>
      <c r="O34" s="327"/>
      <c r="P34" s="327">
        <f t="shared" ref="P34:P43" si="3">$H34</f>
        <v>0.1559407988712378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0.1559407988712378</v>
      </c>
      <c r="I44" s="468"/>
      <c r="J44" s="848">
        <f>SUM(J34:J43)</f>
        <v>0.1559407988712378</v>
      </c>
      <c r="K44" s="815"/>
      <c r="L44" s="468"/>
      <c r="M44" s="468">
        <f>SUM(M34:M43)</f>
        <v>0.1559407988712378</v>
      </c>
      <c r="N44" s="815"/>
      <c r="O44" s="468"/>
      <c r="P44" s="468">
        <f>SUM(P34:P43)</f>
        <v>0.1559407988712378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0.12336943168354358</v>
      </c>
      <c r="I95" s="479"/>
      <c r="J95" s="863">
        <f>J65+SUM(F46:F55)+SUM(F34:F43)+J32</f>
        <v>2.2147808592792525E-2</v>
      </c>
      <c r="K95" s="818"/>
      <c r="L95" s="479"/>
      <c r="M95" s="479">
        <f>M65+SUM(G46:G55)+SUM(G34:G43)+M32</f>
        <v>1.0423558594901685E-2</v>
      </c>
      <c r="N95" s="818"/>
      <c r="O95" s="479"/>
      <c r="P95" s="479">
        <f>P65+SUM(H46:H55)+SUM(H34:H43)+P32</f>
        <v>0.1559407988712378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2.2147808592792525E-2</v>
      </c>
      <c r="I96" s="398"/>
      <c r="J96" s="864">
        <f>J80+SUM(G46:G55)+SUM(G34:G43)</f>
        <v>1.0423558594901685E-2</v>
      </c>
      <c r="K96" s="824"/>
      <c r="L96" s="398"/>
      <c r="M96" s="398">
        <f>M80+SUM(H46:H55)+SUM(H34:H43)</f>
        <v>0.1559407988712378</v>
      </c>
      <c r="N96" s="824"/>
      <c r="O96" s="398"/>
      <c r="P96" s="398">
        <f>P80+SUM(J46:J55)+SUM(J34:J43)</f>
        <v>0.1559407988712378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1.0423558594901685E-2</v>
      </c>
      <c r="I97" s="326"/>
      <c r="J97" s="865">
        <f>J81+SUM(H46:H55)+SUM(H34:H43)+J91</f>
        <v>0.1559407988712378</v>
      </c>
      <c r="K97" s="817"/>
      <c r="L97" s="326"/>
      <c r="M97" s="326">
        <f>M81+SUM(J46:J55)+SUM(J34:J43)+M91</f>
        <v>0.1559407988712378</v>
      </c>
      <c r="N97" s="817"/>
      <c r="O97" s="326"/>
      <c r="P97" s="326">
        <f>P81+SUM(M46:M55)+SUM(M34:M43)+P91</f>
        <v>0.1559407988712378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0.1559407988712378</v>
      </c>
      <c r="I99" s="360"/>
      <c r="J99" s="867">
        <f>SUM(J95:J98)</f>
        <v>0.18851216605893201</v>
      </c>
      <c r="K99" s="819"/>
      <c r="L99" s="360"/>
      <c r="M99" s="360">
        <f>SUM(M95:M98)</f>
        <v>0.32230515633737727</v>
      </c>
      <c r="N99" s="819"/>
      <c r="O99" s="360"/>
      <c r="P99" s="360">
        <f>SUM(P95:P98)</f>
        <v>0.46782239661371339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2015-10-26T13:20:05Z</dcterms:modified>
</cp:coreProperties>
</file>