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#1'!$A$1:$V$56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<sst xmlns="http://schemas.openxmlformats.org/spreadsheetml/2006/main" count="3067" uniqueCount="704">
  <si>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</si>
  <si>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</si>
  <si>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</si>
  <si>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</si>
  <si>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</si>
  <si>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</si>
  <si>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</si>
  <si>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</si>
  <si>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</si>
  <si>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</si>
  <si>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</si>
  <si>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</si>
  <si>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</si>
  <si>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</si>
  <si>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</si>
  <si>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</si>
  <si>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</si>
  <si>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</si>
  <si>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</si>
  <si>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</si>
  <si>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</si>
  <si>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</si>
  <si>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</si>
  <si>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</si>
  <si>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</si>
  <si>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</si>
  <si>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</si>
  <si>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</si>
  <si>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</si>
  <si>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</si>
  <si>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</si>
  <si>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</si>
  <si>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</si>
  <si>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</si>
  <si>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</si>
  <si>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</si>
  <si>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</si>
  <si>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</si>
  <si>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</si>
  <si>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</si>
  <si>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</si>
  <si>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</si>
  <si>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</si>
  <si>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</si>
  <si>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</si>
  <si>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</si>
  <si>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</si>
  <si>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</si>
  <si>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</si>
  <si>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</si>
  <si>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</si>
  <si>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</si>
  <si>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</si>
  <si>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</si>
  <si>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</si>
  <si>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</si>
  <si>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</si>
  <si>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</si>
  <si>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</si>
  <si>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</si>
  <si>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</si>
  <si>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</si>
  <si>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</si>
  <si>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</si>
  <si>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</si>
  <si>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</si>
  <si>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</si>
  <si>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</si>
  <si>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</si>
  <si>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</si>
  <si>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</si>
  <si>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</si>
  <si>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</si>
  <si>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</si>
  <si>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</si>
  <si>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</si>
  <si>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</si>
  <si>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</si>
  <si>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</si>
  <si>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</si>
  <si>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</si>
  <si>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</si>
  <si>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</si>
  <si>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</si>
  <si>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</si>
  <si>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</si>
  <si>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</si>
  <si>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</si>
  <si>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</si>
  <si>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</si>
  <si>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</si>
  <si>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</si>
  <si>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</si>
  <si>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</si>
  <si>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</si>
  <si>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</si>
  <si>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</si>
  <si>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</si>
  <si>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</si>
  <si>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</si>
  <si>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</si>
  <si>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</si>
  <si>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</si>
  <si>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</si>
  <si>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</si>
  <si>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</si>
  <si>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</si>
  <si>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</si>
  <si>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</si>
  <si>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</si>
  <si>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</si>
  <si>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</si>
  <si>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</si>
  <si>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</si>
  <si>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</si>
  <si>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</si>
  <si>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</si>
  <si>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</si>
  <si>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</si>
  <si>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</si>
  <si>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</si>
  <si>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</si>
  <si>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</si>
  <si>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</si>
  <si>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</si>
  <si>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</si>
  <si>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</si>
  <si>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</si>
  <si>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</si>
  <si>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</si>
  <si>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</si>
  <si>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</si>
  <si>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</si>
  <si>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</si>
  <si>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</si>
  <si>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</si>
  <si>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</si>
  <si>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</si>
  <si>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</si>
  <si>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</si>
  <si>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</si>
  <si>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</si>
  <si>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</si>
  <si>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</si>
  <si>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</si>
  <si>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</si>
  <si>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</si>
  <si>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</si>
  <si>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</si>
  <si>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</si>
  <si>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</si>
  <si>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</si>
  <si>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</si>
  <si>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</si>
  <si>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</si>
  <si>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</si>
  <si>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</si>
  <si>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</si>
  <si>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</si>
  <si>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</si>
  <si>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</si>
  <si>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</si>
  <si>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</si>
  <si>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</si>
  <si>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</si>
  <si>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</si>
  <si>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</si>
  <si>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</si>
  <si>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</si>
  <si>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</si>
  <si>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</si>
  <si>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</si>
  <si>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</si>
  <si>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</si>
  <si>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</si>
  <si>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</si>
  <si>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</si>
  <si>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</si>
  <si>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</si>
  <si>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</si>
  <si>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</si>
  <si>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</si>
  <si>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</si>
  <si>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</si>
  <si>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</si>
  <si>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</si>
  <si>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</si>
  <si>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</si>
  <si>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</si>
  <si>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</si>
  <si>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</si>
  <si>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</si>
  <si>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</si>
  <si>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</si>
  <si>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</si>
  <si>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</si>
  <si>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</si>
  <si>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</si>
  <si>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</si>
  <si>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</si>
  <si>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</si>
  <si>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</si>
  <si>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</si>
  <si>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</si>
  <si>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</si>
  <si>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</si>
  <si>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</si>
  <si>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</si>
  <si>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</si>
  <si>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</si>
  <si>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</si>
  <si>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</si>
  <si>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</si>
  <si>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</si>
  <si>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</si>
  <si>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</si>
  <si>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</si>
  <si>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</si>
  <si>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</si>
  <si>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</si>
  <si>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</si>
  <si>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</si>
  <si>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</si>
  <si>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</si>
  <si>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</si>
  <si>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</si>
  <si>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</si>
  <si>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</si>
  <si>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</si>
  <si>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</si>
  <si>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</si>
  <si>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</si>
  <si>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</si>
  <si>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</si>
  <si>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</si>
  <si>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</si>
  <si>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</si>
  <si>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</si>
  <si>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</si>
  <si>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</si>
  <si>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</si>
  <si>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</si>
  <si>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</si>
  <si>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</si>
  <si>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</si>
  <si>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</si>
  <si>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</si>
  <si>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</si>
  <si>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</si>
  <si>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</si>
  <si>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</si>
  <si>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</si>
  <si>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</si>
  <si>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</si>
  <si>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</si>
  <si>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</si>
  <si>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</si>
  <si>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</si>
  <si>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</si>
  <si>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</si>
  <si>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</si>
  <si>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</si>
  <si>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</si>
  <si>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</si>
  <si>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</si>
  <si>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</si>
  <si>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</si>
  <si>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</si>
  <si>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</si>
  <si>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</si>
  <si>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</si>
  <si>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</si>
  <si>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</si>
  <si>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</si>
  <si>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</si>
  <si>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</si>
  <si>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</si>
  <si>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</si>
  <si>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</si>
  <si>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</si>
  <si>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</si>
  <si>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</si>
  <si>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</si>
  <si>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</si>
  <si>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</si>
  <si>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</si>
  <si>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</si>
  <si>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</si>
  <si>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</si>
  <si>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</si>
  <si>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</si>
  <si>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</si>
  <si>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</si>
  <si>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</si>
  <si>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</si>
  <si>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</si>
  <si>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</si>
  <si>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</si>
  <si>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</si>
  <si>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</si>
  <si>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</si>
  <si>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</si>
  <si>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</si>
  <si>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</si>
  <si>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</si>
  <si>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</si>
  <si>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</si>
  <si>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</si>
  <si>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</si>
  <si>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</si>
  <si>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</si>
  <si>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</si>
  <si>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</si>
  <si>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</si>
  <si>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</si>
  <si>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</si>
  <si>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</si>
  <si>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</si>
  <si>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</si>
  <si>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</si>
  <si>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</si>
  <si>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</si>
  <si>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</si>
  <si>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</si>
  <si>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</si>
  <si>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</si>
  <si>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</si>
  <si>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</si>
  <si>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</si>
  <si>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</si>
  <si>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</si>
  <si>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</si>
  <si>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</si>
  <si>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</si>
  <si>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</si>
  <si>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</si>
  <si>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</si>
  <si>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</si>
  <si>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</si>
  <si>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</si>
  <si>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</si>
  <si>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</si>
  <si>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</si>
  <si>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</si>
  <si>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</si>
  <si>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</si>
  <si>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</si>
  <si>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</si>
  <si>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</si>
  <si>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</si>
  <si>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</si>
  <si>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</si>
  <si>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</si>
  <si>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</si>
  <si>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</si>
  <si>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</si>
  <si>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</si>
  <si>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</si>
  <si>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</si>
  <si>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</si>
  <si>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</si>
  <si>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</si>
  <si>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</si>
  <si>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</si>
  <si>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</si>
  <si>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</si>
  <si>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</si>
  <si>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</si>
  <si>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</si>
  <si>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</si>
  <si>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</si>
  <si>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</si>
  <si>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</si>
  <si>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</si>
  <si>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</si>
  <si>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</si>
  <si>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</si>
  <si>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</si>
  <si>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</si>
  <si>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</si>
  <si>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</si>
  <si>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</si>
  <si>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</si>
  <si>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</si>
  <si>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</si>
  <si>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</si>
  <si>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</si>
  <si>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</si>
  <si>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</si>
  <si>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</si>
  <si>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</si>
  <si>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</si>
  <si>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</si>
  <si>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</si>
  <si>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</si>
  <si>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</si>
  <si>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</si>
  <si>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</si>
  <si>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</si>
  <si>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</si>
  <si>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</si>
  <si>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</si>
  <si>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</si>
  <si>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</si>
  <si>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</si>
  <si>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</si>
  <si>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</si>
  <si>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</si>
  <si>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</si>
  <si>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</si>
  <si>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</si>
  <si>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</si>
  <si>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</si>
  <si>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</si>
  <si>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</si>
  <si>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</si>
  <si>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</si>
  <si>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</si>
  <si>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</si>
  <si>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</si>
  <si>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</si>
  <si>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</si>
  <si>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</si>
  <si>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</si>
  <si>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</si>
  <si>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</si>
  <si>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</si>
  <si>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</si>
  <si>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</si>
  <si>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</si>
  <si>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</si>
  <si>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</si>
  <si>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</si>
  <si>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</si>
  <si>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</si>
  <si>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</si>
  <si>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</si>
  <si>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</si>
  <si>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</si>
  <si>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</si>
  <si>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</si>
  <si>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</si>
  <si>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</si>
  <si>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</si>
  <si>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</si>
  <si>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</si>
  <si>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</si>
  <si>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</si>
  <si>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</si>
  <si>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</si>
  <si>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</si>
  <si>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</si>
  <si>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</si>
  <si>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</si>
  <si>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</si>
  <si>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</si>
  <si>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</si>
  <si>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</si>
  <si>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</si>
  <si>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</si>
  <si>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</si>
  <si>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</si>
  <si>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</si>
  <si>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</si>
  <si>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</si>
  <si>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</si>
  <si>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</si>
  <si>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</si>
  <si>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</si>
  <si>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</si>
  <si>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</si>
  <si>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</si>
  <si>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</si>
  <si>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</si>
  <si>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</si>
  <si>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</si>
  <si>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</si>
  <si>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</si>
  <si>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</si>
  <si>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</si>
  <si>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</si>
  <si>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</si>
  <si>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</si>
  <si>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</si>
  <si>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</si>
  <si>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</si>
  <si>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</si>
  <si>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</si>
  <si>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</si>
  <si>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</si>
  <si>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</si>
  <si>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</si>
  <si>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</si>
  <si>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</si>
  <si>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</si>
  <si>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</si>
  <si>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</si>
  <si>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</si>
  <si>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</si>
  <si>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</si>
  <si>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</si>
  <si>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</si>
  <si>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</si>
  <si>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</si>
  <si>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</si>
  <si>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</si>
  <si>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</si>
  <si>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</si>
  <si>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</si>
  <si>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</si>
  <si>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</si>
  <si>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</si>
  <si>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</si>
  <si>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</si>
  <si>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</si>
  <si>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</si>
  <si>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</si>
  <si>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</si>
  <si>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</si>
  <si>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</si>
  <si>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</si>
  <si>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</si>
  <si>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</si>
  <si>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</si>
  <si>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</si>
  <si>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</si>
  <si>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</si>
  <si>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</si>
  <si>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</si>
  <si>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</si>
  <si>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</si>
  <si>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</si>
  <si>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</si>
  <si>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</si>
  <si>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</si>
  <si>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</si>
  <si>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</si>
  <si>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</si>
  <si>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</si>
  <si>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</si>
  <si>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</si>
  <si>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</si>
  <si>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</si>
  <si>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</si>
  <si>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</si>
  <si>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</si>
  <si>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</si>
  <si>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</si>
  <si>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</si>
  <si>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</si>
  <si>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</si>
  <si>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</si>
  <si>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</si>
  <si>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</si>
  <si>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</si>
  <si>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</si>
  <si>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</si>
  <si>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</si>
  <si>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</si>
  <si>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</si>
  <si>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</si>
  <si>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</si>
  <si>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</si>
  <si>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</si>
  <si>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</si>
  <si>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</si>
  <si>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</si>
  <si>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</si>
  <si>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</si>
  <si>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</si>
  <si>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</si>
  <si>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</si>
  <si>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</si>
  <si>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</si>
  <si>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</si>
  <si>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</si>
  <si>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</si>
  <si>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</si>
  <si>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</si>
  <si>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</si>
  <si>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</si>
  <si>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</si>
  <si>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</si>
  <si>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</si>
  <si>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</si>
  <si>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</si>
  <si>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</si>
  <si>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</si>
  <si>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</si>
  <si>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</si>
  <si>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</si>
  <si>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</si>
  <si>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</si>
  <si>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</si>
  <si>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</si>
  <si>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</si>
  <si>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</si>
  <si>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</si>
  <si>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</si>
  <si>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</si>
  <si>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</si>
  <si>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</si>
  <si>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</si>
  <si>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</si>
  <si>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</si>
  <si>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</si>
  <si>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</si>
  <si>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</si>
  <si>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</si>
  <si>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</si>
  <si>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</si>
  <si>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</si>
  <si>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</si>
  <si>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</si>
  <si>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</si>
  <si>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</si>
  <si>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</si>
  <si>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</si>
  <si>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</si>
  <si>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</si>
  <si>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</si>
  <si>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</si>
  <si>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</si>
  <si>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</si>
  <si>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</si>
  <si>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</si>
  <si>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</si>
  <si>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</si>
  <si>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</si>
  <si>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</si>
  <si>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</si>
  <si>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</si>
  <si>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</si>
  <si>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</si>
  <si>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</si>
  <si>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</si>
  <si>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</si>
  <si>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</si>
  <si>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</si>
  <si>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</si>
  <si>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</si>
  <si>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</si>
  <si>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</si>
  <si>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</si>
  <si>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</si>
  <si>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</si>
  <si>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</si>
  <si>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</si>
  <si>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</si>
  <si>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</si>
  <si>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</si>
  <si>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</si>
  <si>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</si>
  <si>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</si>
  <si>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</si>
  <si>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</si>
  <si>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</si>
  <si>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</si>
  <si>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</si>
  <si>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</si>
  <si>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</si>
  <si>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</si>
  <si>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</si>
  <si>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</si>
  <si>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</si>
  <si>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</si>
  <si>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</si>
  <si>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</si>
  <si>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</si>
  <si>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</si>
  <si>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</si>
  <si>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</si>
  <si>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</si>
  <si>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</si>
  <si>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</si>
  <si>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</si>
  <si>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</si>
  <si>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</si>
  <si>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</si>
  <si>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</si>
  <si>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</si>
  <si>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</si>
  <si>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</si>
  <si>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</si>
  <si>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</si>
  <si>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</si>
  <si>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</si>
  <si>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</si>
  <si>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</si>
  <si>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</si>
  <si>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</si>
  <si>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</si>
  <si>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</si>
  <si>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</si>
  <si>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</si>
  <si>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</si>
  <si>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</si>
  <si>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</si>
  <si>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</si>
  <si>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</si>
  <si>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</si>
  <si>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TRV11</t>
  </si>
  <si>
    <t>TRV11  Davnpt</t>
  </si>
  <si>
    <t xml:space="preserve">9/26/14 changed scrap allowance per Ken M. 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</si>
</sst>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76" fontId="0" fillId="21" borderId="15" xfId="0" applyNumberFormat="1" applyFill="1" applyBorder="1"/>
    <xf numFmtId="0" fontId="0" fillId="21" borderId="0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4"/>
      <c r="D11" s="954"/>
      <c r="E11" s="954"/>
      <c r="F11" s="954"/>
      <c r="G11" s="954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1"/>
      <c r="D13" s="952"/>
      <c r="E13" s="952"/>
      <c r="F13" s="952"/>
      <c r="G13" s="953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8"/>
      <c r="D37" s="948"/>
      <c r="E37" s="948"/>
      <c r="F37" s="948"/>
      <c r="G37" s="948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5"/>
      <c r="D39" s="955"/>
      <c r="E39" s="955"/>
      <c r="F39" s="955"/>
      <c r="G39" s="955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8"/>
      <c r="D44" s="948"/>
      <c r="E44" s="948"/>
      <c r="F44" s="948"/>
      <c r="G44" s="948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9"/>
      <c r="D46" s="949"/>
      <c r="E46" s="949"/>
      <c r="F46" s="949"/>
      <c r="G46" s="949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4"/>
      <c r="D11" s="954"/>
      <c r="E11" s="954"/>
      <c r="F11" s="954"/>
      <c r="G11" s="954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1"/>
      <c r="D13" s="952"/>
      <c r="E13" s="952"/>
      <c r="F13" s="952"/>
      <c r="G13" s="953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8"/>
      <c r="D37" s="948"/>
      <c r="E37" s="948"/>
      <c r="F37" s="948"/>
      <c r="G37" s="948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5"/>
      <c r="D39" s="955"/>
      <c r="E39" s="955"/>
      <c r="F39" s="955"/>
      <c r="G39" s="955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8"/>
      <c r="D44" s="948"/>
      <c r="E44" s="948"/>
      <c r="F44" s="948"/>
      <c r="G44" s="948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9"/>
      <c r="D46" s="949"/>
      <c r="E46" s="949"/>
      <c r="F46" s="949"/>
      <c r="G46" s="949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4"/>
      <c r="D11" s="954"/>
      <c r="E11" s="954"/>
      <c r="F11" s="954"/>
      <c r="G11" s="954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1"/>
      <c r="D13" s="952"/>
      <c r="E13" s="952"/>
      <c r="F13" s="952"/>
      <c r="G13" s="953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8"/>
      <c r="D37" s="948"/>
      <c r="E37" s="948"/>
      <c r="F37" s="948"/>
      <c r="G37" s="948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5"/>
      <c r="D39" s="955"/>
      <c r="E39" s="955"/>
      <c r="F39" s="955"/>
      <c r="G39" s="955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8"/>
      <c r="D44" s="948"/>
      <c r="E44" s="948"/>
      <c r="F44" s="948"/>
      <c r="G44" s="948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9"/>
      <c r="D46" s="949"/>
      <c r="E46" s="949"/>
      <c r="F46" s="949"/>
      <c r="G46" s="949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4"/>
      <c r="D11" s="954"/>
      <c r="E11" s="954"/>
      <c r="F11" s="954"/>
      <c r="G11" s="954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1"/>
      <c r="D13" s="952"/>
      <c r="E13" s="952"/>
      <c r="F13" s="952"/>
      <c r="G13" s="953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8"/>
      <c r="D37" s="948"/>
      <c r="E37" s="948"/>
      <c r="F37" s="948"/>
      <c r="G37" s="948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5"/>
      <c r="D39" s="955"/>
      <c r="E39" s="955"/>
      <c r="F39" s="955"/>
      <c r="G39" s="955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8"/>
      <c r="D44" s="948"/>
      <c r="E44" s="948"/>
      <c r="F44" s="948"/>
      <c r="G44" s="948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9"/>
      <c r="D46" s="949"/>
      <c r="E46" s="949"/>
      <c r="F46" s="949"/>
      <c r="G46" s="949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U16" sqref="U16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7" t="s">
        <v>702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TRV11  Davnpt</v>
      </c>
      <c r="Q5" s="348"/>
      <c r="R5" s="226"/>
      <c r="S5" s="226"/>
      <c r="T5" s="226"/>
      <c r="U5" s="349" t="s">
        <v>16</v>
      </c>
      <c r="V5" s="921">
        <f ca="1" xml:space="preserve"> TODAY()</f>
        <v>42224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928" t="s">
        <v>703</v>
      </c>
      <c r="N8" s="928"/>
      <c r="O8" s="928"/>
      <c r="P8" s="92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4"/>
      <c r="G11" s="200" t="s">
        <v>311</v>
      </c>
      <c r="H11" s="176"/>
      <c r="I11" s="446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90">
        <v>0.52500000000000002</v>
      </c>
      <c r="P13" s="158"/>
      <c r="Q13" s="969" t="s">
        <v>312</v>
      </c>
      <c r="R13" s="968"/>
      <c r="S13" s="984">
        <f>+C20</f>
        <v>0.4375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305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1">
        <v>6.2E-2</v>
      </c>
      <c r="P15" s="158"/>
      <c r="Q15" s="969" t="s">
        <v>308</v>
      </c>
      <c r="R15" s="968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4">
        <v>37</v>
      </c>
      <c r="G17" s="204" t="s">
        <v>452</v>
      </c>
      <c r="H17" s="318"/>
      <c r="I17" s="452">
        <f>IF(OR(C28="HS",C28="HL"),T30,U52)</f>
        <v>878.63021777281745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4" t="s">
        <v>304</v>
      </c>
      <c r="R17" s="1005"/>
      <c r="S17" s="255">
        <f>+D23</f>
        <v>7.3280363338852386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90">
        <f>SUM(O13:O16)</f>
        <v>0.60699999999999998</v>
      </c>
      <c r="P18" s="158"/>
      <c r="Q18" s="969" t="s">
        <v>302</v>
      </c>
      <c r="R18" s="970"/>
      <c r="S18" s="968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0.4375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1.375436418591826E-2</v>
      </c>
      <c r="J20" s="318"/>
      <c r="K20" s="158"/>
      <c r="L20" s="917" t="s">
        <v>300</v>
      </c>
      <c r="M20" s="911"/>
      <c r="N20" s="915"/>
      <c r="O20" s="927">
        <v>0.01</v>
      </c>
      <c r="P20" s="158"/>
      <c r="Q20" s="969" t="s">
        <v>299</v>
      </c>
      <c r="R20" s="968"/>
      <c r="S20" s="252">
        <f>IF(ISERROR(T18/O22),"",T18/O22)</f>
        <v>229.17448252238734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0.61066969449043651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7" t="s">
        <v>297</v>
      </c>
      <c r="M22" s="968"/>
      <c r="N22" s="235"/>
      <c r="O22" s="250">
        <f>O18*(1+O20)</f>
        <v>0.61307</v>
      </c>
      <c r="P22" s="158"/>
      <c r="Q22" s="969" t="s">
        <v>296</v>
      </c>
      <c r="R22" s="970"/>
      <c r="S22" s="970"/>
      <c r="T22" s="203">
        <f>IF(S20="",,S20 - 1)</f>
        <v>228.17448252238734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7.3280363338852386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20">
        <f>IF(ISERROR(S17/T22),,S17/T22)</f>
        <v>3.211593274092886E-2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158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1029" t="s">
        <v>701</v>
      </c>
      <c r="N30" s="1029"/>
      <c r="O30" s="922">
        <v>1.244E-2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1.967593274092886E-2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6">
        <v>2.9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1241.3793103448277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1117.2413793103449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5</v>
      </c>
      <c r="P44" s="214"/>
      <c r="Q44" s="969" t="s">
        <v>269</v>
      </c>
      <c r="R44" s="968"/>
      <c r="S44" s="215">
        <f>T22*O44</f>
        <v>1140.8724126119366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229.17448252238734</v>
      </c>
      <c r="E46" s="157"/>
      <c r="F46" s="444">
        <v>55</v>
      </c>
      <c r="G46" s="440" t="s">
        <v>24</v>
      </c>
      <c r="H46" s="441"/>
      <c r="I46" s="442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8937.9310344827591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228.17448252238734</v>
      </c>
      <c r="E47" s="157"/>
      <c r="F47" s="444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6.8342949971242417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53.409087544483981</v>
      </c>
      <c r="E48" s="157"/>
      <c r="F48" s="444">
        <v>56</v>
      </c>
      <c r="G48" s="204" t="s">
        <v>257</v>
      </c>
      <c r="H48" s="333"/>
      <c r="I48" s="446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102.51442495686362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3.211593274092886E-2</v>
      </c>
      <c r="E49" s="157"/>
      <c r="F49" s="444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18.620689655172416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6.7443458755950605E-2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377.48557504313635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7029.0417421825396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878.63021777281745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5.5078824650692991E-2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878.63021777281745</v>
      </c>
      <c r="Q54" s="966"/>
      <c r="R54" s="158"/>
      <c r="S54" s="323" t="s">
        <v>247</v>
      </c>
      <c r="T54" s="324"/>
      <c r="U54" s="324"/>
      <c r="V54" s="347">
        <f>O24</f>
        <v>3.211593274092886E-2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1.375436418591826E-2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2.2481152918650202E-2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1.2364634105257613E-2</v>
      </c>
      <c r="E62" s="146"/>
      <c r="F62" s="304">
        <v>68</v>
      </c>
      <c r="G62" s="180" t="s">
        <v>231</v>
      </c>
      <c r="H62" s="182"/>
      <c r="I62" s="181">
        <f>SUM(I53:I61)</f>
        <v>8.7438530543201887E-2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7.2430577621630582E-3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5.5078824650692991E-2</v>
      </c>
      <c r="E64" s="146"/>
      <c r="F64" s="165">
        <v>70</v>
      </c>
      <c r="G64" s="167" t="s">
        <v>352</v>
      </c>
      <c r="H64" s="166"/>
      <c r="I64" s="162">
        <f>+I63+I62</f>
        <v>9.4681588305364939E-2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disablePrompts="1"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58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3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3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3"/>
      <c r="E8" s="204"/>
      <c r="F8" s="444"/>
      <c r="G8" s="200" t="s">
        <v>311</v>
      </c>
      <c r="H8" s="176"/>
      <c r="I8" s="446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3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4"/>
      <c r="G13" s="200" t="s">
        <v>301</v>
      </c>
      <c r="H13" s="176"/>
      <c r="I13" s="446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4"/>
      <c r="C23" s="1044"/>
      <c r="D23" s="1045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4"/>
      <c r="C31" s="1026"/>
      <c r="D31" s="1055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59" t="s">
        <v>334</v>
      </c>
      <c r="P66" s="1060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3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3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3"/>
      <c r="E8" s="204"/>
      <c r="F8" s="444"/>
      <c r="G8" s="200" t="s">
        <v>311</v>
      </c>
      <c r="H8" s="176"/>
      <c r="I8" s="446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3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4"/>
      <c r="G13" s="200" t="s">
        <v>301</v>
      </c>
      <c r="H13" s="176"/>
      <c r="I13" s="446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4"/>
      <c r="C23" s="1044"/>
      <c r="D23" s="1045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4"/>
      <c r="C31" s="1026"/>
      <c r="D31" s="1055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59" t="s">
        <v>334</v>
      </c>
      <c r="P66" s="1060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3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3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3"/>
      <c r="E8" s="204"/>
      <c r="F8" s="711"/>
      <c r="G8" s="200" t="s">
        <v>311</v>
      </c>
      <c r="H8" s="176"/>
      <c r="I8" s="713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3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4"/>
      <c r="C23" s="1044"/>
      <c r="D23" s="1045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4"/>
      <c r="C31" s="1026"/>
      <c r="D31" s="1055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59" t="s">
        <v>334</v>
      </c>
      <c r="P66" s="1060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3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3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3"/>
      <c r="E8" s="204"/>
      <c r="F8" s="711"/>
      <c r="G8" s="200" t="s">
        <v>311</v>
      </c>
      <c r="H8" s="176"/>
      <c r="I8" s="713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3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4"/>
      <c r="C23" s="1044"/>
      <c r="D23" s="1045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4"/>
      <c r="C31" s="1026"/>
      <c r="D31" s="1055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59" t="s">
        <v>334</v>
      </c>
      <c r="P66" s="1060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3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3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3"/>
      <c r="E8" s="204"/>
      <c r="F8" s="711"/>
      <c r="G8" s="200" t="s">
        <v>311</v>
      </c>
      <c r="H8" s="176"/>
      <c r="I8" s="713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3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4"/>
      <c r="C23" s="1044"/>
      <c r="D23" s="1045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4"/>
      <c r="C31" s="1026"/>
      <c r="D31" s="1055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59" t="s">
        <v>334</v>
      </c>
      <c r="P66" s="1060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3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3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3"/>
      <c r="E8" s="204"/>
      <c r="F8" s="711"/>
      <c r="G8" s="200" t="s">
        <v>311</v>
      </c>
      <c r="H8" s="176"/>
      <c r="I8" s="713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3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4"/>
      <c r="C23" s="1044"/>
      <c r="D23" s="1045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4"/>
      <c r="C31" s="1026"/>
      <c r="D31" s="1055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59" t="s">
        <v>334</v>
      </c>
      <c r="P66" s="1060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3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3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3"/>
      <c r="E8" s="204"/>
      <c r="F8" s="711"/>
      <c r="G8" s="200" t="s">
        <v>311</v>
      </c>
      <c r="H8" s="176"/>
      <c r="I8" s="713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3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4"/>
      <c r="C23" s="1044"/>
      <c r="D23" s="1045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4"/>
      <c r="C31" s="1026"/>
      <c r="D31" s="1055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59" t="s">
        <v>334</v>
      </c>
      <c r="P66" s="1060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3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3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3"/>
      <c r="E8" s="204"/>
      <c r="F8" s="711"/>
      <c r="G8" s="200" t="s">
        <v>311</v>
      </c>
      <c r="H8" s="176"/>
      <c r="I8" s="713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3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4"/>
      <c r="C23" s="1044"/>
      <c r="D23" s="1045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4"/>
      <c r="C31" s="1026"/>
      <c r="D31" s="1055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59" t="s">
        <v>334</v>
      </c>
      <c r="P66" s="1060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3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3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3"/>
      <c r="E8" s="204"/>
      <c r="F8" s="711"/>
      <c r="G8" s="200" t="s">
        <v>311</v>
      </c>
      <c r="H8" s="176"/>
      <c r="I8" s="713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3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3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1"/>
      <c r="G13" s="200" t="s">
        <v>301</v>
      </c>
      <c r="H13" s="176"/>
      <c r="I13" s="713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4"/>
      <c r="C23" s="1044"/>
      <c r="D23" s="1045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4"/>
      <c r="C31" s="1026"/>
      <c r="D31" s="1055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59" t="s">
        <v>334</v>
      </c>
      <c r="P66" s="1060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42224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42224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4" t="s">
        <v>595</v>
      </c>
      <c r="B5" s="735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2" t="s">
        <v>596</v>
      </c>
    </row>
    <row r="6" spans="1:14">
      <c r="A6" s="736" t="s">
        <v>597</v>
      </c>
      <c r="B6" s="737"/>
      <c r="C6" s="940"/>
      <c r="D6" s="938"/>
      <c r="E6" s="938"/>
      <c r="F6" s="938"/>
      <c r="G6" s="938"/>
      <c r="H6" s="938"/>
      <c r="I6" s="938"/>
      <c r="J6" s="938"/>
      <c r="K6" s="939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40"/>
      <c r="D8" s="938"/>
      <c r="E8" s="938"/>
      <c r="F8" s="938"/>
      <c r="G8" s="938"/>
      <c r="H8" s="938"/>
      <c r="I8" s="938"/>
      <c r="J8" s="938"/>
      <c r="K8" s="939"/>
      <c r="N8" s="732" t="s">
        <v>600</v>
      </c>
    </row>
    <row r="9" spans="1:14">
      <c r="A9" s="734" t="s">
        <v>601</v>
      </c>
      <c r="B9" s="741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4" t="s">
        <v>604</v>
      </c>
      <c r="J11" s="934" t="s">
        <v>605</v>
      </c>
      <c r="K11" s="934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5"/>
      <c r="J12" s="935"/>
      <c r="K12" s="935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6"/>
      <c r="J13" s="936"/>
      <c r="K13" s="936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3"/>
      <c r="H42" s="773"/>
      <c r="I42" s="773"/>
      <c r="J42" s="773" t="s">
        <v>550</v>
      </c>
      <c r="K42" s="773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3"/>
      <c r="H43" s="773"/>
      <c r="I43" s="773"/>
      <c r="J43" s="773" t="s">
        <v>550</v>
      </c>
      <c r="K43" s="773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3"/>
      <c r="H44" s="773"/>
      <c r="I44" s="773"/>
      <c r="J44" s="773" t="s">
        <v>550</v>
      </c>
      <c r="K44" s="773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3"/>
      <c r="H45" s="773"/>
      <c r="I45" s="773"/>
      <c r="J45" s="773" t="s">
        <v>550</v>
      </c>
      <c r="K45" s="773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3"/>
      <c r="H46" s="773"/>
      <c r="I46" s="773"/>
      <c r="J46" s="773" t="s">
        <v>550</v>
      </c>
      <c r="K46" s="773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3"/>
      <c r="H47" s="773"/>
      <c r="I47" s="773"/>
      <c r="J47" s="773" t="s">
        <v>550</v>
      </c>
      <c r="K47" s="773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41">
        <f>+'Internal Sign Off'!C4</f>
        <v>0</v>
      </c>
      <c r="B7" s="941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6.9694209266077611E-2</v>
      </c>
      <c r="F23" s="120">
        <f>E23</f>
        <v>6.9694209266077611E-2</v>
      </c>
    </row>
    <row r="24" spans="2:28">
      <c r="B24" s="115" t="s">
        <v>44</v>
      </c>
      <c r="C24" s="108"/>
      <c r="D24" s="111"/>
      <c r="E24" s="111">
        <f>Assembly!H96</f>
        <v>1.6844320377123391E-2</v>
      </c>
      <c r="F24" s="120">
        <f>E24</f>
        <v>1.6844320377123391E-2</v>
      </c>
    </row>
    <row r="25" spans="2:28">
      <c r="B25" s="121" t="s">
        <v>40</v>
      </c>
      <c r="C25" s="108"/>
      <c r="D25" s="361"/>
      <c r="E25" s="122">
        <f>Assembly!H97</f>
        <v>8.1430586621639572E-3</v>
      </c>
      <c r="F25" s="123">
        <f>E25-Assembly!H85-Assembly!H86-Assembly!H88-Assembly!H89-'Machined Part #1'!I54-'Machined Part #1'!I58-'Pacific Quote #2'!I50-'Pacific Quote #2'!I54-'Pacific Quote #3'!I50-'Pacific Quote #3'!I54</f>
        <v>7.2430577621630573E-3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-9.4681588305364953E-2</v>
      </c>
      <c r="F26" s="120">
        <f>F22-F23-F24-F25</f>
        <v>-9.3781587405364047E-2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-9.4681588305364953E-2</v>
      </c>
      <c r="F28" s="120">
        <f>F26-F27</f>
        <v>-9.3781587405364047E-2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6" t="s">
        <v>3</v>
      </c>
      <c r="R7" s="947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6.9694209266077611E-2</v>
      </c>
      <c r="F34" s="396">
        <f>'Machined Part #1'!I55+'Machined Part #1'!I56+'Machined Part #1'!I57</f>
        <v>1.6844320377123391E-2</v>
      </c>
      <c r="G34" s="469">
        <f>'Machined Part #1'!I63+'Machined Part #1'!I54+'Machined Part #1'!I58</f>
        <v>8.1430586621639572E-3</v>
      </c>
      <c r="H34" s="327">
        <f>'Machined Part #1'!I64</f>
        <v>9.4681588305364939E-2</v>
      </c>
      <c r="I34" s="327"/>
      <c r="J34" s="845">
        <f t="shared" ref="J34:J43" si="1">$H34</f>
        <v>9.4681588305364939E-2</v>
      </c>
      <c r="K34" s="813"/>
      <c r="L34" s="327"/>
      <c r="M34" s="327">
        <f t="shared" ref="M34:M43" si="2">$H34</f>
        <v>9.4681588305364939E-2</v>
      </c>
      <c r="N34" s="813"/>
      <c r="O34" s="327"/>
      <c r="P34" s="327">
        <f t="shared" ref="P34:P43" si="3">$H34</f>
        <v>9.4681588305364939E-2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9.4681588305364939E-2</v>
      </c>
      <c r="I44" s="468"/>
      <c r="J44" s="848">
        <f>SUM(J34:J43)</f>
        <v>9.4681588305364939E-2</v>
      </c>
      <c r="K44" s="815"/>
      <c r="L44" s="468"/>
      <c r="M44" s="468">
        <f>SUM(M34:M43)</f>
        <v>9.4681588305364939E-2</v>
      </c>
      <c r="N44" s="815"/>
      <c r="O44" s="468"/>
      <c r="P44" s="468">
        <f>SUM(P34:P43)</f>
        <v>9.4681588305364939E-2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6.9694209266077611E-2</v>
      </c>
      <c r="I95" s="479"/>
      <c r="J95" s="863">
        <f>J65+SUM(F46:F55)+SUM(F34:F43)+J32</f>
        <v>1.6844320377123391E-2</v>
      </c>
      <c r="K95" s="818"/>
      <c r="L95" s="479"/>
      <c r="M95" s="479">
        <f>M65+SUM(G46:G55)+SUM(G34:G43)+M32</f>
        <v>8.1430586621639572E-3</v>
      </c>
      <c r="N95" s="818"/>
      <c r="O95" s="479"/>
      <c r="P95" s="479">
        <f>P65+SUM(H46:H55)+SUM(H34:H43)+P32</f>
        <v>9.4681588305364939E-2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1.6844320377123391E-2</v>
      </c>
      <c r="I96" s="398"/>
      <c r="J96" s="864">
        <f>J80+SUM(G46:G55)+SUM(G34:G43)</f>
        <v>8.1430586621639572E-3</v>
      </c>
      <c r="K96" s="824"/>
      <c r="L96" s="398"/>
      <c r="M96" s="398">
        <f>M80+SUM(H46:H55)+SUM(H34:H43)</f>
        <v>9.4681588305364939E-2</v>
      </c>
      <c r="N96" s="824"/>
      <c r="O96" s="398"/>
      <c r="P96" s="398">
        <f>P80+SUM(J46:J55)+SUM(J34:J43)</f>
        <v>9.4681588305364939E-2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8.1430586621639572E-3</v>
      </c>
      <c r="I97" s="326"/>
      <c r="J97" s="865">
        <f>J81+SUM(H46:H55)+SUM(H34:H43)+J91</f>
        <v>9.4681588305364939E-2</v>
      </c>
      <c r="K97" s="817"/>
      <c r="L97" s="326"/>
      <c r="M97" s="326">
        <f>M81+SUM(J46:J55)+SUM(J34:J43)+M91</f>
        <v>9.4681588305364939E-2</v>
      </c>
      <c r="N97" s="817"/>
      <c r="O97" s="326"/>
      <c r="P97" s="326">
        <f>P81+SUM(M46:M55)+SUM(M34:M43)+P91</f>
        <v>9.4681588305364939E-2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9.4681588305364953E-2</v>
      </c>
      <c r="I99" s="360"/>
      <c r="J99" s="867">
        <f>SUM(J95:J98)</f>
        <v>0.11966896734465229</v>
      </c>
      <c r="K99" s="819"/>
      <c r="L99" s="360"/>
      <c r="M99" s="360">
        <f>SUM(M95:M98)</f>
        <v>0.19750623527289385</v>
      </c>
      <c r="N99" s="819"/>
      <c r="O99" s="360"/>
      <c r="P99" s="360">
        <f>SUM(P95:P98)</f>
        <v>0.28404476491609482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4"/>
      <c r="D11" s="954"/>
      <c r="E11" s="954"/>
      <c r="F11" s="954"/>
      <c r="G11" s="954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1"/>
      <c r="D13" s="952"/>
      <c r="E13" s="952"/>
      <c r="F13" s="952"/>
      <c r="G13" s="953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8"/>
      <c r="D37" s="948"/>
      <c r="E37" s="948"/>
      <c r="F37" s="948"/>
      <c r="G37" s="948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5"/>
      <c r="D39" s="955"/>
      <c r="E39" s="955"/>
      <c r="F39" s="955"/>
      <c r="G39" s="955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8"/>
      <c r="D44" s="948"/>
      <c r="E44" s="948"/>
      <c r="F44" s="948"/>
      <c r="G44" s="948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9"/>
      <c r="D46" s="949"/>
      <c r="E46" s="949"/>
      <c r="F46" s="949"/>
      <c r="G46" s="949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4"/>
      <c r="D11" s="954"/>
      <c r="E11" s="954"/>
      <c r="F11" s="954"/>
      <c r="G11" s="954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1"/>
      <c r="D13" s="952"/>
      <c r="E13" s="952"/>
      <c r="F13" s="952"/>
      <c r="G13" s="953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8"/>
      <c r="D37" s="948"/>
      <c r="E37" s="948"/>
      <c r="F37" s="948"/>
      <c r="G37" s="948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5"/>
      <c r="D39" s="955"/>
      <c r="E39" s="955"/>
      <c r="F39" s="955"/>
      <c r="G39" s="955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8"/>
      <c r="D44" s="948"/>
      <c r="E44" s="948"/>
      <c r="F44" s="948"/>
      <c r="G44" s="948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9"/>
      <c r="D46" s="949"/>
      <c r="E46" s="949"/>
      <c r="F46" s="949"/>
      <c r="G46" s="949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50"/>
      <c r="D5" s="950"/>
      <c r="E5" s="950"/>
      <c r="F5" s="950"/>
      <c r="G5" s="950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1"/>
      <c r="D9" s="952"/>
      <c r="E9" s="952"/>
      <c r="F9" s="952"/>
      <c r="G9" s="953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4"/>
      <c r="D11" s="954"/>
      <c r="E11" s="954"/>
      <c r="F11" s="954"/>
      <c r="G11" s="954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1"/>
      <c r="D13" s="952"/>
      <c r="E13" s="952"/>
      <c r="F13" s="952"/>
      <c r="G13" s="953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8"/>
      <c r="D37" s="948"/>
      <c r="E37" s="948"/>
      <c r="F37" s="948"/>
      <c r="G37" s="948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5"/>
      <c r="D39" s="955"/>
      <c r="E39" s="955"/>
      <c r="F39" s="955"/>
      <c r="G39" s="955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8"/>
      <c r="D44" s="948"/>
      <c r="E44" s="948"/>
      <c r="F44" s="948"/>
      <c r="G44" s="948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9"/>
      <c r="D46" s="949"/>
      <c r="E46" s="949"/>
      <c r="F46" s="949"/>
      <c r="G46" s="949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2015-08-08T14:17:55Z</cp:lastPrinted>
  <dcterms:created xsi:type="dcterms:W3CDTF">1996-10-14T23:33:28Z</dcterms:created>
  <dcterms:modified xsi:type="dcterms:W3CDTF">2015-08-08T14:17:58Z</dcterms:modified>
</cp:coreProperties>
</file>