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U46" l="1"/>
  <c r="U49" s="1"/>
  <c r="P38" i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50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61" i="10" l="1"/>
  <c r="D62" s="1"/>
  <c r="U52"/>
  <c r="P54" s="1"/>
  <c r="L58" i="30"/>
  <c r="L58" i="29"/>
  <c r="I58" i="17"/>
  <c r="I60" s="1"/>
  <c r="H36" i="1" s="1"/>
  <c r="E36"/>
  <c r="I58" i="16"/>
  <c r="I60" s="1"/>
  <c r="H35" i="1" s="1"/>
  <c r="E35"/>
  <c r="D64" i="10"/>
  <c r="I53" s="1"/>
  <c r="E34" i="1" s="1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<sst xmlns="http://schemas.openxmlformats.org/spreadsheetml/2006/main" count="3065" uniqueCount="705">
  <si>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</si>
  <si>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</si>
  <si>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</si>
  <si>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</si>
  <si>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</si>
  <si>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</si>
  <si>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</si>
  <si>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</si>
  <si>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</si>
  <si>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</si>
  <si>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</si>
  <si>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</si>
  <si>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</si>
  <si>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</si>
  <si>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</si>
  <si>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</si>
  <si>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</si>
  <si>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</si>
  <si>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</si>
  <si>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</si>
  <si>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</si>
  <si>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</si>
  <si>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</si>
  <si>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</si>
  <si>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</si>
  <si>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</si>
  <si>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</si>
  <si>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</si>
  <si>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</si>
  <si>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</si>
  <si>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</si>
  <si>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</si>
  <si>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</si>
  <si>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</si>
  <si>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</si>
  <si>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</si>
  <si>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</si>
  <si>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</si>
  <si>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</si>
  <si>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</si>
  <si>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</si>
  <si>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</si>
  <si>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</si>
  <si>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</si>
  <si>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</si>
  <si>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</si>
  <si>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</si>
  <si>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</si>
  <si>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</si>
  <si>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</si>
  <si>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</si>
  <si>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</si>
  <si>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</si>
  <si>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</si>
  <si>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</si>
  <si>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</si>
  <si>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</si>
  <si>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</si>
  <si>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</si>
  <si>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</si>
  <si>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</si>
  <si>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</si>
  <si>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</si>
  <si>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</si>
  <si>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</si>
  <si>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</si>
  <si>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</si>
  <si>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</si>
  <si>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</si>
  <si>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</si>
  <si>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</si>
  <si>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</si>
  <si>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</si>
  <si>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</si>
  <si>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</si>
  <si>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</si>
  <si>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</si>
  <si>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</si>
  <si>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</si>
  <si>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</si>
  <si>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</si>
  <si>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</si>
  <si>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</si>
  <si>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</si>
  <si>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</si>
  <si>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</si>
  <si>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</si>
  <si>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</si>
  <si>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</si>
  <si>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</si>
  <si>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</si>
  <si>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</si>
  <si>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</si>
  <si>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</si>
  <si>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</si>
  <si>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</si>
  <si>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</si>
  <si>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</si>
  <si>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</si>
  <si>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</si>
  <si>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</si>
  <si>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</si>
  <si>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</si>
  <si>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</si>
  <si>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</si>
  <si>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</si>
  <si>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</si>
  <si>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</si>
  <si>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</si>
  <si>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</si>
  <si>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</si>
  <si>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</si>
  <si>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</si>
  <si>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</si>
  <si>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</si>
  <si>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</si>
  <si>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</si>
  <si>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</si>
  <si>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</si>
  <si>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</si>
  <si>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</si>
  <si>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</si>
  <si>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</si>
  <si>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</si>
  <si>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</si>
  <si>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</si>
  <si>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</si>
  <si>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</si>
  <si>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</si>
  <si>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</si>
  <si>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</si>
  <si>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</si>
  <si>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</si>
  <si>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</si>
  <si>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</si>
  <si>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</si>
  <si>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</si>
  <si>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</si>
  <si>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</si>
  <si>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</si>
  <si>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</si>
  <si>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</si>
  <si>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</si>
  <si>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</si>
  <si>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</si>
  <si>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</si>
  <si>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</si>
  <si>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</si>
  <si>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</si>
  <si>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</si>
  <si>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</si>
  <si>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</si>
  <si>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</si>
  <si>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</si>
  <si>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</si>
  <si>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</si>
  <si>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</si>
  <si>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</si>
  <si>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</si>
  <si>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</si>
  <si>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</si>
  <si>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</si>
  <si>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</si>
  <si>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</si>
  <si>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</si>
  <si>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</si>
  <si>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</si>
  <si>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</si>
  <si>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</si>
  <si>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</si>
  <si>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</si>
  <si>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</si>
  <si>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</si>
  <si>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</si>
  <si>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</si>
  <si>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</si>
  <si>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</si>
  <si>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</si>
  <si>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</si>
  <si>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</si>
  <si>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</si>
  <si>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</si>
  <si>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</si>
  <si>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</si>
  <si>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</si>
  <si>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</si>
  <si>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</si>
  <si>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</si>
  <si>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</si>
  <si>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</si>
  <si>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</si>
  <si>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</si>
  <si>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</si>
  <si>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</si>
  <si>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</si>
  <si>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</si>
  <si>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</si>
  <si>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</si>
  <si>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</si>
  <si>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</si>
  <si>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</si>
  <si>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</si>
  <si>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</si>
  <si>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</si>
  <si>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</si>
  <si>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</si>
  <si>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</si>
  <si>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</si>
  <si>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</si>
  <si>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</si>
  <si>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</si>
  <si>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</si>
  <si>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</si>
  <si>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</si>
  <si>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</si>
  <si>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</si>
  <si>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</si>
  <si>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</si>
  <si>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</si>
  <si>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</si>
  <si>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</si>
  <si>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</si>
  <si>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</si>
  <si>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</si>
  <si>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</si>
  <si>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</si>
  <si>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</si>
  <si>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</si>
  <si>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</si>
  <si>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</si>
  <si>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</si>
  <si>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</si>
  <si>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</si>
  <si>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</si>
  <si>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</si>
  <si>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</si>
  <si>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</si>
  <si>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</si>
  <si>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</si>
  <si>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</si>
  <si>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</si>
  <si>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</si>
  <si>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</si>
  <si>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</si>
  <si>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</si>
  <si>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</si>
  <si>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</si>
  <si>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</si>
  <si>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</si>
  <si>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</si>
  <si>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</si>
  <si>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</si>
  <si>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</si>
  <si>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</si>
  <si>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</si>
  <si>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</si>
  <si>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</si>
  <si>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</si>
  <si>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</si>
  <si>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</si>
  <si>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</si>
  <si>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</si>
  <si>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</si>
  <si>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</si>
  <si>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</si>
  <si>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</si>
  <si>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</si>
  <si>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</si>
  <si>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</si>
  <si>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</si>
  <si>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</si>
  <si>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</si>
  <si>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</si>
  <si>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</si>
  <si>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</si>
  <si>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</si>
  <si>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</si>
  <si>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</si>
  <si>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</si>
  <si>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</si>
  <si>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</si>
  <si>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</si>
  <si>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</si>
  <si>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</si>
  <si>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</si>
  <si>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</si>
  <si>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</si>
  <si>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</si>
  <si>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</si>
  <si>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</si>
  <si>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</si>
  <si>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</si>
  <si>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</si>
  <si>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</si>
  <si>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</si>
  <si>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</si>
  <si>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</si>
  <si>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</si>
  <si>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</si>
  <si>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</si>
  <si>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</si>
  <si>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</si>
  <si>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</si>
  <si>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</si>
  <si>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</si>
  <si>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</si>
  <si>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</si>
  <si>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</si>
  <si>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</si>
  <si>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</si>
  <si>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</si>
  <si>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</si>
  <si>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</si>
  <si>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</si>
  <si>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</si>
  <si>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</si>
  <si>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</si>
  <si>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</si>
  <si>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</si>
  <si>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</si>
  <si>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</si>
  <si>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</si>
  <si>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</si>
  <si>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</si>
  <si>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</si>
  <si>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</si>
  <si>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</si>
  <si>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</si>
  <si>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</si>
  <si>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</si>
  <si>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</si>
  <si>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</si>
  <si>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</si>
  <si>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</si>
  <si>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</si>
  <si>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</si>
  <si>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</si>
  <si>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</si>
  <si>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</si>
  <si>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</si>
  <si>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</si>
  <si>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</si>
  <si>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</si>
  <si>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</si>
  <si>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</si>
  <si>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</si>
  <si>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</si>
  <si>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</si>
  <si>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</si>
  <si>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</si>
  <si>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</si>
  <si>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</si>
  <si>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</si>
  <si>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</si>
  <si>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</si>
  <si>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</si>
  <si>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</si>
  <si>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</si>
  <si>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</si>
  <si>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</si>
  <si>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</si>
  <si>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</si>
  <si>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</si>
  <si>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</si>
  <si>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</si>
  <si>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</si>
  <si>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</si>
  <si>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</si>
  <si>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</si>
  <si>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</si>
  <si>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</si>
  <si>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</si>
  <si>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</si>
  <si>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</si>
  <si>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</si>
  <si>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</si>
  <si>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</si>
  <si>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</si>
  <si>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</si>
  <si>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</si>
  <si>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</si>
  <si>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</si>
  <si>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</si>
  <si>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</si>
  <si>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</si>
  <si>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</si>
  <si>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</si>
  <si>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</si>
  <si>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</si>
  <si>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</si>
  <si>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</si>
  <si>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</si>
  <si>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</si>
  <si>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</si>
  <si>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</si>
  <si>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</si>
  <si>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</si>
  <si>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</si>
  <si>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</si>
  <si>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</si>
  <si>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</si>
  <si>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</si>
  <si>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</si>
  <si>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</si>
  <si>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</si>
  <si>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</si>
  <si>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</si>
  <si>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</si>
  <si>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</si>
  <si>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</si>
  <si>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</si>
  <si>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</si>
  <si>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</si>
  <si>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</si>
  <si>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</si>
  <si>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</si>
  <si>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</si>
  <si>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</si>
  <si>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</si>
  <si>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</si>
  <si>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</si>
  <si>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</si>
  <si>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</si>
  <si>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</si>
  <si>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</si>
  <si>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</si>
  <si>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</si>
  <si>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</si>
  <si>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</si>
  <si>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</si>
  <si>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</si>
  <si>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</si>
  <si>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</si>
  <si>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</si>
  <si>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</si>
  <si>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</si>
  <si>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</si>
  <si>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</si>
  <si>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</si>
  <si>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</si>
  <si>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</si>
  <si>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</si>
  <si>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</si>
  <si>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</si>
  <si>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</si>
  <si>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</si>
  <si>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</si>
  <si>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</si>
  <si>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</si>
  <si>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</si>
  <si>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</si>
  <si>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</si>
  <si>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</si>
  <si>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</si>
  <si>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</si>
  <si>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</si>
  <si>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</si>
  <si>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</si>
  <si>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</si>
  <si>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</si>
  <si>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</si>
  <si>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</si>
  <si>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</si>
  <si>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</si>
  <si>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</si>
  <si>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</si>
  <si>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</si>
  <si>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</si>
  <si>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</si>
  <si>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</si>
  <si>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</si>
  <si>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</si>
  <si>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</si>
  <si>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</si>
  <si>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</si>
  <si>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</si>
  <si>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</si>
  <si>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</si>
  <si>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</si>
  <si>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</si>
  <si>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</si>
  <si>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</si>
  <si>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</si>
  <si>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</si>
  <si>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</si>
  <si>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</si>
  <si>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</si>
  <si>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</si>
  <si>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</si>
  <si>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</si>
  <si>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</si>
  <si>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</si>
  <si>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</si>
  <si>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</si>
  <si>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</si>
  <si>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</si>
  <si>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</si>
  <si>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</si>
  <si>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</si>
  <si>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</si>
  <si>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</si>
  <si>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</si>
  <si>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</si>
  <si>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</si>
  <si>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</si>
  <si>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</si>
  <si>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</si>
  <si>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</si>
  <si>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</si>
  <si>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</si>
  <si>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</si>
  <si>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</si>
  <si>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</si>
  <si>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</si>
  <si>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</si>
  <si>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</si>
  <si>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</si>
  <si>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</si>
  <si>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</si>
  <si>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</si>
  <si>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</si>
  <si>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</si>
  <si>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</si>
  <si>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</si>
  <si>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</si>
  <si>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</si>
  <si>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</si>
  <si>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</si>
  <si>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</si>
  <si>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</si>
  <si>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</si>
  <si>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</si>
  <si>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</si>
  <si>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</si>
  <si>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</si>
  <si>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</si>
  <si>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</si>
  <si>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</si>
  <si>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</si>
  <si>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</si>
  <si>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</si>
  <si>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</si>
  <si>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</si>
  <si>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</si>
  <si>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</si>
  <si>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</si>
  <si>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</si>
  <si>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</si>
  <si>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</si>
  <si>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</si>
  <si>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</si>
  <si>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</si>
  <si>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</si>
  <si>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</si>
  <si>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</si>
  <si>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</si>
  <si>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</si>
  <si>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</si>
  <si>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</si>
  <si>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</si>
  <si>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</si>
  <si>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</si>
  <si>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</si>
  <si>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</si>
  <si>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</si>
  <si>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</si>
  <si>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</si>
  <si>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</si>
  <si>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</si>
  <si>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</si>
  <si>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</si>
  <si>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</si>
  <si>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</si>
  <si>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</si>
  <si>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</si>
  <si>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</si>
  <si>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</si>
  <si>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</si>
  <si>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</si>
  <si>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</si>
  <si>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</si>
  <si>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</si>
  <si>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</si>
  <si>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</si>
  <si>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</si>
  <si>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</si>
  <si>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</si>
  <si>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</si>
  <si>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</si>
  <si>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</si>
  <si>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</si>
  <si>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</si>
  <si>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</si>
  <si>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</si>
  <si>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</si>
  <si>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</si>
  <si>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</si>
  <si>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</si>
  <si>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</si>
  <si>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</si>
  <si>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</si>
  <si>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</si>
  <si>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</si>
  <si>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</si>
  <si>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</si>
  <si>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</si>
  <si>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</si>
  <si>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</si>
  <si>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</si>
  <si>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</si>
  <si>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</si>
  <si>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</si>
  <si>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</si>
  <si>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</si>
  <si>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</si>
  <si>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</si>
  <si>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</si>
  <si>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</si>
  <si>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</si>
  <si>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</si>
  <si>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</si>
  <si>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</si>
  <si>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</si>
  <si>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</si>
  <si>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</si>
  <si>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</si>
  <si>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</si>
  <si>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</si>
  <si>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</si>
  <si>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</si>
  <si>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</si>
  <si>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</si>
  <si>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</si>
  <si>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</si>
  <si>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</si>
  <si>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</si>
  <si>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</si>
  <si>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</si>
  <si>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</si>
  <si>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</si>
  <si>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</si>
  <si>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</si>
  <si>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</si>
  <si>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</si>
  <si>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</si>
  <si>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</si>
  <si>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</si>
  <si>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</si>
  <si>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</si>
  <si>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</si>
  <si>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</si>
  <si>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</si>
  <si>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</si>
  <si>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</si>
  <si>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</si>
  <si>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</si>
  <si>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</si>
  <si>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</si>
  <si>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</si>
  <si>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</si>
  <si>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</si>
  <si>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</si>
  <si>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</si>
  <si>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</si>
  <si>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</si>
  <si>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</si>
  <si>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</si>
  <si>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</si>
  <si>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</si>
  <si>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</si>
  <si>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</si>
  <si>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</si>
  <si>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</si>
  <si>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</si>
  <si>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</si>
  <si>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</si>
  <si>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</si>
  <si>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</si>
  <si>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</si>
  <si>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</si>
  <si>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</si>
  <si>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</si>
  <si>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</si>
  <si>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</si>
  <si>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</si>
  <si>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</si>
  <si>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</si>
  <si>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</si>
  <si>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</si>
  <si>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</si>
  <si>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</si>
  <si>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</si>
  <si>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</si>
  <si>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</si>
  <si>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</si>
  <si>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</si>
  <si>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</si>
  <si>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</si>
  <si>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</si>
  <si>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>b</t>
  </si>
  <si>
    <t>r</t>
  </si>
  <si>
    <t>d</t>
  </si>
  <si>
    <t>TRV15  - D6</t>
  </si>
  <si>
    <t xml:space="preserve">Hydromat Only </t>
  </si>
  <si>
    <t>trv15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</si>
</sst>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6" fontId="0" fillId="19" borderId="6" xfId="0" applyNumberFormat="1" applyFill="1" applyBorder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0" sqref="P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702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TRV15  - D6</v>
      </c>
      <c r="Q5" s="348"/>
      <c r="R5" s="226"/>
      <c r="S5" s="226"/>
      <c r="T5" s="226"/>
      <c r="U5" s="349" t="s">
        <v>16</v>
      </c>
      <c r="V5" s="924">
        <f ca="1" xml:space="preserve"> TODAY()</f>
        <v>41755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699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0.42499999999999999</v>
      </c>
      <c r="P13" s="158"/>
      <c r="Q13" s="992" t="s">
        <v>312</v>
      </c>
      <c r="R13" s="966"/>
      <c r="S13" s="1012">
        <f>+C20</f>
        <v>0.40625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700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6.2E-2</v>
      </c>
      <c r="P15" s="158"/>
      <c r="Q15" s="992" t="s">
        <v>308</v>
      </c>
      <c r="R15" s="966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921.58809338800154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0.50700000000000001</v>
      </c>
      <c r="P18" s="158"/>
      <c r="Q18" s="992" t="s">
        <v>302</v>
      </c>
      <c r="R18" s="965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1.3113233652544647E-2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271.68658390377846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0.51714000000000004</v>
      </c>
      <c r="P22" s="158"/>
      <c r="Q22" s="992" t="s">
        <v>296</v>
      </c>
      <c r="R22" s="965"/>
      <c r="S22" s="965"/>
      <c r="T22" s="203">
        <f>IF(S20="",,S20 - 1)</f>
        <v>270.68658390377846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1">
        <f>IF(ISERROR(S17/T22),,S17/T22)</f>
        <v>2.1169508045229365E-2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701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8" t="s">
        <v>703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 t="s">
        <v>704</v>
      </c>
      <c r="N30" s="920"/>
      <c r="O30" s="922">
        <v>4.4400000000000004E-3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1.6729508045229366E-2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5"/>
      <c r="U35" s="925"/>
      <c r="V35" s="926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2.9</v>
      </c>
      <c r="U36" s="158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1241.3793103448277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1117.2413793103449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5</v>
      </c>
      <c r="P44" s="214"/>
      <c r="Q44" s="992" t="s">
        <v>269</v>
      </c>
      <c r="R44" s="966"/>
      <c r="S44" s="215">
        <f>T22*O44</f>
        <v>1353.4329195188923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271.68658390377846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8937.9310344827591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270.68658390377846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5.6038965844424302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45.051911743772244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84.058448766636459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2.1169508045229365E-2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18.620689655172416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4.4455966894981672E-2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395.94155123336355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7372.7047471040123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921.58809338800154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3.6305706297568366E-2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921.58809338800154</v>
      </c>
      <c r="Q54" s="1024"/>
      <c r="R54" s="158"/>
      <c r="S54" s="323" t="s">
        <v>247</v>
      </c>
      <c r="T54" s="324"/>
      <c r="U54" s="324"/>
      <c r="V54" s="347">
        <f>O24</f>
        <v>2.1169508045229365E-2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1.3113233652544647E-2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1.4818655631660555E-2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8.1502605974133058E-3</v>
      </c>
      <c r="E62" s="146"/>
      <c r="F62" s="304">
        <v>68</v>
      </c>
      <c r="G62" s="180" t="s">
        <v>231</v>
      </c>
      <c r="H62" s="182"/>
      <c r="I62" s="181">
        <f>SUM(I53:I61)</f>
        <v>6.8024281656703656E-2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6.9673716328124049E-3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3.6305706297568366E-2</v>
      </c>
      <c r="E64" s="146"/>
      <c r="F64" s="165">
        <v>70</v>
      </c>
      <c r="G64" s="167" t="s">
        <v>352</v>
      </c>
      <c r="H64" s="166"/>
      <c r="I64" s="162">
        <f>+I63+I62</f>
        <v>7.4991653289516055E-2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L56:O56"/>
    <mergeCell ref="P56:Q56"/>
    <mergeCell ref="L51:S51"/>
    <mergeCell ref="L52:S52"/>
    <mergeCell ref="L54:O54"/>
    <mergeCell ref="L73:M73"/>
    <mergeCell ref="R73:T73"/>
    <mergeCell ref="R59:U59"/>
    <mergeCell ref="O73:P73"/>
    <mergeCell ref="O59:P59"/>
    <mergeCell ref="L59:M59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5.0921090912952979E-2</v>
      </c>
      <c r="F23" s="120">
        <f>E23</f>
        <v>5.0921090912952979E-2</v>
      </c>
    </row>
    <row r="24" spans="2:28">
      <c r="B24" s="115" t="s">
        <v>44</v>
      </c>
      <c r="C24" s="108"/>
      <c r="D24" s="111"/>
      <c r="E24" s="111">
        <f>Assembly!H96</f>
        <v>1.6203189843749778E-2</v>
      </c>
      <c r="F24" s="120">
        <f>E24</f>
        <v>1.6203189843749778E-2</v>
      </c>
    </row>
    <row r="25" spans="2:28">
      <c r="B25" s="121" t="s">
        <v>40</v>
      </c>
      <c r="C25" s="108"/>
      <c r="D25" s="361"/>
      <c r="E25" s="122">
        <f>Assembly!H97</f>
        <v>7.8673725328133048E-3</v>
      </c>
      <c r="F25" s="123">
        <f>E25-Assembly!H85-Assembly!H86-Assembly!H88-Assembly!H89-'Machined Part #1'!I54-'Machined Part #1'!I58-'Pacific Quote #2'!I50-'Pacific Quote #2'!I54-'Pacific Quote #3'!I50-'Pacific Quote #3'!I54</f>
        <v>6.9673716328124049E-3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-7.4991653289516069E-2</v>
      </c>
      <c r="F26" s="120">
        <f>F22-F23-F24-F25</f>
        <v>-7.4091652389515164E-2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-7.4991653289516069E-2</v>
      </c>
      <c r="F28" s="120">
        <f>F26-F27</f>
        <v>-7.4091652389515164E-2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5.0921090912952979E-2</v>
      </c>
      <c r="F34" s="396">
        <f>'Machined Part #1'!I55+'Machined Part #1'!I56+'Machined Part #1'!I57</f>
        <v>1.6203189843749778E-2</v>
      </c>
      <c r="G34" s="469">
        <f>'Machined Part #1'!I63+'Machined Part #1'!I54+'Machined Part #1'!I58</f>
        <v>7.8673725328133048E-3</v>
      </c>
      <c r="H34" s="327">
        <f>'Machined Part #1'!I64</f>
        <v>7.4991653289516055E-2</v>
      </c>
      <c r="I34" s="327"/>
      <c r="J34" s="845">
        <f t="shared" ref="J34:J43" si="1">$H34</f>
        <v>7.4991653289516055E-2</v>
      </c>
      <c r="K34" s="813"/>
      <c r="L34" s="327"/>
      <c r="M34" s="327">
        <f t="shared" ref="M34:M43" si="2">$H34</f>
        <v>7.4991653289516055E-2</v>
      </c>
      <c r="N34" s="813"/>
      <c r="O34" s="327"/>
      <c r="P34" s="327">
        <f t="shared" ref="P34:P43" si="3">$H34</f>
        <v>7.4991653289516055E-2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7.4991653289516055E-2</v>
      </c>
      <c r="I44" s="468"/>
      <c r="J44" s="848">
        <f>SUM(J34:J43)</f>
        <v>7.4991653289516055E-2</v>
      </c>
      <c r="K44" s="815"/>
      <c r="L44" s="468"/>
      <c r="M44" s="468">
        <f>SUM(M34:M43)</f>
        <v>7.4991653289516055E-2</v>
      </c>
      <c r="N44" s="815"/>
      <c r="O44" s="468"/>
      <c r="P44" s="468">
        <f>SUM(P34:P43)</f>
        <v>7.4991653289516055E-2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5.0921090912952979E-2</v>
      </c>
      <c r="I95" s="479"/>
      <c r="J95" s="863">
        <f>J65+SUM(F46:F55)+SUM(F34:F43)+J32</f>
        <v>1.6203189843749778E-2</v>
      </c>
      <c r="K95" s="818"/>
      <c r="L95" s="479"/>
      <c r="M95" s="479">
        <f>M65+SUM(G46:G55)+SUM(G34:G43)+M32</f>
        <v>7.8673725328133048E-3</v>
      </c>
      <c r="N95" s="818"/>
      <c r="O95" s="479"/>
      <c r="P95" s="479">
        <f>P65+SUM(H46:H55)+SUM(H34:H43)+P32</f>
        <v>7.4991653289516055E-2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1.6203189843749778E-2</v>
      </c>
      <c r="I96" s="398"/>
      <c r="J96" s="864">
        <f>J80+SUM(G46:G55)+SUM(G34:G43)</f>
        <v>7.8673725328133048E-3</v>
      </c>
      <c r="K96" s="824"/>
      <c r="L96" s="398"/>
      <c r="M96" s="398">
        <f>M80+SUM(H46:H55)+SUM(H34:H43)</f>
        <v>7.4991653289516055E-2</v>
      </c>
      <c r="N96" s="824"/>
      <c r="O96" s="398"/>
      <c r="P96" s="398">
        <f>P80+SUM(J46:J55)+SUM(J34:J43)</f>
        <v>7.4991653289516055E-2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7.8673725328133048E-3</v>
      </c>
      <c r="I97" s="326"/>
      <c r="J97" s="865">
        <f>J81+SUM(H46:H55)+SUM(H34:H43)+J91</f>
        <v>7.4991653289516055E-2</v>
      </c>
      <c r="K97" s="817"/>
      <c r="L97" s="326"/>
      <c r="M97" s="326">
        <f>M81+SUM(J46:J55)+SUM(J34:J43)+M91</f>
        <v>7.4991653289516055E-2</v>
      </c>
      <c r="N97" s="817"/>
      <c r="O97" s="326"/>
      <c r="P97" s="326">
        <f>P81+SUM(M46:M55)+SUM(M34:M43)+P91</f>
        <v>7.4991653289516055E-2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7.4991653289516069E-2</v>
      </c>
      <c r="I99" s="360"/>
      <c r="J99" s="867">
        <f>SUM(J95:J98)</f>
        <v>9.9062215666079145E-2</v>
      </c>
      <c r="K99" s="819"/>
      <c r="L99" s="360"/>
      <c r="M99" s="360">
        <f>SUM(M95:M98)</f>
        <v>0.15785067911184542</v>
      </c>
      <c r="N99" s="819"/>
      <c r="O99" s="360"/>
      <c r="P99" s="360">
        <f>SUM(P95:P98)</f>
        <v>0.22497495986854815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2014-04-26T11:51:10Z</dcterms:modified>
</cp:coreProperties>
</file>