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L82" i="6"/>
  <c r="R77" i="6"/>
  <c r="R44" i="6"/>
  <c r="R72" i="6"/>
  <c r="N20" i="6"/>
  <c r="H83" i="6"/>
  <c r="L97" i="6" l="1"/>
  <c r="L90" i="6"/>
  <c r="L84" i="6"/>
  <c r="L93" i="6"/>
  <c r="L87" i="6"/>
  <c r="L101" i="6"/>
  <c r="L98" i="6"/>
  <c r="L99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<sst xmlns="http://schemas.openxmlformats.org/spreadsheetml/2006/main" count="3066" uniqueCount="704">
  <si>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</si>
  <si>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</si>
  <si>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</si>
  <si>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</si>
  <si>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</si>
  <si>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</si>
  <si>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</si>
  <si>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</si>
  <si>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</si>
  <si>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</si>
  <si>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</si>
  <si>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</si>
  <si>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</si>
  <si>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</si>
  <si>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</si>
  <si>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</si>
  <si>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</si>
  <si>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</si>
  <si>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</si>
  <si>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</si>
  <si>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</si>
  <si>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</si>
  <si>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</si>
  <si>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</si>
  <si>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</si>
  <si>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</si>
  <si>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</si>
  <si>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</si>
  <si>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</si>
  <si>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</si>
  <si>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</si>
  <si>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</si>
  <si>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</si>
  <si>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</si>
  <si>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</si>
  <si>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</si>
  <si>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</si>
  <si>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</si>
  <si>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</si>
  <si>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</si>
  <si>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</si>
  <si>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</si>
  <si>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</si>
  <si>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</si>
  <si>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</si>
  <si>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</si>
  <si>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</si>
  <si>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</si>
  <si>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</si>
  <si>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</si>
  <si>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</si>
  <si>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</si>
  <si>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</si>
  <si>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</si>
  <si>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</si>
  <si>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</si>
  <si>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</si>
  <si>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</si>
  <si>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</si>
  <si>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</si>
  <si>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</si>
  <si>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</si>
  <si>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</si>
  <si>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</si>
  <si>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</si>
  <si>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</si>
  <si>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</si>
  <si>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</si>
  <si>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</si>
  <si>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</si>
  <si>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</si>
  <si>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</si>
  <si>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</si>
  <si>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</si>
  <si>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</si>
  <si>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</si>
  <si>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</si>
  <si>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</si>
  <si>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</si>
  <si>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</si>
  <si>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</si>
  <si>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</si>
  <si>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</si>
  <si>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</si>
  <si>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</si>
  <si>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</si>
  <si>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</si>
  <si>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</si>
  <si>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</si>
  <si>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</si>
  <si>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</si>
  <si>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</si>
  <si>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</si>
  <si>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</si>
  <si>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</si>
  <si>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</si>
  <si>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</si>
  <si>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</si>
  <si>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</si>
  <si>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</si>
  <si>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</si>
  <si>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</si>
  <si>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</si>
  <si>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</si>
  <si>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</si>
  <si>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</si>
  <si>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</si>
  <si>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</si>
  <si>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</si>
  <si>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</si>
  <si>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</si>
  <si>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</si>
  <si>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</si>
  <si>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</si>
  <si>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</si>
  <si>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</si>
  <si>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</si>
  <si>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</si>
  <si>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</si>
  <si>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</si>
  <si>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</si>
  <si>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</si>
  <si>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</si>
  <si>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</si>
  <si>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</si>
  <si>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</si>
  <si>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</si>
  <si>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</si>
  <si>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</si>
  <si>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</si>
  <si>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</si>
  <si>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</si>
  <si>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</si>
  <si>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</si>
  <si>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</si>
  <si>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</si>
  <si>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</si>
  <si>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</si>
  <si>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</si>
  <si>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</si>
  <si>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</si>
  <si>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</si>
  <si>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</si>
  <si>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</si>
  <si>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</si>
  <si>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</si>
  <si>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</si>
  <si>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</si>
  <si>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</si>
  <si>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</si>
  <si>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</si>
  <si>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</si>
  <si>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</si>
  <si>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</si>
  <si>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</si>
  <si>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</si>
  <si>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</si>
  <si>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</si>
  <si>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</si>
  <si>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</si>
  <si>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</si>
  <si>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</si>
  <si>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</si>
  <si>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</si>
  <si>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</si>
  <si>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</si>
  <si>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</si>
  <si>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</si>
  <si>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</si>
  <si>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</si>
  <si>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</si>
  <si>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</si>
  <si>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</si>
  <si>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</si>
  <si>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</si>
  <si>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</si>
  <si>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</si>
  <si>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</si>
  <si>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</si>
  <si>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</si>
  <si>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</si>
  <si>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</si>
  <si>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</si>
  <si>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</si>
  <si>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</si>
  <si>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</si>
  <si>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</si>
  <si>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</si>
  <si>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</si>
  <si>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</si>
  <si>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</si>
  <si>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</si>
  <si>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</si>
  <si>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</si>
  <si>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</si>
  <si>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</si>
  <si>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</si>
  <si>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</si>
  <si>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</si>
  <si>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</si>
  <si>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</si>
  <si>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</si>
  <si>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</si>
  <si>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</si>
  <si>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</si>
  <si>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</si>
  <si>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</si>
  <si>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</si>
  <si>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</si>
  <si>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</si>
  <si>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</si>
  <si>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</si>
  <si>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</si>
  <si>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</si>
  <si>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</si>
  <si>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</si>
  <si>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</si>
  <si>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</si>
  <si>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</si>
  <si>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</si>
  <si>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</si>
  <si>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</si>
  <si>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</si>
  <si>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</si>
  <si>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</si>
  <si>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</si>
  <si>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</si>
  <si>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</si>
  <si>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</si>
  <si>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</si>
  <si>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</si>
  <si>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</si>
  <si>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</si>
  <si>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</si>
  <si>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</si>
  <si>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</si>
  <si>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</si>
  <si>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</si>
  <si>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</si>
  <si>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</si>
  <si>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</si>
  <si>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</si>
  <si>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</si>
  <si>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</si>
  <si>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</si>
  <si>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</si>
  <si>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</si>
  <si>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</si>
  <si>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</si>
  <si>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</si>
  <si>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</si>
  <si>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</si>
  <si>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</si>
  <si>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</si>
  <si>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</si>
  <si>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</si>
  <si>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</si>
  <si>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</si>
  <si>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</si>
  <si>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</si>
  <si>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</si>
  <si>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</si>
  <si>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</si>
  <si>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</si>
  <si>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</si>
  <si>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</si>
  <si>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</si>
  <si>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</si>
  <si>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</si>
  <si>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</si>
  <si>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</si>
  <si>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</si>
  <si>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</si>
  <si>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</si>
  <si>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</si>
  <si>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</si>
  <si>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</si>
  <si>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</si>
  <si>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</si>
  <si>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</si>
  <si>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</si>
  <si>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</si>
  <si>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</si>
  <si>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</si>
  <si>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</si>
  <si>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</si>
  <si>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</si>
  <si>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</si>
  <si>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</si>
  <si>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</si>
  <si>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</si>
  <si>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</si>
  <si>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</si>
  <si>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</si>
  <si>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</si>
  <si>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</si>
  <si>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</si>
  <si>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</si>
  <si>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</si>
  <si>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</si>
  <si>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</si>
  <si>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</si>
  <si>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</si>
  <si>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</si>
  <si>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</si>
  <si>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</si>
  <si>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</si>
  <si>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</si>
  <si>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</si>
  <si>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</si>
  <si>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</si>
  <si>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</si>
  <si>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</si>
  <si>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</si>
  <si>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</si>
  <si>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</si>
  <si>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</si>
  <si>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</si>
  <si>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</si>
  <si>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</si>
  <si>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</si>
  <si>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</si>
  <si>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</si>
  <si>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</si>
  <si>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</si>
  <si>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</si>
  <si>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</si>
  <si>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</si>
  <si>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</si>
  <si>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</si>
  <si>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</si>
  <si>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</si>
  <si>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</si>
  <si>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</si>
  <si>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</si>
  <si>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</si>
  <si>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</si>
  <si>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</si>
  <si>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</si>
  <si>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</si>
  <si>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</si>
  <si>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</si>
  <si>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</si>
  <si>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</si>
  <si>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</si>
  <si>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</si>
  <si>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</si>
  <si>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</si>
  <si>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</si>
  <si>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</si>
  <si>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</si>
  <si>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</si>
  <si>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</si>
  <si>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</si>
  <si>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</si>
  <si>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</si>
  <si>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</si>
  <si>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</si>
  <si>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</si>
  <si>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</si>
  <si>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</si>
  <si>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</si>
  <si>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</si>
  <si>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</si>
  <si>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</si>
  <si>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</si>
  <si>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</si>
  <si>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</si>
  <si>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</si>
  <si>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</si>
  <si>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</si>
  <si>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</si>
  <si>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</si>
  <si>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</si>
  <si>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</si>
  <si>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</si>
  <si>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</si>
  <si>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</si>
  <si>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</si>
  <si>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</si>
  <si>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</si>
  <si>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</si>
  <si>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</si>
  <si>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</si>
  <si>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</si>
  <si>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</si>
  <si>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</si>
  <si>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</si>
  <si>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</si>
  <si>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</si>
  <si>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</si>
  <si>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</si>
  <si>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</si>
  <si>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</si>
  <si>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</si>
  <si>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</si>
  <si>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</si>
  <si>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</si>
  <si>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</si>
  <si>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</si>
  <si>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</si>
  <si>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</si>
  <si>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</si>
  <si>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</si>
  <si>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</si>
  <si>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</si>
  <si>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</si>
  <si>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</si>
  <si>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</si>
  <si>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</si>
  <si>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</si>
  <si>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</si>
  <si>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</si>
  <si>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</si>
  <si>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</si>
  <si>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</si>
  <si>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</si>
  <si>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</si>
  <si>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</si>
  <si>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</si>
  <si>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</si>
  <si>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</si>
  <si>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</si>
  <si>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</si>
  <si>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</si>
  <si>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</si>
  <si>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</si>
  <si>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</si>
  <si>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</si>
  <si>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</si>
  <si>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</si>
  <si>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</si>
  <si>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</si>
  <si>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</si>
  <si>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</si>
  <si>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</si>
  <si>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</si>
  <si>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</si>
  <si>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</si>
  <si>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</si>
  <si>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</si>
  <si>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</si>
  <si>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</si>
  <si>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</si>
  <si>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</si>
  <si>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</si>
  <si>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</si>
  <si>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</si>
  <si>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</si>
  <si>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</si>
  <si>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</si>
  <si>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</si>
  <si>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</si>
  <si>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</si>
  <si>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</si>
  <si>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</si>
  <si>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</si>
  <si>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</si>
  <si>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</si>
  <si>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</si>
  <si>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</si>
  <si>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</si>
  <si>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</si>
  <si>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</si>
  <si>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</si>
  <si>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</si>
  <si>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</si>
  <si>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</si>
  <si>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</si>
  <si>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</si>
  <si>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</si>
  <si>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</si>
  <si>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</si>
  <si>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</si>
  <si>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</si>
  <si>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</si>
  <si>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</si>
  <si>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</si>
  <si>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</si>
  <si>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</si>
  <si>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</si>
  <si>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</si>
  <si>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</si>
  <si>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</si>
  <si>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</si>
  <si>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</si>
  <si>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</si>
  <si>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</si>
  <si>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</si>
  <si>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</si>
  <si>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</si>
  <si>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</si>
  <si>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</si>
  <si>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</si>
  <si>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</si>
  <si>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</si>
  <si>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</si>
  <si>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</si>
  <si>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</si>
  <si>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</si>
  <si>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</si>
  <si>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</si>
  <si>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</si>
  <si>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</si>
  <si>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</si>
  <si>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</si>
  <si>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</si>
  <si>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</si>
  <si>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</si>
  <si>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</si>
  <si>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</si>
  <si>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</si>
  <si>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</si>
  <si>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</si>
  <si>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</si>
  <si>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</si>
  <si>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</si>
  <si>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</si>
  <si>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</si>
  <si>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</si>
  <si>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</si>
  <si>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</si>
  <si>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</si>
  <si>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</si>
  <si>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</si>
  <si>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</si>
  <si>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</si>
  <si>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</si>
  <si>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</si>
  <si>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</si>
  <si>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</si>
  <si>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</si>
  <si>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</si>
  <si>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</si>
  <si>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</si>
  <si>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</si>
  <si>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</si>
  <si>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</si>
  <si>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</si>
  <si>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</si>
  <si>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</si>
  <si>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</si>
  <si>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</si>
  <si>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</si>
  <si>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</si>
  <si>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</si>
  <si>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</si>
  <si>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</si>
  <si>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</si>
  <si>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</si>
  <si>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</si>
  <si>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</si>
  <si>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</si>
  <si>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</si>
  <si>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</si>
  <si>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</si>
  <si>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</si>
  <si>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</si>
  <si>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</si>
  <si>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</si>
  <si>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</si>
  <si>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</si>
  <si>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</si>
  <si>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</si>
  <si>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</si>
  <si>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</si>
  <si>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</si>
  <si>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</si>
  <si>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</si>
  <si>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</si>
  <si>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</si>
  <si>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</si>
  <si>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</si>
  <si>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</si>
  <si>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</si>
  <si>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</si>
  <si>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</si>
  <si>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</si>
  <si>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</si>
  <si>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</si>
  <si>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</si>
  <si>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</si>
  <si>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</si>
  <si>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</si>
  <si>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</si>
  <si>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</si>
  <si>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</si>
  <si>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</si>
  <si>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</si>
  <si>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</si>
  <si>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</si>
  <si>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</si>
  <si>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</si>
  <si>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</si>
  <si>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</si>
  <si>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</si>
  <si>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</si>
  <si>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</si>
  <si>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</si>
  <si>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</si>
  <si>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</si>
  <si>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</si>
  <si>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</si>
  <si>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</si>
  <si>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</si>
  <si>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</si>
  <si>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</si>
  <si>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</si>
  <si>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</si>
  <si>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</si>
  <si>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</si>
  <si>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</si>
  <si>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</si>
  <si>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</si>
  <si>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</si>
  <si>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</si>
  <si>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</si>
  <si>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</si>
  <si>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</si>
  <si>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</si>
  <si>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</si>
  <si>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</si>
  <si>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</si>
  <si>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</si>
  <si>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</si>
  <si>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</si>
  <si>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</si>
  <si>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</si>
  <si>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</si>
  <si>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</si>
  <si>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</si>
  <si>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</si>
  <si>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</si>
  <si>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</si>
  <si>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</si>
  <si>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</si>
  <si>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</si>
  <si>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</si>
  <si>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</si>
  <si>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</si>
  <si>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</si>
  <si>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</si>
  <si>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</si>
  <si>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</si>
  <si>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</si>
  <si>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</si>
  <si>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</si>
  <si>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</si>
  <si>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</si>
  <si>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</si>
  <si>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</si>
  <si>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</si>
  <si>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</si>
  <si>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</si>
  <si>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</si>
  <si>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</si>
  <si>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</si>
  <si>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</si>
  <si>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</si>
  <si>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</si>
  <si>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</si>
  <si>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</si>
  <si>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</si>
  <si>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</si>
  <si>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</si>
  <si>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</si>
  <si>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</si>
  <si>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</si>
  <si>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</si>
  <si>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</si>
  <si>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</si>
  <si>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</si>
  <si>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</si>
  <si>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</si>
  <si>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</si>
  <si>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</si>
  <si>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</si>
  <si>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</si>
  <si>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</si>
  <si>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</si>
  <si>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</si>
  <si>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</si>
  <si>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</si>
  <si>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</si>
  <si>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</si>
  <si>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</si>
  <si>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</si>
  <si>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</si>
  <si>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</si>
  <si>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</si>
  <si>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</si>
  <si>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</si>
  <si>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</si>
  <si>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</si>
  <si>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</si>
  <si>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</si>
  <si>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</si>
  <si>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</si>
  <si>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</si>
  <si>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</si>
  <si>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TRV2523</t>
  </si>
  <si>
    <t>am</t>
  </si>
  <si>
    <t>TRV2523   A8  1"</t>
  </si>
  <si>
    <t>CHG SCRAP TO 0 PER KM 7/30/15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</si>
</sst>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6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TRV2523   A8  1"</v>
      </c>
      <c r="Q5" s="348"/>
      <c r="R5" s="226"/>
      <c r="S5" s="226"/>
      <c r="T5" s="226"/>
      <c r="U5" s="349" t="s">
        <v>16</v>
      </c>
      <c r="V5" s="921">
        <f ca="1" xml:space="preserve"> TODAY()</f>
        <v>42772</v>
      </c>
      <c r="W5" s="158"/>
      <c r="X5" s="158"/>
      <c r="Y5" s="158"/>
    </row>
    <row r="6" spans="1:29" ht="18.75" thickBot="1" x14ac:dyDescent="0.3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4">
        <v>1</v>
      </c>
      <c r="B8" s="1014" t="s">
        <v>317</v>
      </c>
      <c r="C8" s="988" t="s">
        <v>77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925" t="s">
        <v>703</v>
      </c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285">
        <v>1.5249999999999999</v>
      </c>
      <c r="P13" s="158"/>
      <c r="Q13" s="993" t="s">
        <v>312</v>
      </c>
      <c r="R13" s="967"/>
      <c r="S13" s="1013">
        <f>+C20</f>
        <v>0.625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9.2999999999999999E-2</v>
      </c>
      <c r="P15" s="158"/>
      <c r="Q15" s="993" t="s">
        <v>308</v>
      </c>
      <c r="R15" s="967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391.91965626083675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4.8762642891837533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1.6379999999999999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3.08354016108776E-2</v>
      </c>
      <c r="J20" s="318"/>
      <c r="K20" s="158"/>
      <c r="L20" s="917" t="s">
        <v>300</v>
      </c>
      <c r="M20" s="911"/>
      <c r="N20" s="915"/>
      <c r="O20" s="924">
        <v>0</v>
      </c>
      <c r="P20" s="925"/>
      <c r="Q20" s="993" t="s">
        <v>299</v>
      </c>
      <c r="R20" s="967"/>
      <c r="S20" s="252">
        <f>IF(ISERROR(T18/O22),"",T18/O22)</f>
        <v>85.775335775335776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692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0.40635535743197948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1.6379999999999999</v>
      </c>
      <c r="P22" s="158"/>
      <c r="Q22" s="993" t="s">
        <v>296</v>
      </c>
      <c r="R22" s="966"/>
      <c r="S22" s="966"/>
      <c r="T22" s="203">
        <f>IF(S20="",,S20 - 1)</f>
        <v>84.775335775335776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4.8762642891837533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292</v>
      </c>
      <c r="M24" s="1036"/>
      <c r="N24" s="1036"/>
      <c r="O24" s="920">
        <f>IF(ISERROR(S17/T22),,S17/T22)</f>
        <v>5.7519846363173421E-2</v>
      </c>
      <c r="P24" s="243" t="s">
        <v>22</v>
      </c>
      <c r="Q24" s="1020" t="s">
        <v>693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684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701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4" t="s">
        <v>700</v>
      </c>
      <c r="N30" s="954"/>
      <c r="O30" s="922">
        <v>1.7000000000000001E-2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4.051984636317342E-2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971" t="s">
        <v>686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357"/>
      <c r="U35" s="357"/>
      <c r="V35" s="926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283">
        <v>6.5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553.84615384615381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498.46153846153845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508.65201465201466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85.775335775335776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3987.6923076923076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84.775335775335776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6.839725770909248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142.69836298932384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102.59588656363871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5.7519846363173421E-2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687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8.3076923076923084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0.12079167736266419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688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377.40411343636129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3135.357250086694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689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391.91965626083675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9.8646536512842414E-2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0" t="s">
        <v>248</v>
      </c>
      <c r="M54" s="961"/>
      <c r="N54" s="961"/>
      <c r="O54" s="962"/>
      <c r="P54" s="1024">
        <f>U52</f>
        <v>391.91965626083675</v>
      </c>
      <c r="Q54" s="1025"/>
      <c r="R54" s="158"/>
      <c r="S54" s="323" t="s">
        <v>247</v>
      </c>
      <c r="T54" s="324"/>
      <c r="U54" s="324"/>
      <c r="V54" s="347">
        <f>O24</f>
        <v>5.7519846363173421E-2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3.08354016108776E-2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4.0263892454221392E-2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2.2145140849821769E-2</v>
      </c>
      <c r="E62" s="146"/>
      <c r="F62" s="304">
        <v>68</v>
      </c>
      <c r="G62" s="180" t="s">
        <v>231</v>
      </c>
      <c r="H62" s="182"/>
      <c r="I62" s="181">
        <f>SUM(I53:I61)</f>
        <v>0.14898728073031156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1.4587903854895574E-2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9.8646536512842414E-2</v>
      </c>
      <c r="E64" s="146"/>
      <c r="F64" s="165">
        <v>70</v>
      </c>
      <c r="G64" s="167" t="s">
        <v>352</v>
      </c>
      <c r="H64" s="166"/>
      <c r="I64" s="162">
        <f>+I63+I62</f>
        <v>0.16357518458520715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42772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 x14ac:dyDescent="0.25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 x14ac:dyDescent="0.25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 x14ac:dyDescent="0.25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 x14ac:dyDescent="0.25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0.11326192112822703</v>
      </c>
      <c r="F23" s="120">
        <f>E23</f>
        <v>0.11326192112822703</v>
      </c>
    </row>
    <row r="24" spans="2:28" x14ac:dyDescent="0.2">
      <c r="B24" s="115" t="s">
        <v>44</v>
      </c>
      <c r="C24" s="108"/>
      <c r="D24" s="111"/>
      <c r="E24" s="111">
        <f>Assembly!H96</f>
        <v>3.392535780208273E-2</v>
      </c>
      <c r="F24" s="120">
        <f>E24</f>
        <v>3.392535780208273E-2</v>
      </c>
    </row>
    <row r="25" spans="2:28" x14ac:dyDescent="0.2">
      <c r="B25" s="121" t="s">
        <v>40</v>
      </c>
      <c r="C25" s="108"/>
      <c r="D25" s="361"/>
      <c r="E25" s="122">
        <f>Assembly!H97</f>
        <v>1.6387905654897374E-2</v>
      </c>
      <c r="F25" s="123">
        <f>E25-Assembly!H85-Assembly!H86-Assembly!H88-Assembly!H89-'Machined Part #1'!I54-'Machined Part #1'!I58-'Pacific Quote #2'!I50-'Pacific Quote #2'!I54-'Pacific Quote #3'!I50-'Pacific Quote #3'!I54</f>
        <v>1.4587903854895574E-2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-0.16357518458520712</v>
      </c>
      <c r="F26" s="120">
        <f>F22-F23-F24-F25</f>
        <v>-0.16177518278520533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-0.16357518458520712</v>
      </c>
      <c r="F28" s="120">
        <f>F26-F27</f>
        <v>-0.16177518278520533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0.11326192112822703</v>
      </c>
      <c r="F34" s="396">
        <f>'Machined Part #1'!I55+'Machined Part #1'!I56+'Machined Part #1'!I57</f>
        <v>3.392535780208273E-2</v>
      </c>
      <c r="G34" s="469">
        <f>'Machined Part #1'!I63+'Machined Part #1'!I54+'Machined Part #1'!I58</f>
        <v>1.6387905654897374E-2</v>
      </c>
      <c r="H34" s="327">
        <f>'Machined Part #1'!I64</f>
        <v>0.16357518458520715</v>
      </c>
      <c r="I34" s="327"/>
      <c r="J34" s="845">
        <f t="shared" ref="J34:J43" si="1">$H34</f>
        <v>0.16357518458520715</v>
      </c>
      <c r="K34" s="813"/>
      <c r="L34" s="327"/>
      <c r="M34" s="327">
        <f t="shared" ref="M34:M43" si="2">$H34</f>
        <v>0.16357518458520715</v>
      </c>
      <c r="N34" s="813"/>
      <c r="O34" s="327"/>
      <c r="P34" s="327">
        <f t="shared" ref="P34:P43" si="3">$H34</f>
        <v>0.16357518458520715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0.16357518458520715</v>
      </c>
      <c r="I44" s="468"/>
      <c r="J44" s="848">
        <f>SUM(J34:J43)</f>
        <v>0.16357518458520715</v>
      </c>
      <c r="K44" s="815"/>
      <c r="L44" s="468"/>
      <c r="M44" s="468">
        <f>SUM(M34:M43)</f>
        <v>0.16357518458520715</v>
      </c>
      <c r="N44" s="815"/>
      <c r="O44" s="468"/>
      <c r="P44" s="468">
        <f>SUM(P34:P43)</f>
        <v>0.16357518458520715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0.11326192112822703</v>
      </c>
      <c r="I95" s="479"/>
      <c r="J95" s="863">
        <f>J65+SUM(F46:F55)+SUM(F34:F43)+J32</f>
        <v>3.392535780208273E-2</v>
      </c>
      <c r="K95" s="818"/>
      <c r="L95" s="479"/>
      <c r="M95" s="479">
        <f>M65+SUM(G46:G55)+SUM(G34:G43)+M32</f>
        <v>1.6387905654897374E-2</v>
      </c>
      <c r="N95" s="818"/>
      <c r="O95" s="479"/>
      <c r="P95" s="479">
        <f>P65+SUM(H46:H55)+SUM(H34:H43)+P32</f>
        <v>0.16357518458520715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3.392535780208273E-2</v>
      </c>
      <c r="I96" s="398"/>
      <c r="J96" s="864">
        <f>J80+SUM(G46:G55)+SUM(G34:G43)</f>
        <v>1.6387905654897374E-2</v>
      </c>
      <c r="K96" s="824"/>
      <c r="L96" s="398"/>
      <c r="M96" s="398">
        <f>M80+SUM(H46:H55)+SUM(H34:H43)</f>
        <v>0.16357518458520715</v>
      </c>
      <c r="N96" s="824"/>
      <c r="O96" s="398"/>
      <c r="P96" s="398">
        <f>P80+SUM(J46:J55)+SUM(J34:J43)</f>
        <v>0.16357518458520715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1.6387905654897374E-2</v>
      </c>
      <c r="I97" s="326"/>
      <c r="J97" s="865">
        <f>J81+SUM(H46:H55)+SUM(H34:H43)+J91</f>
        <v>0.16357518458520715</v>
      </c>
      <c r="K97" s="817"/>
      <c r="L97" s="326"/>
      <c r="M97" s="326">
        <f>M81+SUM(J46:J55)+SUM(J34:J43)+M91</f>
        <v>0.16357518458520715</v>
      </c>
      <c r="N97" s="817"/>
      <c r="O97" s="326"/>
      <c r="P97" s="326">
        <f>P81+SUM(M46:M55)+SUM(M34:M43)+P91</f>
        <v>0.16357518458520715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0.16357518458520712</v>
      </c>
      <c r="I99" s="360"/>
      <c r="J99" s="867">
        <f>SUM(J95:J98)</f>
        <v>0.21388844804218726</v>
      </c>
      <c r="K99" s="819"/>
      <c r="L99" s="360"/>
      <c r="M99" s="360">
        <f>SUM(M95:M98)</f>
        <v>0.34353827482531163</v>
      </c>
      <c r="N99" s="819"/>
      <c r="O99" s="360"/>
      <c r="P99" s="360">
        <f>SUM(P95:P98)</f>
        <v>0.49072555375562144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2017-02-06T13:24:24Z</dcterms:modified>
</cp:coreProperties>
</file>