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<sst xmlns="http://schemas.openxmlformats.org/spreadsheetml/2006/main" count="3069" uniqueCount="707">
  <si>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</si>
  <si>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</si>
  <si>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</si>
  <si>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</si>
  <si>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</si>
  <si>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</si>
  <si>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</si>
  <si>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</si>
  <si>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</si>
  <si>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</si>
  <si>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</si>
  <si>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</si>
  <si>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</si>
  <si>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</si>
  <si>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</si>
  <si>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</si>
  <si>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</si>
  <si>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</si>
  <si>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</si>
  <si>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</si>
  <si>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</si>
  <si>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</si>
  <si>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</si>
  <si>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</si>
  <si>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</si>
  <si>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</si>
  <si>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</si>
  <si>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</si>
  <si>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</si>
  <si>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</si>
  <si>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</si>
  <si>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</si>
  <si>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</si>
  <si>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</si>
  <si>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</si>
  <si>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</si>
  <si>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</si>
  <si>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</si>
  <si>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</si>
  <si>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</si>
  <si>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</si>
  <si>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</si>
  <si>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</si>
  <si>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</si>
  <si>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</si>
  <si>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</si>
  <si>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</si>
  <si>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</si>
  <si>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</si>
  <si>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</si>
  <si>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</si>
  <si>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</si>
  <si>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</si>
  <si>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</si>
  <si>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</si>
  <si>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</si>
  <si>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</si>
  <si>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</si>
  <si>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</si>
  <si>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</si>
  <si>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</si>
  <si>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</si>
  <si>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</si>
  <si>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</si>
  <si>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</si>
  <si>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</si>
  <si>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</si>
  <si>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</si>
  <si>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</si>
  <si>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</si>
  <si>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</si>
  <si>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</si>
  <si>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</si>
  <si>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</si>
  <si>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</si>
  <si>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</si>
  <si>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</si>
  <si>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</si>
  <si>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</si>
  <si>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</si>
  <si>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</si>
  <si>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</si>
  <si>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</si>
  <si>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</si>
  <si>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</si>
  <si>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</si>
  <si>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</si>
  <si>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</si>
  <si>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</si>
  <si>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</si>
  <si>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</si>
  <si>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</si>
  <si>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</si>
  <si>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</si>
  <si>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</si>
  <si>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</si>
  <si>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</si>
  <si>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</si>
  <si>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</si>
  <si>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</si>
  <si>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</si>
  <si>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</si>
  <si>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</si>
  <si>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</si>
  <si>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</si>
  <si>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</si>
  <si>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</si>
  <si>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</si>
  <si>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</si>
  <si>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</si>
  <si>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</si>
  <si>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</si>
  <si>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</si>
  <si>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</si>
  <si>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</si>
  <si>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</si>
  <si>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</si>
  <si>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</si>
  <si>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</si>
  <si>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</si>
  <si>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</si>
  <si>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</si>
  <si>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</si>
  <si>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</si>
  <si>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</si>
  <si>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</si>
  <si>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</si>
  <si>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</si>
  <si>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</si>
  <si>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</si>
  <si>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</si>
  <si>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</si>
  <si>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</si>
  <si>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</si>
  <si>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</si>
  <si>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</si>
  <si>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</si>
  <si>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</si>
  <si>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</si>
  <si>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</si>
  <si>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</si>
  <si>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</si>
  <si>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</si>
  <si>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</si>
  <si>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</si>
  <si>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</si>
  <si>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</si>
  <si>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</si>
  <si>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</si>
  <si>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</si>
  <si>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</si>
  <si>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</si>
  <si>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</si>
  <si>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</si>
  <si>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</si>
  <si>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</si>
  <si>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</si>
  <si>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</si>
  <si>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</si>
  <si>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</si>
  <si>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</si>
  <si>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</si>
  <si>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</si>
  <si>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</si>
  <si>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</si>
  <si>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</si>
  <si>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</si>
  <si>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</si>
  <si>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</si>
  <si>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</si>
  <si>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</si>
  <si>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</si>
  <si>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</si>
  <si>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</si>
  <si>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</si>
  <si>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</si>
  <si>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</si>
  <si>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</si>
  <si>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</si>
  <si>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</si>
  <si>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</si>
  <si>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</si>
  <si>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</si>
  <si>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</si>
  <si>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</si>
  <si>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</si>
  <si>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</si>
  <si>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</si>
  <si>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</si>
  <si>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</si>
  <si>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</si>
  <si>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</si>
  <si>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</si>
  <si>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</si>
  <si>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</si>
  <si>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</si>
  <si>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</si>
  <si>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</si>
  <si>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</si>
  <si>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</si>
  <si>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</si>
  <si>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</si>
  <si>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</si>
  <si>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</si>
  <si>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</si>
  <si>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</si>
  <si>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</si>
  <si>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</si>
  <si>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</si>
  <si>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</si>
  <si>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</si>
  <si>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</si>
  <si>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</si>
  <si>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</si>
  <si>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</si>
  <si>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</si>
  <si>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</si>
  <si>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</si>
  <si>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</si>
  <si>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</si>
  <si>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</si>
  <si>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</si>
  <si>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</si>
  <si>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</si>
  <si>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</si>
  <si>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</si>
  <si>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</si>
  <si>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</si>
  <si>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</si>
  <si>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</si>
  <si>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</si>
  <si>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</si>
  <si>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</si>
  <si>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</si>
  <si>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</si>
  <si>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</si>
  <si>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</si>
  <si>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</si>
  <si>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</si>
  <si>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</si>
  <si>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</si>
  <si>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</si>
  <si>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</si>
  <si>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</si>
  <si>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</si>
  <si>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</si>
  <si>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</si>
  <si>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</si>
  <si>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</si>
  <si>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</si>
  <si>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</si>
  <si>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</si>
  <si>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</si>
  <si>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</si>
  <si>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</si>
  <si>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</si>
  <si>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</si>
  <si>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</si>
  <si>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</si>
  <si>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</si>
  <si>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</si>
  <si>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</si>
  <si>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</si>
  <si>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</si>
  <si>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</si>
  <si>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</si>
  <si>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</si>
  <si>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</si>
  <si>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</si>
  <si>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</si>
  <si>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</si>
  <si>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</si>
  <si>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</si>
  <si>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</si>
  <si>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</si>
  <si>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</si>
  <si>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</si>
  <si>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</si>
  <si>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</si>
  <si>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</si>
  <si>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</si>
  <si>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</si>
  <si>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</si>
  <si>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</si>
  <si>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</si>
  <si>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</si>
  <si>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</si>
  <si>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</si>
  <si>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</si>
  <si>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</si>
  <si>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</si>
  <si>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</si>
  <si>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</si>
  <si>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</si>
  <si>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</si>
  <si>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</si>
  <si>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</si>
  <si>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</si>
  <si>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</si>
  <si>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</si>
  <si>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</si>
  <si>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</si>
  <si>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</si>
  <si>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</si>
  <si>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</si>
  <si>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</si>
  <si>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</si>
  <si>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</si>
  <si>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</si>
  <si>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</si>
  <si>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</si>
  <si>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</si>
  <si>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</si>
  <si>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</si>
  <si>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</si>
  <si>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</si>
  <si>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</si>
  <si>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</si>
  <si>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</si>
  <si>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</si>
  <si>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</si>
  <si>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</si>
  <si>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</si>
  <si>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</si>
  <si>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</si>
  <si>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</si>
  <si>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</si>
  <si>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</si>
  <si>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</si>
  <si>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</si>
  <si>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</si>
  <si>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</si>
  <si>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</si>
  <si>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</si>
  <si>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</si>
  <si>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</si>
  <si>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</si>
  <si>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</si>
  <si>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</si>
  <si>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</si>
  <si>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</si>
  <si>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</si>
  <si>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</si>
  <si>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</si>
  <si>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</si>
  <si>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</si>
  <si>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</si>
  <si>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</si>
  <si>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</si>
  <si>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</si>
  <si>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</si>
  <si>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</si>
  <si>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</si>
  <si>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</si>
  <si>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</si>
  <si>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</si>
  <si>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</si>
  <si>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</si>
  <si>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</si>
  <si>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</si>
  <si>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</si>
  <si>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</si>
  <si>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</si>
  <si>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</si>
  <si>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</si>
  <si>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</si>
  <si>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</si>
  <si>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</si>
  <si>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</si>
  <si>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</si>
  <si>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</si>
  <si>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</si>
  <si>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</si>
  <si>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</si>
  <si>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</si>
  <si>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</si>
  <si>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</si>
  <si>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</si>
  <si>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</si>
  <si>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</si>
  <si>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</si>
  <si>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</si>
  <si>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</si>
  <si>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</si>
  <si>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</si>
  <si>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</si>
  <si>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</si>
  <si>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</si>
  <si>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</si>
  <si>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</si>
  <si>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</si>
  <si>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</si>
  <si>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</si>
  <si>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</si>
  <si>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</si>
  <si>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</si>
  <si>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</si>
  <si>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</si>
  <si>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</si>
  <si>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</si>
  <si>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</si>
  <si>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</si>
  <si>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</si>
  <si>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</si>
  <si>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</si>
  <si>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</si>
  <si>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</si>
  <si>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</si>
  <si>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</si>
  <si>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</si>
  <si>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</si>
  <si>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</si>
  <si>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</si>
  <si>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</si>
  <si>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</si>
  <si>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</si>
  <si>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</si>
  <si>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</si>
  <si>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</si>
  <si>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</si>
  <si>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</si>
  <si>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</si>
  <si>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</si>
  <si>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</si>
  <si>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</si>
  <si>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</si>
  <si>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</si>
  <si>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</si>
  <si>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</si>
  <si>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</si>
  <si>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</si>
  <si>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</si>
  <si>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</si>
  <si>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</si>
  <si>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</si>
  <si>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</si>
  <si>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</si>
  <si>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</si>
  <si>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</si>
  <si>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</si>
  <si>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</si>
  <si>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</si>
  <si>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</si>
  <si>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</si>
  <si>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</si>
  <si>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</si>
  <si>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</si>
  <si>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</si>
  <si>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</si>
  <si>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</si>
  <si>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</si>
  <si>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</si>
  <si>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</si>
  <si>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</si>
  <si>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</si>
  <si>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</si>
  <si>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</si>
  <si>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</si>
  <si>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</si>
  <si>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</si>
  <si>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</si>
  <si>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</si>
  <si>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</si>
  <si>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</si>
  <si>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</si>
  <si>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</si>
  <si>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</si>
  <si>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</si>
  <si>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</si>
  <si>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</si>
  <si>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</si>
  <si>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</si>
  <si>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</si>
  <si>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</si>
  <si>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</si>
  <si>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</si>
  <si>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</si>
  <si>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</si>
  <si>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</si>
  <si>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</si>
  <si>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</si>
  <si>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</si>
  <si>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</si>
  <si>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</si>
  <si>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</si>
  <si>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</si>
  <si>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</si>
  <si>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</si>
  <si>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</si>
  <si>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</si>
  <si>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</si>
  <si>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</si>
  <si>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</si>
  <si>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</si>
  <si>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</si>
  <si>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</si>
  <si>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</si>
  <si>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</si>
  <si>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</si>
  <si>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</si>
  <si>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</si>
  <si>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</si>
  <si>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</si>
  <si>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</si>
  <si>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</si>
  <si>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</si>
  <si>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</si>
  <si>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</si>
  <si>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</si>
  <si>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</si>
  <si>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</si>
  <si>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</si>
  <si>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</si>
  <si>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</si>
  <si>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</si>
  <si>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</si>
  <si>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</si>
  <si>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</si>
  <si>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</si>
  <si>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</si>
  <si>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</si>
  <si>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</si>
  <si>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</si>
  <si>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</si>
  <si>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</si>
  <si>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</si>
  <si>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</si>
  <si>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</si>
  <si>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</si>
  <si>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</si>
  <si>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</si>
  <si>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</si>
  <si>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</si>
  <si>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</si>
  <si>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</si>
  <si>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</si>
  <si>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</si>
  <si>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</si>
  <si>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</si>
  <si>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</si>
  <si>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</si>
  <si>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</si>
  <si>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</si>
  <si>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</si>
  <si>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</si>
  <si>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</si>
  <si>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</si>
  <si>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</si>
  <si>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</si>
  <si>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</si>
  <si>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</si>
  <si>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</si>
  <si>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</si>
  <si>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</si>
  <si>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</si>
  <si>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</si>
  <si>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</si>
  <si>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</si>
  <si>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</si>
  <si>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</si>
  <si>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</si>
  <si>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</si>
  <si>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</si>
  <si>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</si>
  <si>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</si>
  <si>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</si>
  <si>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</si>
  <si>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</si>
  <si>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</si>
  <si>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</si>
  <si>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</si>
  <si>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</si>
  <si>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</si>
  <si>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</si>
  <si>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</si>
  <si>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</si>
  <si>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</si>
  <si>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</si>
  <si>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</si>
  <si>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</si>
  <si>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</si>
  <si>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</si>
  <si>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</si>
  <si>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</si>
  <si>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</si>
  <si>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</si>
  <si>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</si>
  <si>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</si>
  <si>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</si>
  <si>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</si>
  <si>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</si>
  <si>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</si>
  <si>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</si>
  <si>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</si>
  <si>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</si>
  <si>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</si>
  <si>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</si>
  <si>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</si>
  <si>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</si>
  <si>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</si>
  <si>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</si>
  <si>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</si>
  <si>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</si>
  <si>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</si>
  <si>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</si>
  <si>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</si>
  <si>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</si>
  <si>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</si>
  <si>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</si>
  <si>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</si>
  <si>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</si>
  <si>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</si>
  <si>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</si>
  <si>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</si>
  <si>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</si>
  <si>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</si>
  <si>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</si>
  <si>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</si>
  <si>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</si>
  <si>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</si>
  <si>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</si>
  <si>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</si>
  <si>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</si>
  <si>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</si>
  <si>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</si>
  <si>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</si>
  <si>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</si>
  <si>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</si>
  <si>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</si>
  <si>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</si>
  <si>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</si>
  <si>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</si>
  <si>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</si>
  <si>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</si>
  <si>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</si>
  <si>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</si>
  <si>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</si>
  <si>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</si>
  <si>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</si>
  <si>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</si>
  <si>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</si>
  <si>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</si>
  <si>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</si>
  <si>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</si>
  <si>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</si>
  <si>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</si>
  <si>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</si>
  <si>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</si>
  <si>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</si>
  <si>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</si>
  <si>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</si>
  <si>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</si>
  <si>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</si>
  <si>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</si>
  <si>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</si>
  <si>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</si>
  <si>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</si>
  <si>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</si>
  <si>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</si>
  <si>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</si>
  <si>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</si>
  <si>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</si>
  <si>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</si>
  <si>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</si>
  <si>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</si>
  <si>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</si>
  <si>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</si>
  <si>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</si>
  <si>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</si>
  <si>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</si>
  <si>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</si>
  <si>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</si>
  <si>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</si>
  <si>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</si>
  <si>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</si>
  <si>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</si>
  <si>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</si>
  <si>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</si>
  <si>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</si>
  <si>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</si>
  <si>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</si>
  <si>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</si>
  <si>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</si>
  <si>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</si>
  <si>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</si>
  <si>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</si>
  <si>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</si>
  <si>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</si>
  <si>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</si>
  <si>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</si>
  <si>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</si>
  <si>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</si>
  <si>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</si>
  <si>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</si>
  <si>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</si>
  <si>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</si>
  <si>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</si>
  <si>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</si>
  <si>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</si>
  <si>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</si>
  <si>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</si>
  <si>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</si>
  <si>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</si>
  <si>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</si>
  <si>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VC10071-20     2"</t>
  </si>
  <si>
    <t>VC10071</t>
  </si>
  <si>
    <t>5/27/2015 CHANGED SCRAP FROM .020 TO .010 PER KM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</si>
</sst>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C00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14" fontId="0" fillId="22" borderId="0" xfId="0" applyNumberFormat="1" applyFill="1" applyBorder="1" applyAlignment="1">
      <alignment horizontal="center"/>
    </xf>
    <xf numFmtId="0" fontId="0" fillId="22" borderId="0" xfId="0" applyFill="1" applyBorder="1" applyAlignment="1">
      <alignment horizontal="center"/>
    </xf>
    <xf numFmtId="176" fontId="0" fillId="22" borderId="15" xfId="0" applyNumberForma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CC00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VC10071-20     2"</v>
      </c>
      <c r="Q5" s="348"/>
      <c r="R5" s="226"/>
      <c r="S5" s="226"/>
      <c r="T5" s="226"/>
      <c r="U5" s="349" t="s">
        <v>16</v>
      </c>
      <c r="V5" s="920">
        <f ca="1" xml:space="preserve"> TODAY()</f>
        <v>42151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339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064" t="s">
        <v>706</v>
      </c>
      <c r="N8" s="1065"/>
      <c r="O8" s="1065"/>
      <c r="P8" s="1065"/>
      <c r="Q8" s="1065"/>
      <c r="R8" s="1065"/>
      <c r="S8" s="1065"/>
      <c r="T8" s="1065"/>
      <c r="U8" s="1065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4.32</v>
      </c>
      <c r="P13" s="158"/>
      <c r="Q13" s="969" t="s">
        <v>312</v>
      </c>
      <c r="R13" s="968"/>
      <c r="S13" s="984">
        <f>+C20</f>
        <v>1.1875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305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0.125</v>
      </c>
      <c r="P15" s="158"/>
      <c r="Q15" s="969" t="s">
        <v>308</v>
      </c>
      <c r="R15" s="968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101.14044892016173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49.855539888119637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4.4649999999999999</v>
      </c>
      <c r="P18" s="158"/>
      <c r="Q18" s="969" t="s">
        <v>302</v>
      </c>
      <c r="R18" s="970"/>
      <c r="S18" s="968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1.1875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0.11948730828295671</v>
      </c>
      <c r="J20" s="318"/>
      <c r="K20" s="158"/>
      <c r="L20" s="916" t="s">
        <v>300</v>
      </c>
      <c r="M20" s="910"/>
      <c r="N20" s="914"/>
      <c r="O20" s="1066">
        <v>0.01</v>
      </c>
      <c r="P20" s="158"/>
      <c r="Q20" s="969" t="s">
        <v>299</v>
      </c>
      <c r="R20" s="968"/>
      <c r="S20" s="252">
        <f>IF(ISERROR(T18/O22),"",T18/O22)</f>
        <v>30.711917776324107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4.1546283240099697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4.5096499999999997</v>
      </c>
      <c r="P22" s="158"/>
      <c r="Q22" s="969" t="s">
        <v>296</v>
      </c>
      <c r="R22" s="970"/>
      <c r="S22" s="970"/>
      <c r="T22" s="203">
        <f>IF(S20="",,S20 - 1)</f>
        <v>29.711917776324107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49.855539888119637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1.6779643866626119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284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0.69299999999999995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0.98496438666261199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27.8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129.49640287769785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116.54676258992806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178.27150665794466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30.711917776324107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932.37410071942452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29.711917776324107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4.2300792100691735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398.54235379061367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63.451188151037606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1.6779643866626119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1.9424460431654678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3.523725211991485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416.54881184896237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809.12359136129385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101.14044892016173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2.8777089231263795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35" t="s">
        <v>248</v>
      </c>
      <c r="M54" s="1036"/>
      <c r="N54" s="1036"/>
      <c r="O54" s="1037"/>
      <c r="P54" s="965">
        <f>U52</f>
        <v>101.14044892016173</v>
      </c>
      <c r="Q54" s="966"/>
      <c r="R54" s="1041" t="s">
        <v>702</v>
      </c>
      <c r="S54" s="323" t="s">
        <v>247</v>
      </c>
      <c r="T54" s="324"/>
      <c r="U54" s="324"/>
      <c r="V54" s="347">
        <f>O24</f>
        <v>1.6779643866626119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0.11948730828295671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1.1745750706638283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0.64601628886510565</v>
      </c>
      <c r="E62" s="146"/>
      <c r="F62" s="304">
        <v>68</v>
      </c>
      <c r="G62" s="180" t="s">
        <v>231</v>
      </c>
      <c r="H62" s="182"/>
      <c r="I62" s="181">
        <f>SUM(I53:I61)</f>
        <v>3.016701574015928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5.2708223723889593E-2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2.8777089231263795</v>
      </c>
      <c r="E64" s="146"/>
      <c r="F64" s="165">
        <v>70</v>
      </c>
      <c r="G64" s="167" t="s">
        <v>352</v>
      </c>
      <c r="H64" s="166"/>
      <c r="I64" s="162">
        <f>+I63+I62</f>
        <v>3.0694097977398176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6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M8:U8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42151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42151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2.892324307741764</v>
      </c>
      <c r="F23" s="120">
        <f>E23</f>
        <v>2.892324307741764</v>
      </c>
    </row>
    <row r="24" spans="2:28">
      <c r="B24" s="115" t="s">
        <v>44</v>
      </c>
      <c r="C24" s="108"/>
      <c r="D24" s="111"/>
      <c r="E24" s="111">
        <f>Assembly!H96</f>
        <v>0.12257726447416184</v>
      </c>
      <c r="F24" s="120">
        <f>E24</f>
        <v>0.12257726447416184</v>
      </c>
    </row>
    <row r="25" spans="2:28">
      <c r="B25" s="121" t="s">
        <v>40</v>
      </c>
      <c r="C25" s="108"/>
      <c r="D25" s="361"/>
      <c r="E25" s="122">
        <f>Assembly!H97</f>
        <v>5.4508225523891396E-2</v>
      </c>
      <c r="F25" s="123">
        <f>E25-Assembly!H85-Assembly!H86-Assembly!H88-Assembly!H89-'Machined Part #1'!I54-'Machined Part #1'!I58-'Pacific Quote #2'!I50-'Pacific Quote #2'!I54-'Pacific Quote #3'!I50-'Pacific Quote #3'!I54</f>
        <v>5.27082237238896E-2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-3.0694097977398171</v>
      </c>
      <c r="F26" s="120">
        <f>F22-F23-F24-F25</f>
        <v>-3.0676097959398154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-3.0694097977398171</v>
      </c>
      <c r="F28" s="120">
        <f>F26-F27</f>
        <v>-3.0676097959398154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2.892324307741764</v>
      </c>
      <c r="F34" s="395">
        <f>'Machined Part #1'!I55+'Machined Part #1'!I56+'Machined Part #1'!I57</f>
        <v>0.12257726447416184</v>
      </c>
      <c r="G34" s="468">
        <f>'Machined Part #1'!I63+'Machined Part #1'!I54+'Machined Part #1'!I58</f>
        <v>5.4508225523891396E-2</v>
      </c>
      <c r="H34" s="327">
        <f>'Machined Part #1'!I64</f>
        <v>3.0694097977398176</v>
      </c>
      <c r="I34" s="327"/>
      <c r="J34" s="844">
        <f t="shared" ref="J34:J43" si="1">$H34</f>
        <v>3.0694097977398176</v>
      </c>
      <c r="K34" s="812"/>
      <c r="L34" s="327"/>
      <c r="M34" s="327">
        <f t="shared" ref="M34:M43" si="2">$H34</f>
        <v>3.0694097977398176</v>
      </c>
      <c r="N34" s="812"/>
      <c r="O34" s="327"/>
      <c r="P34" s="327">
        <f t="shared" ref="P34:P43" si="3">$H34</f>
        <v>3.0694097977398176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3.0694097977398176</v>
      </c>
      <c r="I44" s="467"/>
      <c r="J44" s="847">
        <f>SUM(J34:J43)</f>
        <v>3.0694097977398176</v>
      </c>
      <c r="K44" s="814"/>
      <c r="L44" s="467"/>
      <c r="M44" s="467">
        <f>SUM(M34:M43)</f>
        <v>3.0694097977398176</v>
      </c>
      <c r="N44" s="814"/>
      <c r="O44" s="467"/>
      <c r="P44" s="467">
        <f>SUM(P34:P43)</f>
        <v>3.0694097977398176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2.892324307741764</v>
      </c>
      <c r="I95" s="478"/>
      <c r="J95" s="862">
        <f>J65+SUM(F46:F55)+SUM(F34:F43)+J32</f>
        <v>0.12257726447416184</v>
      </c>
      <c r="K95" s="817"/>
      <c r="L95" s="478"/>
      <c r="M95" s="478">
        <f>M65+SUM(G46:G55)+SUM(G34:G43)+M32</f>
        <v>5.4508225523891396E-2</v>
      </c>
      <c r="N95" s="817"/>
      <c r="O95" s="478"/>
      <c r="P95" s="478">
        <f>P65+SUM(H46:H55)+SUM(H34:H43)+P32</f>
        <v>3.0694097977398176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0.12257726447416184</v>
      </c>
      <c r="I96" s="397"/>
      <c r="J96" s="863">
        <f>J80+SUM(G46:G55)+SUM(G34:G43)</f>
        <v>5.4508225523891396E-2</v>
      </c>
      <c r="K96" s="823"/>
      <c r="L96" s="397"/>
      <c r="M96" s="397">
        <f>M80+SUM(H46:H55)+SUM(H34:H43)</f>
        <v>3.0694097977398176</v>
      </c>
      <c r="N96" s="823"/>
      <c r="O96" s="397"/>
      <c r="P96" s="397">
        <f>P80+SUM(J46:J55)+SUM(J34:J43)</f>
        <v>3.0694097977398176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5.4508225523891396E-2</v>
      </c>
      <c r="I97" s="326"/>
      <c r="J97" s="864">
        <f>J81+SUM(H46:H55)+SUM(H34:H43)+J91</f>
        <v>3.0694097977398176</v>
      </c>
      <c r="K97" s="816"/>
      <c r="L97" s="326"/>
      <c r="M97" s="326">
        <f>M81+SUM(J46:J55)+SUM(J34:J43)+M91</f>
        <v>3.0694097977398176</v>
      </c>
      <c r="N97" s="816"/>
      <c r="O97" s="326"/>
      <c r="P97" s="326">
        <f>P81+SUM(M46:M55)+SUM(M34:M43)+P91</f>
        <v>3.0694097977398176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3.0694097977398171</v>
      </c>
      <c r="I99" s="360"/>
      <c r="J99" s="866">
        <f>SUM(J95:J98)</f>
        <v>3.2464952877378708</v>
      </c>
      <c r="K99" s="818"/>
      <c r="L99" s="360"/>
      <c r="M99" s="360">
        <f>SUM(M95:M98)</f>
        <v>6.1933278210035265</v>
      </c>
      <c r="N99" s="818"/>
      <c r="O99" s="360"/>
      <c r="P99" s="360">
        <f>SUM(P95:P98)</f>
        <v>9.2082293932194528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2015-05-27T16:08:05Z</dcterms:modified>
</cp:coreProperties>
</file>