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J43" i="1" s="1"/>
  <c r="I60" i="22"/>
  <c r="H37" i="1" s="1"/>
  <c r="M37" i="1" s="1"/>
  <c r="I60" i="25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7" i="1" l="1"/>
  <c r="J37" i="1"/>
  <c r="M43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L77" i="6" l="1"/>
  <c r="H47" i="6"/>
  <c r="H71" i="6" s="1"/>
  <c r="H84" i="6"/>
  <c r="L147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M93" i="6"/>
  <c r="O87" i="6"/>
  <c r="O101" i="6"/>
  <c r="M101" i="6"/>
  <c r="M84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<sst xmlns="http://schemas.openxmlformats.org/spreadsheetml/2006/main" count="3072" uniqueCount="710">
  <si>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</si>
  <si>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</si>
  <si>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</si>
  <si>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</si>
  <si>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</si>
  <si>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</si>
  <si>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</si>
  <si>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</si>
  <si>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</si>
  <si>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</si>
  <si>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</si>
  <si>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</si>
  <si>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</si>
  <si>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</si>
  <si>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</si>
  <si>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</si>
  <si>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</si>
  <si>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</si>
  <si>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</si>
  <si>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</si>
  <si>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</si>
  <si>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</si>
  <si>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</si>
  <si>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</si>
  <si>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</si>
  <si>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</si>
  <si>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</si>
  <si>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</si>
  <si>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</si>
  <si>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</si>
  <si>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</si>
  <si>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</si>
  <si>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</si>
  <si>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</si>
  <si>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</si>
  <si>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</si>
  <si>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</si>
  <si>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</si>
  <si>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</si>
  <si>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</si>
  <si>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</si>
  <si>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</si>
  <si>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</si>
  <si>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</si>
  <si>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</si>
  <si>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</si>
  <si>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</si>
  <si>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</si>
  <si>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</si>
  <si>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</si>
  <si>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</si>
  <si>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</si>
  <si>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</si>
  <si>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</si>
  <si>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</si>
  <si>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</si>
  <si>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</si>
  <si>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</si>
  <si>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</si>
  <si>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</si>
  <si>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</si>
  <si>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</si>
  <si>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</si>
  <si>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</si>
  <si>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</si>
  <si>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</si>
  <si>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</si>
  <si>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</si>
  <si>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</si>
  <si>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</si>
  <si>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</si>
  <si>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</si>
  <si>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</si>
  <si>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</si>
  <si>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</si>
  <si>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</si>
  <si>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</si>
  <si>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</si>
  <si>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</si>
  <si>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</si>
  <si>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</si>
  <si>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</si>
  <si>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</si>
  <si>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</si>
  <si>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</si>
  <si>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</si>
  <si>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</si>
  <si>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</si>
  <si>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</si>
  <si>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</si>
  <si>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</si>
  <si>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</si>
  <si>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</si>
  <si>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</si>
  <si>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</si>
  <si>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</si>
  <si>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</si>
  <si>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</si>
  <si>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</si>
  <si>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</si>
  <si>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</si>
  <si>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</si>
  <si>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</si>
  <si>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</si>
  <si>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</si>
  <si>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</si>
  <si>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</si>
  <si>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</si>
  <si>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</si>
  <si>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</si>
  <si>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</si>
  <si>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</si>
  <si>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</si>
  <si>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</si>
  <si>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</si>
  <si>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</si>
  <si>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</si>
  <si>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</si>
  <si>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</si>
  <si>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</si>
  <si>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</si>
  <si>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</si>
  <si>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</si>
  <si>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</si>
  <si>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</si>
  <si>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</si>
  <si>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</si>
  <si>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</si>
  <si>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</si>
  <si>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</si>
  <si>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</si>
  <si>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</si>
  <si>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</si>
  <si>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</si>
  <si>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</si>
  <si>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</si>
  <si>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</si>
  <si>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</si>
  <si>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</si>
  <si>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</si>
  <si>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</si>
  <si>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</si>
  <si>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</si>
  <si>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</si>
  <si>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</si>
  <si>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</si>
  <si>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</si>
  <si>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</si>
  <si>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</si>
  <si>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</si>
  <si>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</si>
  <si>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</si>
  <si>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</si>
  <si>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</si>
  <si>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</si>
  <si>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</si>
  <si>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</si>
  <si>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</si>
  <si>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</si>
  <si>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</si>
  <si>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</si>
  <si>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</si>
  <si>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</si>
  <si>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</si>
  <si>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</si>
  <si>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</si>
  <si>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</si>
  <si>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</si>
  <si>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</si>
  <si>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</si>
  <si>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</si>
  <si>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</si>
  <si>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</si>
  <si>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</si>
  <si>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</si>
  <si>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</si>
  <si>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</si>
  <si>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</si>
  <si>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</si>
  <si>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</si>
  <si>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</si>
  <si>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</si>
  <si>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</si>
  <si>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</si>
  <si>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</si>
  <si>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</si>
  <si>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</si>
  <si>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</si>
  <si>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</si>
  <si>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</si>
  <si>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</si>
  <si>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</si>
  <si>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</si>
  <si>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</si>
  <si>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</si>
  <si>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</si>
  <si>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</si>
  <si>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</si>
  <si>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</si>
  <si>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</si>
  <si>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</si>
  <si>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</si>
  <si>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</si>
  <si>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</si>
  <si>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</si>
  <si>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</si>
  <si>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</si>
  <si>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</si>
  <si>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</si>
  <si>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</si>
  <si>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</si>
  <si>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</si>
  <si>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</si>
  <si>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</si>
  <si>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</si>
  <si>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</si>
  <si>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</si>
  <si>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</si>
  <si>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</si>
  <si>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</si>
  <si>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</si>
  <si>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</si>
  <si>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</si>
  <si>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</si>
  <si>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</si>
  <si>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</si>
  <si>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</si>
  <si>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</si>
  <si>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</si>
  <si>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</si>
  <si>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</si>
  <si>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</si>
  <si>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</si>
  <si>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</si>
  <si>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</si>
  <si>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</si>
  <si>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</si>
  <si>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</si>
  <si>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</si>
  <si>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</si>
  <si>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</si>
  <si>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</si>
  <si>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</si>
  <si>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</si>
  <si>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</si>
  <si>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</si>
  <si>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</si>
  <si>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</si>
  <si>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</si>
  <si>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</si>
  <si>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</si>
  <si>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</si>
  <si>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</si>
  <si>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</si>
  <si>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</si>
  <si>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</si>
  <si>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</si>
  <si>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</si>
  <si>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</si>
  <si>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</si>
  <si>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</si>
  <si>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</si>
  <si>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</si>
  <si>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</si>
  <si>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</si>
  <si>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</si>
  <si>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</si>
  <si>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</si>
  <si>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</si>
  <si>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</si>
  <si>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</si>
  <si>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</si>
  <si>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</si>
  <si>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</si>
  <si>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</si>
  <si>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</si>
  <si>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</si>
  <si>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</si>
  <si>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</si>
  <si>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</si>
  <si>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</si>
  <si>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</si>
  <si>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</si>
  <si>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</si>
  <si>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</si>
  <si>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</si>
  <si>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</si>
  <si>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</si>
  <si>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</si>
  <si>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</si>
  <si>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</si>
  <si>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</si>
  <si>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</si>
  <si>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</si>
  <si>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</si>
  <si>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</si>
  <si>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</si>
  <si>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</si>
  <si>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</si>
  <si>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</si>
  <si>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</si>
  <si>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</si>
  <si>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</si>
  <si>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</si>
  <si>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</si>
  <si>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</si>
  <si>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</si>
  <si>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</si>
  <si>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</si>
  <si>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</si>
  <si>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</si>
  <si>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</si>
  <si>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</si>
  <si>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</si>
  <si>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</si>
  <si>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</si>
  <si>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</si>
  <si>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</si>
  <si>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</si>
  <si>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</si>
  <si>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</si>
  <si>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</si>
  <si>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</si>
  <si>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</si>
  <si>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</si>
  <si>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</si>
  <si>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</si>
  <si>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</si>
  <si>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</si>
  <si>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</si>
  <si>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</si>
  <si>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</si>
  <si>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</si>
  <si>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</si>
  <si>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</si>
  <si>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</si>
  <si>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</si>
  <si>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</si>
  <si>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</si>
  <si>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</si>
  <si>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</si>
  <si>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</si>
  <si>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</si>
  <si>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</si>
  <si>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</si>
  <si>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</si>
  <si>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</si>
  <si>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</si>
  <si>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</si>
  <si>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</si>
  <si>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</si>
  <si>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</si>
  <si>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</si>
  <si>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</si>
  <si>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</si>
  <si>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</si>
  <si>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</si>
  <si>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</si>
  <si>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</si>
  <si>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</si>
  <si>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</si>
  <si>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</si>
  <si>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</si>
  <si>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</si>
  <si>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</si>
  <si>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</si>
  <si>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</si>
  <si>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</si>
  <si>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</si>
  <si>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</si>
  <si>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</si>
  <si>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</si>
  <si>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</si>
  <si>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</si>
  <si>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</si>
  <si>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</si>
  <si>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</si>
  <si>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</si>
  <si>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</si>
  <si>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</si>
  <si>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</si>
  <si>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</si>
  <si>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</si>
  <si>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</si>
  <si>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</si>
  <si>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</si>
  <si>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</si>
  <si>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</si>
  <si>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</si>
  <si>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</si>
  <si>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</si>
  <si>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</si>
  <si>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</si>
  <si>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</si>
  <si>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</si>
  <si>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</si>
  <si>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</si>
  <si>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</si>
  <si>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</si>
  <si>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</si>
  <si>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</si>
  <si>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</si>
  <si>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</si>
  <si>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</si>
  <si>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</si>
  <si>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</si>
  <si>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</si>
  <si>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</si>
  <si>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</si>
  <si>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</si>
  <si>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</si>
  <si>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</si>
  <si>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</si>
  <si>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</si>
  <si>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</si>
  <si>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</si>
  <si>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</si>
  <si>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</si>
  <si>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</si>
  <si>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</si>
  <si>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</si>
  <si>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</si>
  <si>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</si>
  <si>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</si>
  <si>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</si>
  <si>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</si>
  <si>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</si>
  <si>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</si>
  <si>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</si>
  <si>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</si>
  <si>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</si>
  <si>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</si>
  <si>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</si>
  <si>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</si>
  <si>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</si>
  <si>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</si>
  <si>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</si>
  <si>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</si>
  <si>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</si>
  <si>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</si>
  <si>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</si>
  <si>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</si>
  <si>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</si>
  <si>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</si>
  <si>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</si>
  <si>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</si>
  <si>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</si>
  <si>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</si>
  <si>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</si>
  <si>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</si>
  <si>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</si>
  <si>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</si>
  <si>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</si>
  <si>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</si>
  <si>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</si>
  <si>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</si>
  <si>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</si>
  <si>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</si>
  <si>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</si>
  <si>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</si>
  <si>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</si>
  <si>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</si>
  <si>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</si>
  <si>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</si>
  <si>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</si>
  <si>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</si>
  <si>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</si>
  <si>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</si>
  <si>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</si>
  <si>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</si>
  <si>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</si>
  <si>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</si>
  <si>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</si>
  <si>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</si>
  <si>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</si>
  <si>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</si>
  <si>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</si>
  <si>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</si>
  <si>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</si>
  <si>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</si>
  <si>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</si>
  <si>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</si>
  <si>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</si>
  <si>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</si>
  <si>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</si>
  <si>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</si>
  <si>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</si>
  <si>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</si>
  <si>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</si>
  <si>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</si>
  <si>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</si>
  <si>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</si>
  <si>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</si>
  <si>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</si>
  <si>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</si>
  <si>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</si>
  <si>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</si>
  <si>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</si>
  <si>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</si>
  <si>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</si>
  <si>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</si>
  <si>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</si>
  <si>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</si>
  <si>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</si>
  <si>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</si>
  <si>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</si>
  <si>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</si>
  <si>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</si>
  <si>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</si>
  <si>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</si>
  <si>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</si>
  <si>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</si>
  <si>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</si>
  <si>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</si>
  <si>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</si>
  <si>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</si>
  <si>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</si>
  <si>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</si>
  <si>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</si>
  <si>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</si>
  <si>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</si>
  <si>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</si>
  <si>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</si>
  <si>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</si>
  <si>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</si>
  <si>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</si>
  <si>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</si>
  <si>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</si>
  <si>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</si>
  <si>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</si>
  <si>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</si>
  <si>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</si>
  <si>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</si>
  <si>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</si>
  <si>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</si>
  <si>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</si>
  <si>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</si>
  <si>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</si>
  <si>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</si>
  <si>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</si>
  <si>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</si>
  <si>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</si>
  <si>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</si>
  <si>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</si>
  <si>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</si>
  <si>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</si>
  <si>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</si>
  <si>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</si>
  <si>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</si>
  <si>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</si>
  <si>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</si>
  <si>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</si>
  <si>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</si>
  <si>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</si>
  <si>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</si>
  <si>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</si>
  <si>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</si>
  <si>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</si>
  <si>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</si>
  <si>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</si>
  <si>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</si>
  <si>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</si>
  <si>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</si>
  <si>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</si>
  <si>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</si>
  <si>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</si>
  <si>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</si>
  <si>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</si>
  <si>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</si>
  <si>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</si>
  <si>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</si>
  <si>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</si>
  <si>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</si>
  <si>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</si>
  <si>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</si>
  <si>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</si>
  <si>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</si>
  <si>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</si>
  <si>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</si>
  <si>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</si>
  <si>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</si>
  <si>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</si>
  <si>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</si>
  <si>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</si>
  <si>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</si>
  <si>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</si>
  <si>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</si>
  <si>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</si>
  <si>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</si>
  <si>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</si>
  <si>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</si>
  <si>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</si>
  <si>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</si>
  <si>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</si>
  <si>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</si>
  <si>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</si>
  <si>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</si>
  <si>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</si>
  <si>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</si>
  <si>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</si>
  <si>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</si>
  <si>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</si>
  <si>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</si>
  <si>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</si>
  <si>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</si>
  <si>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</si>
  <si>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</si>
  <si>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</si>
  <si>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</si>
  <si>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</si>
  <si>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</si>
  <si>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</si>
  <si>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</si>
  <si>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</si>
  <si>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</si>
  <si>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</si>
  <si>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</si>
  <si>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</si>
  <si>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</si>
  <si>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</si>
  <si>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</si>
  <si>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</si>
  <si>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</si>
  <si>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</si>
  <si>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</si>
  <si>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</si>
  <si>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</si>
  <si>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</si>
  <si>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</si>
  <si>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</si>
  <si>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</si>
  <si>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</si>
  <si>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</si>
  <si>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</si>
  <si>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</si>
  <si>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</si>
  <si>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</si>
  <si>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</si>
  <si>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</si>
  <si>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</si>
  <si>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</si>
  <si>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</si>
  <si>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</si>
  <si>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</si>
  <si>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</si>
  <si>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</si>
  <si>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</si>
  <si>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</si>
  <si>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</si>
  <si>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</si>
  <si>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</si>
  <si>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</si>
  <si>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</si>
  <si>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</si>
  <si>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</si>
  <si>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</si>
  <si>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</si>
  <si>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</si>
  <si>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</si>
  <si>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</si>
  <si>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</si>
  <si>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</si>
  <si>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</si>
  <si>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</si>
  <si>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</si>
  <si>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</si>
  <si>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</si>
  <si>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</si>
  <si>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</si>
  <si>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</si>
  <si>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</si>
  <si>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</si>
  <si>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</si>
  <si>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</si>
  <si>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</si>
  <si>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</si>
  <si>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</si>
  <si>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</si>
  <si>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</si>
  <si>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</si>
  <si>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</si>
  <si>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</si>
  <si>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</si>
  <si>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</si>
  <si>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</si>
  <si>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</si>
  <si>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</si>
  <si>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</si>
  <si>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</si>
  <si>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</si>
  <si>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</si>
  <si>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</si>
  <si>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</si>
  <si>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</si>
  <si>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</si>
  <si>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</si>
  <si>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</si>
  <si>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</si>
  <si>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</si>
  <si>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</si>
  <si>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</si>
  <si>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</si>
  <si>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</si>
  <si>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</si>
  <si>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</si>
  <si>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</si>
  <si>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</si>
  <si>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</si>
  <si>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WP2508      1¼"</t>
  </si>
  <si>
    <t>WP2508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</si>
</sst>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381000</xdr:colOff>
          <xdr:row>2</xdr:row>
          <xdr:rowOff>83820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249768</xdr:colOff>
      <xdr:row>2</xdr:row>
      <xdr:rowOff>23283</xdr:rowOff>
    </xdr:from>
    <xdr:to>
      <xdr:col>21</xdr:col>
      <xdr:colOff>46566</xdr:colOff>
      <xdr:row>12</xdr:row>
      <xdr:rowOff>19051</xdr:rowOff>
    </xdr:to>
    <xdr:sp macro="" textlink="">
      <xdr:nvSpPr>
        <xdr:cNvPr id="2" name="Rounded Rectangle 1"/>
        <xdr:cNvSpPr/>
      </xdr:nvSpPr>
      <xdr:spPr>
        <a:xfrm>
          <a:off x="8267701" y="361950"/>
          <a:ext cx="2963332" cy="185843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-Update BOM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31" sqref="P31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WP2508      1¼"</v>
      </c>
      <c r="Q5" s="348"/>
      <c r="R5" s="226"/>
      <c r="S5" s="226"/>
      <c r="T5" s="226"/>
      <c r="U5" s="349" t="s">
        <v>16</v>
      </c>
      <c r="V5" s="919">
        <f ca="1" xml:space="preserve"> TODAY()</f>
        <v>42199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1.54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360.83541535239465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1.653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3.3491723610881423E-2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82.737269136329658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1.6860600000000001</v>
      </c>
      <c r="P22" s="158"/>
      <c r="Q22" s="973" t="s">
        <v>296</v>
      </c>
      <c r="R22" s="974"/>
      <c r="S22" s="974"/>
      <c r="T22" s="203">
        <f>IF(S20="",,S20 - 1)</f>
        <v>81.737269136329658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0.32522710347264577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0.32519999999999999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2.7103472645784166E-5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500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450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490.42361481797798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82.737269136329658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3600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81.737269136329658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6.3405926860519344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147.9381677419355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95.108890290779016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0.32522710347264577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7.5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0.68297691729255616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384.89110970922098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2886.6833228191572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360.83541535239465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0.55776448245558752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360.83541535239465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0.32522710347264577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3.3491723610881423E-2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0.22765897243085204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0.12521243483696862</v>
      </c>
      <c r="E62" s="146"/>
      <c r="F62" s="304">
        <v>68</v>
      </c>
      <c r="G62" s="180" t="s">
        <v>231</v>
      </c>
      <c r="H62" s="182"/>
      <c r="I62" s="181">
        <f>SUM(I53:I61)</f>
        <v>0.60986154777305945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1.5730122314897219E-2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0.55776448245558752</v>
      </c>
      <c r="E64" s="146"/>
      <c r="F64" s="165">
        <v>70</v>
      </c>
      <c r="G64" s="167" t="s">
        <v>352</v>
      </c>
      <c r="H64" s="166"/>
      <c r="I64" s="162">
        <f>+I63+I62</f>
        <v>0.62559167008795669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42199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42199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0.5723798670709721</v>
      </c>
      <c r="F23" s="120">
        <f>E23</f>
        <v>0.5723798670709721</v>
      </c>
    </row>
    <row r="24" spans="2:28" x14ac:dyDescent="0.3">
      <c r="B24" s="115" t="s">
        <v>44</v>
      </c>
      <c r="C24" s="108"/>
      <c r="D24" s="111"/>
      <c r="E24" s="111">
        <f>Assembly!H96</f>
        <v>3.6581679802086556E-2</v>
      </c>
      <c r="F24" s="120">
        <f>E24</f>
        <v>3.6581679802086556E-2</v>
      </c>
    </row>
    <row r="25" spans="2:28" x14ac:dyDescent="0.3">
      <c r="B25" s="121" t="s">
        <v>40</v>
      </c>
      <c r="C25" s="108"/>
      <c r="D25" s="361"/>
      <c r="E25" s="122">
        <f>Assembly!H97</f>
        <v>1.6630123214898117E-2</v>
      </c>
      <c r="F25" s="123">
        <f>E25-Assembly!H85-Assembly!H86-Assembly!H88-Assembly!H89-'Machined Part #1'!I54-'Machined Part #1'!I58-'Pacific Quote #2'!I50-'Pacific Quote #2'!I54-'Pacific Quote #3'!I50-'Pacific Quote #3'!I54</f>
        <v>1.5730122314897219E-2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-0.6255916700879568</v>
      </c>
      <c r="F26" s="120">
        <f>F22-F23-F24-F25</f>
        <v>-0.62469166918795593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-0.6255916700879568</v>
      </c>
      <c r="F28" s="120">
        <f>F26-F27</f>
        <v>-0.62469166918795593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0.5723798670709721</v>
      </c>
      <c r="F34" s="395">
        <f>'Machined Part #1'!I55+'Machined Part #1'!I56+'Machined Part #1'!I57</f>
        <v>3.6581679802086556E-2</v>
      </c>
      <c r="G34" s="468">
        <f>'Machined Part #1'!I63+'Machined Part #1'!I54+'Machined Part #1'!I58</f>
        <v>1.6630123214898117E-2</v>
      </c>
      <c r="H34" s="327">
        <f>'Machined Part #1'!I64</f>
        <v>0.62559167008795669</v>
      </c>
      <c r="I34" s="327"/>
      <c r="J34" s="843">
        <f t="shared" ref="J34:J43" si="1">$H34</f>
        <v>0.62559167008795669</v>
      </c>
      <c r="K34" s="811"/>
      <c r="L34" s="327"/>
      <c r="M34" s="327">
        <f t="shared" ref="M34:M43" si="2">$H34</f>
        <v>0.62559167008795669</v>
      </c>
      <c r="N34" s="811"/>
      <c r="O34" s="327"/>
      <c r="P34" s="327">
        <f t="shared" ref="P34:P43" si="3">$H34</f>
        <v>0.62559167008795669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0.62559167008795669</v>
      </c>
      <c r="I44" s="467"/>
      <c r="J44" s="846">
        <f>SUM(J34:J43)</f>
        <v>0.62559167008795669</v>
      </c>
      <c r="K44" s="813"/>
      <c r="L44" s="467"/>
      <c r="M44" s="467">
        <f>SUM(M34:M43)</f>
        <v>0.62559167008795669</v>
      </c>
      <c r="N44" s="813"/>
      <c r="O44" s="467"/>
      <c r="P44" s="467">
        <f>SUM(P34:P43)</f>
        <v>0.62559167008795669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0.5723798670709721</v>
      </c>
      <c r="I95" s="478"/>
      <c r="J95" s="861">
        <f>J65+SUM(F46:F55)+SUM(F34:F43)+J32</f>
        <v>3.6581679802086556E-2</v>
      </c>
      <c r="K95" s="816"/>
      <c r="L95" s="478"/>
      <c r="M95" s="478">
        <f>M65+SUM(G46:G55)+SUM(G34:G43)+M32</f>
        <v>1.6630123214898117E-2</v>
      </c>
      <c r="N95" s="816"/>
      <c r="O95" s="478"/>
      <c r="P95" s="478">
        <f>P65+SUM(H46:H55)+SUM(H34:H43)+P32</f>
        <v>0.62559167008795669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3.6581679802086556E-2</v>
      </c>
      <c r="I96" s="397"/>
      <c r="J96" s="862">
        <f>J80+SUM(G46:G55)+SUM(G34:G43)</f>
        <v>1.6630123214898117E-2</v>
      </c>
      <c r="K96" s="822"/>
      <c r="L96" s="397"/>
      <c r="M96" s="397">
        <f>M80+SUM(H46:H55)+SUM(H34:H43)</f>
        <v>0.62559167008795669</v>
      </c>
      <c r="N96" s="822"/>
      <c r="O96" s="397"/>
      <c r="P96" s="397">
        <f>P80+SUM(J46:J55)+SUM(J34:J43)</f>
        <v>0.62559167008795669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1.6630123214898117E-2</v>
      </c>
      <c r="I97" s="326"/>
      <c r="J97" s="863">
        <f>J81+SUM(H46:H55)+SUM(H34:H43)+J91</f>
        <v>0.62559167008795669</v>
      </c>
      <c r="K97" s="815"/>
      <c r="L97" s="326"/>
      <c r="M97" s="326">
        <f>M81+SUM(J46:J55)+SUM(J34:J43)+M91</f>
        <v>0.62559167008795669</v>
      </c>
      <c r="N97" s="815"/>
      <c r="O97" s="326"/>
      <c r="P97" s="326">
        <f>P81+SUM(M46:M55)+SUM(M34:M43)+P91</f>
        <v>0.62559167008795669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0.6255916700879568</v>
      </c>
      <c r="I99" s="360"/>
      <c r="J99" s="865">
        <f>SUM(J95:J98)</f>
        <v>0.67880347310494138</v>
      </c>
      <c r="K99" s="817"/>
      <c r="L99" s="360"/>
      <c r="M99" s="360">
        <f>SUM(M95:M98)</f>
        <v>1.2678134633908114</v>
      </c>
      <c r="N99" s="817"/>
      <c r="O99" s="360"/>
      <c r="P99" s="360">
        <f>SUM(P95:P98)</f>
        <v>1.8767750102638701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2015-07-14T20:28:48Z</dcterms:modified>
</cp:coreProperties>
</file>