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450" windowWidth="12105" windowHeight="89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33" i="37"/>
  <c r="C36" i="37"/>
  <c r="I29" i="37"/>
  <c r="I20" i="37" l="1"/>
  <c r="I21" i="37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H88" i="1" s="1"/>
  <c r="G86" i="1"/>
  <c r="G85" i="1"/>
  <c r="H89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L77" i="6" l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<sst xmlns="http://schemas.openxmlformats.org/spreadsheetml/2006/main" count="3072" uniqueCount="710">
  <si>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</si>
  <si>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</si>
  <si>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</si>
  <si>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</si>
  <si>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</si>
  <si>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</si>
  <si>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</si>
  <si>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</si>
  <si>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</si>
  <si>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</si>
  <si>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</si>
  <si>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</si>
  <si>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</si>
  <si>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</si>
  <si>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</si>
  <si>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</si>
  <si>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</si>
  <si>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</si>
  <si>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</si>
  <si>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</si>
  <si>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</si>
  <si>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</si>
  <si>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</si>
  <si>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</si>
  <si>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</si>
  <si>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</si>
  <si>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</si>
  <si>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</si>
  <si>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</si>
  <si>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</si>
  <si>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</si>
  <si>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</si>
  <si>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</si>
  <si>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</si>
  <si>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</si>
  <si>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</si>
  <si>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</si>
  <si>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</si>
  <si>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</si>
  <si>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</si>
  <si>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</si>
  <si>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</si>
  <si>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</si>
  <si>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</si>
  <si>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</si>
  <si>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</si>
  <si>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</si>
  <si>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</si>
  <si>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</si>
  <si>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</si>
  <si>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</si>
  <si>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</si>
  <si>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</si>
  <si>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</si>
  <si>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</si>
  <si>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</si>
  <si>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</si>
  <si>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</si>
  <si>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</si>
  <si>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</si>
  <si>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</si>
  <si>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</si>
  <si>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</si>
  <si>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</si>
  <si>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</si>
  <si>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</si>
  <si>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</si>
  <si>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</si>
  <si>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</si>
  <si>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</si>
  <si>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</si>
  <si>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</si>
  <si>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</si>
  <si>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</si>
  <si>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</si>
  <si>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</si>
  <si>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</si>
  <si>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</si>
  <si>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</si>
  <si>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</si>
  <si>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</si>
  <si>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</si>
  <si>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</si>
  <si>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</si>
  <si>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</si>
  <si>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</si>
  <si>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</si>
  <si>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</si>
  <si>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</si>
  <si>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</si>
  <si>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</si>
  <si>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</si>
  <si>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</si>
  <si>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</si>
  <si>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</si>
  <si>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</si>
  <si>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</si>
  <si>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</si>
  <si>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</si>
  <si>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</si>
  <si>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</si>
  <si>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</si>
  <si>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</si>
  <si>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</si>
  <si>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</si>
  <si>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</si>
  <si>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</si>
  <si>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</si>
  <si>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</si>
  <si>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</si>
  <si>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</si>
  <si>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</si>
  <si>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</si>
  <si>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</si>
  <si>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</si>
  <si>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</si>
  <si>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</si>
  <si>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</si>
  <si>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</si>
  <si>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</si>
  <si>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</si>
  <si>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</si>
  <si>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</si>
  <si>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</si>
  <si>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</si>
  <si>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</si>
  <si>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</si>
  <si>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</si>
  <si>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</si>
  <si>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</si>
  <si>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</si>
  <si>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</si>
  <si>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</si>
  <si>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</si>
  <si>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</si>
  <si>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</si>
  <si>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</si>
  <si>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</si>
  <si>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</si>
  <si>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</si>
  <si>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</si>
  <si>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</si>
  <si>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</si>
  <si>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</si>
  <si>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</si>
  <si>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</si>
  <si>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</si>
  <si>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</si>
  <si>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</si>
  <si>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</si>
  <si>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</si>
  <si>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</si>
  <si>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</si>
  <si>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</si>
  <si>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</si>
  <si>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</si>
  <si>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</si>
  <si>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</si>
  <si>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</si>
  <si>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</si>
  <si>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</si>
  <si>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</si>
  <si>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</si>
  <si>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</si>
  <si>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</si>
  <si>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</si>
  <si>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</si>
  <si>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</si>
  <si>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</si>
  <si>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</si>
  <si>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</si>
  <si>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</si>
  <si>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</si>
  <si>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</si>
  <si>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</si>
  <si>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</si>
  <si>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</si>
  <si>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</si>
  <si>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</si>
  <si>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</si>
  <si>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</si>
  <si>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</si>
  <si>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</si>
  <si>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</si>
  <si>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</si>
  <si>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</si>
  <si>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</si>
  <si>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</si>
  <si>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</si>
  <si>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</si>
  <si>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</si>
  <si>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</si>
  <si>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</si>
  <si>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</si>
  <si>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</si>
  <si>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</si>
  <si>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</si>
  <si>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</si>
  <si>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</si>
  <si>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</si>
  <si>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</si>
  <si>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</si>
  <si>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</si>
  <si>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</si>
  <si>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</si>
  <si>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</si>
  <si>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</si>
  <si>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</si>
  <si>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</si>
  <si>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</si>
  <si>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</si>
  <si>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</si>
  <si>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</si>
  <si>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</si>
  <si>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</si>
  <si>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</si>
  <si>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</si>
  <si>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</si>
  <si>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</si>
  <si>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</si>
  <si>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</si>
  <si>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</si>
  <si>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</si>
  <si>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</si>
  <si>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</si>
  <si>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</si>
  <si>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</si>
  <si>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</si>
  <si>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</si>
  <si>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</si>
  <si>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</si>
  <si>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</si>
  <si>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</si>
  <si>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</si>
  <si>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</si>
  <si>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</si>
  <si>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</si>
  <si>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</si>
  <si>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</si>
  <si>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</si>
  <si>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</si>
  <si>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</si>
  <si>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</si>
  <si>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</si>
  <si>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</si>
  <si>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</si>
  <si>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</si>
  <si>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</si>
  <si>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</si>
  <si>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</si>
  <si>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</si>
  <si>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</si>
  <si>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</si>
  <si>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</si>
  <si>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</si>
  <si>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</si>
  <si>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</si>
  <si>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</si>
  <si>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</si>
  <si>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</si>
  <si>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</si>
  <si>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</si>
  <si>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</si>
  <si>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</si>
  <si>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</si>
  <si>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</si>
  <si>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</si>
  <si>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</si>
  <si>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</si>
  <si>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</si>
  <si>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</si>
  <si>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</si>
  <si>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</si>
  <si>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</si>
  <si>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</si>
  <si>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</si>
  <si>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</si>
  <si>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</si>
  <si>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</si>
  <si>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</si>
  <si>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</si>
  <si>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</si>
  <si>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</si>
  <si>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</si>
  <si>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</si>
  <si>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</si>
  <si>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</si>
  <si>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</si>
  <si>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</si>
  <si>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</si>
  <si>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</si>
  <si>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</si>
  <si>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</si>
  <si>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</si>
  <si>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</si>
  <si>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</si>
  <si>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</si>
  <si>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</si>
  <si>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</si>
  <si>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</si>
  <si>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</si>
  <si>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</si>
  <si>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</si>
  <si>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</si>
  <si>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</si>
  <si>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</si>
  <si>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</si>
  <si>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</si>
  <si>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</si>
  <si>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</si>
  <si>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</si>
  <si>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</si>
  <si>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</si>
  <si>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</si>
  <si>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</si>
  <si>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</si>
  <si>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</si>
  <si>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</si>
  <si>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</si>
  <si>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</si>
  <si>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</si>
  <si>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</si>
  <si>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</si>
  <si>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</si>
  <si>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</si>
  <si>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</si>
  <si>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</si>
  <si>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</si>
  <si>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</si>
  <si>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</si>
  <si>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</si>
  <si>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</si>
  <si>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</si>
  <si>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</si>
  <si>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</si>
  <si>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</si>
  <si>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</si>
  <si>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</si>
  <si>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</si>
  <si>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</si>
  <si>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</si>
  <si>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</si>
  <si>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</si>
  <si>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</si>
  <si>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</si>
  <si>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</si>
  <si>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</si>
  <si>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</si>
  <si>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</si>
  <si>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</si>
  <si>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</si>
  <si>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</si>
  <si>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</si>
  <si>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</si>
  <si>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</si>
  <si>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</si>
  <si>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</si>
  <si>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</si>
  <si>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</si>
  <si>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</si>
  <si>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</si>
  <si>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</si>
  <si>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</si>
  <si>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</si>
  <si>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</si>
  <si>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</si>
  <si>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</si>
  <si>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</si>
  <si>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</si>
  <si>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</si>
  <si>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</si>
  <si>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</si>
  <si>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</si>
  <si>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</si>
  <si>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</si>
  <si>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</si>
  <si>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</si>
  <si>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</si>
  <si>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</si>
  <si>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</si>
  <si>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</si>
  <si>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</si>
  <si>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</si>
  <si>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</si>
  <si>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</si>
  <si>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</si>
  <si>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</si>
  <si>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</si>
  <si>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</si>
  <si>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</si>
  <si>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</si>
  <si>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</si>
  <si>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</si>
  <si>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</si>
  <si>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</si>
  <si>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</si>
  <si>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</si>
  <si>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</si>
  <si>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</si>
  <si>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</si>
  <si>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</si>
  <si>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</si>
  <si>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</si>
  <si>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</si>
  <si>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</si>
  <si>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</si>
  <si>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</si>
  <si>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</si>
  <si>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</si>
  <si>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</si>
  <si>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</si>
  <si>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</si>
  <si>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</si>
  <si>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</si>
  <si>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</si>
  <si>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</si>
  <si>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</si>
  <si>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</si>
  <si>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</si>
  <si>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</si>
  <si>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</si>
  <si>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</si>
  <si>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</si>
  <si>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</si>
  <si>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</si>
  <si>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</si>
  <si>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</si>
  <si>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</si>
  <si>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</si>
  <si>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</si>
  <si>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</si>
  <si>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</si>
  <si>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</si>
  <si>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</si>
  <si>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</si>
  <si>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</si>
  <si>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</si>
  <si>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</si>
  <si>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</si>
  <si>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</si>
  <si>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</si>
  <si>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</si>
  <si>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</si>
  <si>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</si>
  <si>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</si>
  <si>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</si>
  <si>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</si>
  <si>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</si>
  <si>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</si>
  <si>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</si>
  <si>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</si>
  <si>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</si>
  <si>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</si>
  <si>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</si>
  <si>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</si>
  <si>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</si>
  <si>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</si>
  <si>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</si>
  <si>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</si>
  <si>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</si>
  <si>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</si>
  <si>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</si>
  <si>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</si>
  <si>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</si>
  <si>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</si>
  <si>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</si>
  <si>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</si>
  <si>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</si>
  <si>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</si>
  <si>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</si>
  <si>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</si>
  <si>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</si>
  <si>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</si>
  <si>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</si>
  <si>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</si>
  <si>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</si>
  <si>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</si>
  <si>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</si>
  <si>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</si>
  <si>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</si>
  <si>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</si>
  <si>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</si>
  <si>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</si>
  <si>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</si>
  <si>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</si>
  <si>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</si>
  <si>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</si>
  <si>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</si>
  <si>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</si>
  <si>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</si>
  <si>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</si>
  <si>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</si>
  <si>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</si>
  <si>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</si>
  <si>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</si>
  <si>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</si>
  <si>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</si>
  <si>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</si>
  <si>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</si>
  <si>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</si>
  <si>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</si>
  <si>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</si>
  <si>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</si>
  <si>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</si>
  <si>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</si>
  <si>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</si>
  <si>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</si>
  <si>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</si>
  <si>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</si>
  <si>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</si>
  <si>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</si>
  <si>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</si>
  <si>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</si>
  <si>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</si>
  <si>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</si>
  <si>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</si>
  <si>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</si>
  <si>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</si>
  <si>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</si>
  <si>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</si>
  <si>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</si>
  <si>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</si>
  <si>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</si>
  <si>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</si>
  <si>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</si>
  <si>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</si>
  <si>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</si>
  <si>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</si>
  <si>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</si>
  <si>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</si>
  <si>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</si>
  <si>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</si>
  <si>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</si>
  <si>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</si>
  <si>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</si>
  <si>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</si>
  <si>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</si>
  <si>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</si>
  <si>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</si>
  <si>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</si>
  <si>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</si>
  <si>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</si>
  <si>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</si>
  <si>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</si>
  <si>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</si>
  <si>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</si>
  <si>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</si>
  <si>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</si>
  <si>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</si>
  <si>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</si>
  <si>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</si>
  <si>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</si>
  <si>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</si>
  <si>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</si>
  <si>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</si>
  <si>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</si>
  <si>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</si>
  <si>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</si>
  <si>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</si>
  <si>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</si>
  <si>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</si>
  <si>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</si>
  <si>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</si>
  <si>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</si>
  <si>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</si>
  <si>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</si>
  <si>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</si>
  <si>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</si>
  <si>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</si>
  <si>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</si>
  <si>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</si>
  <si>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</si>
  <si>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</si>
  <si>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</si>
  <si>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</si>
  <si>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</si>
  <si>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</si>
  <si>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</si>
  <si>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</si>
  <si>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</si>
  <si>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</si>
  <si>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</si>
  <si>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</si>
  <si>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</si>
  <si>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</si>
  <si>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</si>
  <si>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</si>
  <si>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</si>
  <si>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</si>
  <si>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</si>
  <si>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</si>
  <si>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</si>
  <si>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</si>
  <si>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</si>
  <si>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</si>
  <si>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</si>
  <si>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</si>
  <si>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</si>
  <si>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</si>
  <si>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</si>
  <si>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</si>
  <si>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</si>
  <si>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</si>
  <si>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</si>
  <si>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</si>
  <si>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</si>
  <si>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</si>
  <si>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</si>
  <si>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</si>
  <si>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</si>
  <si>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</si>
  <si>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</si>
  <si>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</si>
  <si>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</si>
  <si>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</si>
  <si>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</si>
  <si>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</si>
  <si>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</si>
  <si>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</si>
  <si>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</si>
  <si>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</si>
  <si>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</si>
  <si>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</si>
  <si>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</si>
  <si>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</si>
  <si>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</si>
  <si>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</si>
  <si>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</si>
  <si>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</si>
  <si>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</si>
  <si>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</si>
  <si>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</si>
  <si>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</si>
  <si>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</si>
  <si>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</si>
  <si>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</si>
  <si>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</si>
  <si>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</si>
  <si>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</si>
  <si>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</si>
  <si>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</si>
  <si>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</si>
  <si>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</si>
  <si>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</si>
  <si>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</si>
  <si>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</si>
  <si>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</si>
  <si>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</si>
  <si>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</si>
  <si>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</si>
  <si>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</si>
  <si>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</si>
  <si>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</si>
  <si>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</si>
  <si>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</si>
  <si>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</si>
  <si>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</si>
  <si>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</si>
  <si>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</si>
  <si>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</si>
  <si>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</si>
  <si>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</si>
  <si>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</si>
  <si>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</si>
  <si>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</si>
  <si>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</si>
  <si>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</si>
  <si>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</si>
  <si>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</si>
  <si>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</si>
  <si>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</si>
  <si>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</si>
  <si>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</si>
  <si>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</si>
  <si>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</si>
  <si>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</si>
  <si>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</si>
  <si>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</si>
  <si>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</si>
  <si>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</si>
  <si>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</si>
  <si>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</si>
  <si>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</si>
  <si>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</si>
  <si>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</si>
  <si>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</si>
  <si>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</si>
  <si>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</si>
  <si>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</si>
  <si>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</si>
  <si>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</si>
  <si>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</si>
  <si>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</si>
  <si>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</si>
  <si>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</si>
  <si>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</si>
  <si>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</si>
  <si>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</si>
  <si>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</si>
  <si>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</si>
  <si>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</si>
  <si>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</si>
  <si>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</si>
  <si>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</si>
  <si>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</si>
  <si>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</si>
  <si>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</si>
  <si>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</si>
  <si>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 xml:space="preserve">R400-54  B/S  </t>
  </si>
  <si>
    <t xml:space="preserve">11/21/14  -  Ken figured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</si>
</sst>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Q8" sqref="Q8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R400-54  B/S  </v>
      </c>
      <c r="Q5" s="348"/>
      <c r="R5" s="226"/>
      <c r="S5" s="226"/>
      <c r="T5" s="226"/>
      <c r="U5" s="349" t="s">
        <v>16</v>
      </c>
      <c r="V5" s="919">
        <f ca="1" xml:space="preserve"> TODAY()</f>
        <v>41967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337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024" t="s">
        <v>709</v>
      </c>
      <c r="N8" s="1024"/>
      <c r="O8" s="1024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0.23</v>
      </c>
      <c r="P13" s="158"/>
      <c r="Q13" s="1000" t="s">
        <v>312</v>
      </c>
      <c r="R13" s="969"/>
      <c r="S13" s="1014">
        <f>+C20</f>
        <v>0.625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0.125</v>
      </c>
      <c r="P15" s="158"/>
      <c r="Q15" s="1000" t="s">
        <v>308</v>
      </c>
      <c r="R15" s="969"/>
      <c r="S15" s="788">
        <v>2.5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1.4999999999999999E-2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684.73575812803904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3.4559999999999995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0.37</v>
      </c>
      <c r="P18" s="158"/>
      <c r="Q18" s="1000" t="s">
        <v>302</v>
      </c>
      <c r="R18" s="968"/>
      <c r="S18" s="969"/>
      <c r="T18" s="254">
        <f>144-S15</f>
        <v>141.5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1.764914400416083E-2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374.93375728669844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>
        <v>0.28799999999999998</v>
      </c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0.28799999999999998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0.37740000000000001</v>
      </c>
      <c r="P22" s="158"/>
      <c r="Q22" s="1000" t="s">
        <v>296</v>
      </c>
      <c r="R22" s="968"/>
      <c r="S22" s="968"/>
      <c r="T22" s="203">
        <f>IF(S20="",,S20 - 1)</f>
        <v>373.93375728669844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3.4559999999999995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1" t="s">
        <v>699</v>
      </c>
      <c r="M24" s="1032"/>
      <c r="N24" s="1032"/>
      <c r="O24" s="918">
        <f>IF(ISERROR(S17/T22),,S17/T22)</f>
        <v>9.2422786995137556E-3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8" t="s">
        <v>289</v>
      </c>
      <c r="M27" s="1029"/>
      <c r="N27" s="1029"/>
      <c r="O27" s="1029"/>
      <c r="P27" s="1030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158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3" t="s">
        <v>288</v>
      </c>
      <c r="R28" s="1034"/>
      <c r="S28" s="1035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9"/>
      <c r="N30" s="1039"/>
      <c r="O30" s="920"/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9.2422786995137556E-3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6" t="s">
        <v>685</v>
      </c>
      <c r="H34" s="1037"/>
      <c r="I34" s="103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3" t="s">
        <v>683</v>
      </c>
      <c r="M35" s="1044"/>
      <c r="N35" s="1044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5" t="s">
        <v>701</v>
      </c>
      <c r="T39" s="1024"/>
      <c r="U39" s="1024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1.4999999999999999E-2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1.5779999999999998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2243.6025437201906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2.5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374.93375728669844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373.93375728669844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1.5672996387538212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32.645766784452299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23.509494581307319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9.2422786995137556E-3</v>
      </c>
      <c r="E49" s="157"/>
      <c r="F49" s="443">
        <v>57</v>
      </c>
      <c r="G49" s="171" t="s">
        <v>254</v>
      </c>
      <c r="H49" s="281"/>
      <c r="I49" s="207"/>
      <c r="K49" s="158"/>
      <c r="L49" s="1040" t="s">
        <v>686</v>
      </c>
      <c r="M49" s="1041"/>
      <c r="N49" s="1041"/>
      <c r="O49" s="1041"/>
      <c r="P49" s="1041"/>
      <c r="Q49" s="1041"/>
      <c r="R49" s="1042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1.9408785268978889E-2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456.49050541869269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5477.8860650243123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5"/>
      <c r="G52" s="1026"/>
      <c r="H52" s="1026"/>
      <c r="I52" s="1027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684.73575812803904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1.5850507969666094E-2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684.73575812803904</v>
      </c>
      <c r="Q54" s="972"/>
      <c r="R54" s="970" t="s">
        <v>702</v>
      </c>
      <c r="S54" s="323" t="s">
        <v>247</v>
      </c>
      <c r="T54" s="324"/>
      <c r="U54" s="324"/>
      <c r="V54" s="347">
        <f>O24</f>
        <v>9.2422786995137556E-3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1.764914400416083E-2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6.4695950896596285E-3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3.5582772993127958E-3</v>
      </c>
      <c r="E62" s="146"/>
      <c r="F62" s="304">
        <v>68</v>
      </c>
      <c r="G62" s="180" t="s">
        <v>231</v>
      </c>
      <c r="H62" s="182"/>
      <c r="I62" s="181">
        <f>SUM(I53:I61)</f>
        <v>5.3004994580418463E-2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8.9178130840073637E-3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1.5850507969666094E-2</v>
      </c>
      <c r="E64" s="146"/>
      <c r="F64" s="165">
        <v>70</v>
      </c>
      <c r="G64" s="167" t="s">
        <v>352</v>
      </c>
      <c r="H64" s="166"/>
      <c r="I64" s="162">
        <f>+I63+I62</f>
        <v>6.192280766442583E-2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9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M8:O8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5"/>
      <c r="G48" s="1026"/>
      <c r="H48" s="1026"/>
      <c r="I48" s="1027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5"/>
      <c r="G48" s="1026"/>
      <c r="H48" s="1026"/>
      <c r="I48" s="1027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41967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41967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3.0465892585050711E-2</v>
      </c>
      <c r="F23" s="120">
        <f>E23</f>
        <v>3.0465892585050711E-2</v>
      </c>
    </row>
    <row r="24" spans="2:28" x14ac:dyDescent="0.2">
      <c r="B24" s="115" t="s">
        <v>44</v>
      </c>
      <c r="C24" s="108"/>
      <c r="D24" s="111"/>
      <c r="E24" s="111">
        <f>Assembly!H96</f>
        <v>2.0739100195365963E-2</v>
      </c>
      <c r="F24" s="120">
        <f>E24</f>
        <v>2.0739100195365963E-2</v>
      </c>
    </row>
    <row r="25" spans="2:28" x14ac:dyDescent="0.2">
      <c r="B25" s="121" t="s">
        <v>40</v>
      </c>
      <c r="C25" s="108"/>
      <c r="D25" s="361"/>
      <c r="E25" s="122">
        <f>Assembly!H97</f>
        <v>1.0717814884009164E-2</v>
      </c>
      <c r="F25" s="123">
        <f>E25-Assembly!H85-Assembly!H86-Assembly!H88-Assembly!H89-'Machined Part #1'!I54-'Machined Part #1'!I58-'Pacific Quote #2'!I50-'Pacific Quote #2'!I54-'Pacific Quote #3'!I50-'Pacific Quote #3'!I54</f>
        <v>8.9178130840073637E-3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-6.1922807664425837E-2</v>
      </c>
      <c r="F26" s="120">
        <f>F22-F23-F24-F25</f>
        <v>-6.0122805864424034E-2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-6.1922807664425837E-2</v>
      </c>
      <c r="F28" s="120">
        <f>F26-F27</f>
        <v>-6.0122805864424034E-2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3.0465892585050711E-2</v>
      </c>
      <c r="F34" s="395">
        <f>'Machined Part #1'!I55+'Machined Part #1'!I56+'Machined Part #1'!I57</f>
        <v>2.0739100195365963E-2</v>
      </c>
      <c r="G34" s="468">
        <f>'Machined Part #1'!I63+'Machined Part #1'!I54+'Machined Part #1'!I58</f>
        <v>1.0717814884009164E-2</v>
      </c>
      <c r="H34" s="327">
        <f>'Machined Part #1'!I64</f>
        <v>6.192280766442583E-2</v>
      </c>
      <c r="I34" s="327"/>
      <c r="J34" s="843">
        <f t="shared" ref="J34:J43" si="1">$H34</f>
        <v>6.192280766442583E-2</v>
      </c>
      <c r="K34" s="811"/>
      <c r="L34" s="327"/>
      <c r="M34" s="327">
        <f t="shared" ref="M34:M43" si="2">$H34</f>
        <v>6.192280766442583E-2</v>
      </c>
      <c r="N34" s="811"/>
      <c r="O34" s="327"/>
      <c r="P34" s="327">
        <f t="shared" ref="P34:P43" si="3">$H34</f>
        <v>6.192280766442583E-2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6.192280766442583E-2</v>
      </c>
      <c r="I44" s="467"/>
      <c r="J44" s="846">
        <f>SUM(J34:J43)</f>
        <v>6.192280766442583E-2</v>
      </c>
      <c r="K44" s="813"/>
      <c r="L44" s="467"/>
      <c r="M44" s="467">
        <f>SUM(M34:M43)</f>
        <v>6.192280766442583E-2</v>
      </c>
      <c r="N44" s="813"/>
      <c r="O44" s="467"/>
      <c r="P44" s="467">
        <f>SUM(P34:P43)</f>
        <v>6.192280766442583E-2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3.0465892585050711E-2</v>
      </c>
      <c r="I95" s="478"/>
      <c r="J95" s="861">
        <f>J65+SUM(F46:F55)+SUM(F34:F43)+J32</f>
        <v>2.0739100195365963E-2</v>
      </c>
      <c r="K95" s="816"/>
      <c r="L95" s="478"/>
      <c r="M95" s="478">
        <f>M65+SUM(G46:G55)+SUM(G34:G43)+M32</f>
        <v>1.0717814884009164E-2</v>
      </c>
      <c r="N95" s="816"/>
      <c r="O95" s="478"/>
      <c r="P95" s="478">
        <f>P65+SUM(H46:H55)+SUM(H34:H43)+P32</f>
        <v>6.192280766442583E-2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2.0739100195365963E-2</v>
      </c>
      <c r="I96" s="397"/>
      <c r="J96" s="862">
        <f>J80+SUM(G46:G55)+SUM(G34:G43)</f>
        <v>1.0717814884009164E-2</v>
      </c>
      <c r="K96" s="822"/>
      <c r="L96" s="397"/>
      <c r="M96" s="397">
        <f>M80+SUM(H46:H55)+SUM(H34:H43)</f>
        <v>6.192280766442583E-2</v>
      </c>
      <c r="N96" s="822"/>
      <c r="O96" s="397"/>
      <c r="P96" s="397">
        <f>P80+SUM(J46:J55)+SUM(J34:J43)</f>
        <v>6.192280766442583E-2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1.0717814884009164E-2</v>
      </c>
      <c r="I97" s="326"/>
      <c r="J97" s="863">
        <f>J81+SUM(H46:H55)+SUM(H34:H43)+J91</f>
        <v>6.192280766442583E-2</v>
      </c>
      <c r="K97" s="815"/>
      <c r="L97" s="326"/>
      <c r="M97" s="326">
        <f>M81+SUM(J46:J55)+SUM(J34:J43)+M91</f>
        <v>6.192280766442583E-2</v>
      </c>
      <c r="N97" s="815"/>
      <c r="O97" s="326"/>
      <c r="P97" s="326">
        <f>P81+SUM(M46:M55)+SUM(M34:M43)+P91</f>
        <v>6.192280766442583E-2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6.1922807664425837E-2</v>
      </c>
      <c r="I99" s="360"/>
      <c r="J99" s="865">
        <f>SUM(J95:J98)</f>
        <v>9.3379722743800964E-2</v>
      </c>
      <c r="K99" s="817"/>
      <c r="L99" s="360"/>
      <c r="M99" s="360">
        <f>SUM(M95:M98)</f>
        <v>0.13456343021286082</v>
      </c>
      <c r="N99" s="817"/>
      <c r="O99" s="360"/>
      <c r="P99" s="360">
        <f>SUM(P95:P98)</f>
        <v>0.1857684229932775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2012-09-25T16:12:10Z</cp:lastPrinted>
  <dcterms:created xsi:type="dcterms:W3CDTF">1996-10-14T23:33:28Z</dcterms:created>
  <dcterms:modified xsi:type="dcterms:W3CDTF">2014-11-24T17:11:46Z</dcterms:modified>
</cp:coreProperties>
</file>