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T30" i="10" s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T19" i="23" s="1"/>
  <c r="S17" i="26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D40" i="10"/>
  <c r="D39" i="10"/>
  <c r="P5" i="10"/>
  <c r="I60" i="25" l="1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S20" i="10" s="1"/>
  <c r="T22" i="10" s="1"/>
  <c r="D21" i="10"/>
  <c r="D23" i="10" s="1"/>
  <c r="S17" i="10" s="1"/>
  <c r="J40" i="1" l="1"/>
  <c r="M40" i="1"/>
  <c r="M38" i="1"/>
  <c r="P38" i="1"/>
  <c r="M41" i="1"/>
  <c r="P41" i="1"/>
  <c r="D45" i="10"/>
  <c r="L29" i="30"/>
  <c r="L31" i="30"/>
  <c r="L30" i="30"/>
  <c r="L30" i="29"/>
  <c r="L29" i="29"/>
  <c r="L31" i="29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R69" i="6"/>
  <c r="O87" i="6"/>
  <c r="R77" i="6"/>
  <c r="R44" i="6"/>
  <c r="R72" i="6"/>
  <c r="N20" i="6"/>
  <c r="H83" i="6"/>
  <c r="O91" i="6" l="1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<sst xmlns="http://schemas.openxmlformats.org/spreadsheetml/2006/main" count="3075" uniqueCount="713">
  <si>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</si>
  <si>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</si>
  <si>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</si>
  <si>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</si>
  <si>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</si>
  <si>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</si>
  <si>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</si>
  <si>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</si>
  <si>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</si>
  <si>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</si>
  <si>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</si>
  <si>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</si>
  <si>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</si>
  <si>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</si>
  <si>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</si>
  <si>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</si>
  <si>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</si>
  <si>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</si>
  <si>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</si>
  <si>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</si>
  <si>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</si>
  <si>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</si>
  <si>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</si>
  <si>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</si>
  <si>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</si>
  <si>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</si>
  <si>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</si>
  <si>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</si>
  <si>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</si>
  <si>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</si>
  <si>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</si>
  <si>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</si>
  <si>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</si>
  <si>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</si>
  <si>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</si>
  <si>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</si>
  <si>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</si>
  <si>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</si>
  <si>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</si>
  <si>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</si>
  <si>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</si>
  <si>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</si>
  <si>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</si>
  <si>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</si>
  <si>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</si>
  <si>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</si>
  <si>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</si>
  <si>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</si>
  <si>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</si>
  <si>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</si>
  <si>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</si>
  <si>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</si>
  <si>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</si>
  <si>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</si>
  <si>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</si>
  <si>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</si>
  <si>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</si>
  <si>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</si>
  <si>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</si>
  <si>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</si>
  <si>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</si>
  <si>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</si>
  <si>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</si>
  <si>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</si>
  <si>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</si>
  <si>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</si>
  <si>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</si>
  <si>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</si>
  <si>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</si>
  <si>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</si>
  <si>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</si>
  <si>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</si>
  <si>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</si>
  <si>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</si>
  <si>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</si>
  <si>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</si>
  <si>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</si>
  <si>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</si>
  <si>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</si>
  <si>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</si>
  <si>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</si>
  <si>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</si>
  <si>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</si>
  <si>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</si>
  <si>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</si>
  <si>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</si>
  <si>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</si>
  <si>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</si>
  <si>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</si>
  <si>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</si>
  <si>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</si>
  <si>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</si>
  <si>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</si>
  <si>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</si>
  <si>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</si>
  <si>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</si>
  <si>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</si>
  <si>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</si>
  <si>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</si>
  <si>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</si>
  <si>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</si>
  <si>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</si>
  <si>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</si>
  <si>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</si>
  <si>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</si>
  <si>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</si>
  <si>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</si>
  <si>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</si>
  <si>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</si>
  <si>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</si>
  <si>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</si>
  <si>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</si>
  <si>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</si>
  <si>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</si>
  <si>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</si>
  <si>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</si>
  <si>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</si>
  <si>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</si>
  <si>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</si>
  <si>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</si>
  <si>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</si>
  <si>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</si>
  <si>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</si>
  <si>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</si>
  <si>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</si>
  <si>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</si>
  <si>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</si>
  <si>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</si>
  <si>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</si>
  <si>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</si>
  <si>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</si>
  <si>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</si>
  <si>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</si>
  <si>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</si>
  <si>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</si>
  <si>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</si>
  <si>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</si>
  <si>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</si>
  <si>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</si>
  <si>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</si>
  <si>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</si>
  <si>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</si>
  <si>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</si>
  <si>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</si>
  <si>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</si>
  <si>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</si>
  <si>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</si>
  <si>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</si>
  <si>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</si>
  <si>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</si>
  <si>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</si>
  <si>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</si>
  <si>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</si>
  <si>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</si>
  <si>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</si>
  <si>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</si>
  <si>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</si>
  <si>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</si>
  <si>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</si>
  <si>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</si>
  <si>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</si>
  <si>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</si>
  <si>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</si>
  <si>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</si>
  <si>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</si>
  <si>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</si>
  <si>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</si>
  <si>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</si>
  <si>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</si>
  <si>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</si>
  <si>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</si>
  <si>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</si>
  <si>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</si>
  <si>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</si>
  <si>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</si>
  <si>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</si>
  <si>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</si>
  <si>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</si>
  <si>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</si>
  <si>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</si>
  <si>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</si>
  <si>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</si>
  <si>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</si>
  <si>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</si>
  <si>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</si>
  <si>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</si>
  <si>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</si>
  <si>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</si>
  <si>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</si>
  <si>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</si>
  <si>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</si>
  <si>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</si>
  <si>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</si>
  <si>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</si>
  <si>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</si>
  <si>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</si>
  <si>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</si>
  <si>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</si>
  <si>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</si>
  <si>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</si>
  <si>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</si>
  <si>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</si>
  <si>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</si>
  <si>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</si>
  <si>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</si>
  <si>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</si>
  <si>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</si>
  <si>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</si>
  <si>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</si>
  <si>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</si>
  <si>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</si>
  <si>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</si>
  <si>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</si>
  <si>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</si>
  <si>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</si>
  <si>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</si>
  <si>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</si>
  <si>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</si>
  <si>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</si>
  <si>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</si>
  <si>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</si>
  <si>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</si>
  <si>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</si>
  <si>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</si>
  <si>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</si>
  <si>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</si>
  <si>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</si>
  <si>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</si>
  <si>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</si>
  <si>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</si>
  <si>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</si>
  <si>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</si>
  <si>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</si>
  <si>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</si>
  <si>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</si>
  <si>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</si>
  <si>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</si>
  <si>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</si>
  <si>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</si>
  <si>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</si>
  <si>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</si>
  <si>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</si>
  <si>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</si>
  <si>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</si>
  <si>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</si>
  <si>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</si>
  <si>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</si>
  <si>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</si>
  <si>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</si>
  <si>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</si>
  <si>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</si>
  <si>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</si>
  <si>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</si>
  <si>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</si>
  <si>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</si>
  <si>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</si>
  <si>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</si>
  <si>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</si>
  <si>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</si>
  <si>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</si>
  <si>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</si>
  <si>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</si>
  <si>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</si>
  <si>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</si>
  <si>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</si>
  <si>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</si>
  <si>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</si>
  <si>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</si>
  <si>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</si>
  <si>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</si>
  <si>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</si>
  <si>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</si>
  <si>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</si>
  <si>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</si>
  <si>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</si>
  <si>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</si>
  <si>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</si>
  <si>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</si>
  <si>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</si>
  <si>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</si>
  <si>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</si>
  <si>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</si>
  <si>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</si>
  <si>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</si>
  <si>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</si>
  <si>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</si>
  <si>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</si>
  <si>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</si>
  <si>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</si>
  <si>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</si>
  <si>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</si>
  <si>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</si>
  <si>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</si>
  <si>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</si>
  <si>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</si>
  <si>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</si>
  <si>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</si>
  <si>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</si>
  <si>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</si>
  <si>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</si>
  <si>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</si>
  <si>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</si>
  <si>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</si>
  <si>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</si>
  <si>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</si>
  <si>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</si>
  <si>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</si>
  <si>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</si>
  <si>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</si>
  <si>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</si>
  <si>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</si>
  <si>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</si>
  <si>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</si>
  <si>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</si>
  <si>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</si>
  <si>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</si>
  <si>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</si>
  <si>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</si>
  <si>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</si>
  <si>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</si>
  <si>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</si>
  <si>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</si>
  <si>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</si>
  <si>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</si>
  <si>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</si>
  <si>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</si>
  <si>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</si>
  <si>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</si>
  <si>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</si>
  <si>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</si>
  <si>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</si>
  <si>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</si>
  <si>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</si>
  <si>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</si>
  <si>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</si>
  <si>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</si>
  <si>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</si>
  <si>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</si>
  <si>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</si>
  <si>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</si>
  <si>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</si>
  <si>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</si>
  <si>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</si>
  <si>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</si>
  <si>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</si>
  <si>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</si>
  <si>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</si>
  <si>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</si>
  <si>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</si>
  <si>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</si>
  <si>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</si>
  <si>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</si>
  <si>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</si>
  <si>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</si>
  <si>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</si>
  <si>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</si>
  <si>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</si>
  <si>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</si>
  <si>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</si>
  <si>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</si>
  <si>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</si>
  <si>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</si>
  <si>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</si>
  <si>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</si>
  <si>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</si>
  <si>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</si>
  <si>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</si>
  <si>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</si>
  <si>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</si>
  <si>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</si>
  <si>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</si>
  <si>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</si>
  <si>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</si>
  <si>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</si>
  <si>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</si>
  <si>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</si>
  <si>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</si>
  <si>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</si>
  <si>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</si>
  <si>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</si>
  <si>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</si>
  <si>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</si>
  <si>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</si>
  <si>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</si>
  <si>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</si>
  <si>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</si>
  <si>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</si>
  <si>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</si>
  <si>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</si>
  <si>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</si>
  <si>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</si>
  <si>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</si>
  <si>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</si>
  <si>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</si>
  <si>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</si>
  <si>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</si>
  <si>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</si>
  <si>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</si>
  <si>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</si>
  <si>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</si>
  <si>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</si>
  <si>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</si>
  <si>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</si>
  <si>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</si>
  <si>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</si>
  <si>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</si>
  <si>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</si>
  <si>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</si>
  <si>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</si>
  <si>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</si>
  <si>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</si>
  <si>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</si>
  <si>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</si>
  <si>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</si>
  <si>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</si>
  <si>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</si>
  <si>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</si>
  <si>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</si>
  <si>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</si>
  <si>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</si>
  <si>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</si>
  <si>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</si>
  <si>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</si>
  <si>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</si>
  <si>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</si>
  <si>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</si>
  <si>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</si>
  <si>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</si>
  <si>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</si>
  <si>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</si>
  <si>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</si>
  <si>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</si>
  <si>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</si>
  <si>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</si>
  <si>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</si>
  <si>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</si>
  <si>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</si>
  <si>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</si>
  <si>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</si>
  <si>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</si>
  <si>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</si>
  <si>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</si>
  <si>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</si>
  <si>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</si>
  <si>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</si>
  <si>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</si>
  <si>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</si>
  <si>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</si>
  <si>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</si>
  <si>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</si>
  <si>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</si>
  <si>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</si>
  <si>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</si>
  <si>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</si>
  <si>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</si>
  <si>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</si>
  <si>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</si>
  <si>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</si>
  <si>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</si>
  <si>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</si>
  <si>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</si>
  <si>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</si>
  <si>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</si>
  <si>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</si>
  <si>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</si>
  <si>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</si>
  <si>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</si>
  <si>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</si>
  <si>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</si>
  <si>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</si>
  <si>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</si>
  <si>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</si>
  <si>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</si>
  <si>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</si>
  <si>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</si>
  <si>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</si>
  <si>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</si>
  <si>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</si>
  <si>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</si>
  <si>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</si>
  <si>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</si>
  <si>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</si>
  <si>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</si>
  <si>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</si>
  <si>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</si>
  <si>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</si>
  <si>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</si>
  <si>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</si>
  <si>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</si>
  <si>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</si>
  <si>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</si>
  <si>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</si>
  <si>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</si>
  <si>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</si>
  <si>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</si>
  <si>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</si>
  <si>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</si>
  <si>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</si>
  <si>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</si>
  <si>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</si>
  <si>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</si>
  <si>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</si>
  <si>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</si>
  <si>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</si>
  <si>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</si>
  <si>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</si>
  <si>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</si>
  <si>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</si>
  <si>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</si>
  <si>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</si>
  <si>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</si>
  <si>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</si>
  <si>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</si>
  <si>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</si>
  <si>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</si>
  <si>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</si>
  <si>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</si>
  <si>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</si>
  <si>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</si>
  <si>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</si>
  <si>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</si>
  <si>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</si>
  <si>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</si>
  <si>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</si>
  <si>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</si>
  <si>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</si>
  <si>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</si>
  <si>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</si>
  <si>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</si>
  <si>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</si>
  <si>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</si>
  <si>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</si>
  <si>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</si>
  <si>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</si>
  <si>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</si>
  <si>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</si>
  <si>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</si>
  <si>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</si>
  <si>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</si>
  <si>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</si>
  <si>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</si>
  <si>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</si>
  <si>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</si>
  <si>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</si>
  <si>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</si>
  <si>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</si>
  <si>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</si>
  <si>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</si>
  <si>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</si>
  <si>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</si>
  <si>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</si>
  <si>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</si>
  <si>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</si>
  <si>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</si>
  <si>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</si>
  <si>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</si>
  <si>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</si>
  <si>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</si>
  <si>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</si>
  <si>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</si>
  <si>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</si>
  <si>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</si>
  <si>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</si>
  <si>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</si>
  <si>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</si>
  <si>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</si>
  <si>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</si>
  <si>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</si>
  <si>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</si>
  <si>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</si>
  <si>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</si>
  <si>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</si>
  <si>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</si>
  <si>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</si>
  <si>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</si>
  <si>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</si>
  <si>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</si>
  <si>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</si>
  <si>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</si>
  <si>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</si>
  <si>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</si>
  <si>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</si>
  <si>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</si>
  <si>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</si>
  <si>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</si>
  <si>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</si>
  <si>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</si>
  <si>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</si>
  <si>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</si>
  <si>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</si>
  <si>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</si>
  <si>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</si>
  <si>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</si>
  <si>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</si>
  <si>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</si>
  <si>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</si>
  <si>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</si>
  <si>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</si>
  <si>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</si>
  <si>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</si>
  <si>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</si>
  <si>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</si>
  <si>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</si>
  <si>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</si>
  <si>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</si>
  <si>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</si>
  <si>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</si>
  <si>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</si>
  <si>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</si>
  <si>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</si>
  <si>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</si>
  <si>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</si>
  <si>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</si>
  <si>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</si>
  <si>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</si>
  <si>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</si>
  <si>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</si>
  <si>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</si>
  <si>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</si>
  <si>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</si>
  <si>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</si>
  <si>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</si>
  <si>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</si>
  <si>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</si>
  <si>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</si>
  <si>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</si>
  <si>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</si>
  <si>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</si>
  <si>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</si>
  <si>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</si>
  <si>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</si>
  <si>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</si>
  <si>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</si>
  <si>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</si>
  <si>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</si>
  <si>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</si>
  <si>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</si>
  <si>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</si>
  <si>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</si>
  <si>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</si>
  <si>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</si>
  <si>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</si>
  <si>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</si>
  <si>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</si>
  <si>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</si>
  <si>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</si>
  <si>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</si>
  <si>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</si>
  <si>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</si>
  <si>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</si>
  <si>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</si>
  <si>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</si>
  <si>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</si>
  <si>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</si>
  <si>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</si>
  <si>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</si>
  <si>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</si>
  <si>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</si>
  <si>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</si>
  <si>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</si>
  <si>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</si>
  <si>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</si>
  <si>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</si>
  <si>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</si>
  <si>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</si>
  <si>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</si>
  <si>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</si>
  <si>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</si>
  <si>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</si>
  <si>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</si>
  <si>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</si>
  <si>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</si>
  <si>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</si>
  <si>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</si>
  <si>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</si>
  <si>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</si>
  <si>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</si>
  <si>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</si>
  <si>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</si>
  <si>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</si>
  <si>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</si>
  <si>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</si>
  <si>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</si>
  <si>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</si>
  <si>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</si>
  <si>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</si>
  <si>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</si>
  <si>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</si>
  <si>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</si>
  <si>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</si>
  <si>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</si>
  <si>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</si>
  <si>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</si>
  <si>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</si>
  <si>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</si>
  <si>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</si>
  <si>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</si>
  <si>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</si>
  <si>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</si>
  <si>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</si>
  <si>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</si>
  <si>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</si>
  <si>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</si>
  <si>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</si>
  <si>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</si>
  <si>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</si>
  <si>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</si>
  <si>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</si>
  <si>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134-132-2         L2</t>
  </si>
  <si>
    <t>Mtrl 1144 Med Carbon</t>
  </si>
  <si>
    <t>134-132-2</t>
  </si>
  <si>
    <t>and .005 scrap allowance per Ken McGuire.</t>
  </si>
  <si>
    <t>Changed Gross Weight 8/15/14 from .2461 to .2528.  No facing allowance per Dan Tinker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</si>
</sst>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33" fillId="5" borderId="15" xfId="0" applyNumberFormat="1" applyFont="1" applyFill="1" applyBorder="1"/>
    <xf numFmtId="0" fontId="0" fillId="24" borderId="0" xfId="0" applyFill="1" applyBorder="1"/>
    <xf numFmtId="0" fontId="12" fillId="24" borderId="0" xfId="0" applyFont="1" applyFill="1" applyBorder="1"/>
    <xf numFmtId="179" fontId="0" fillId="24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>
      <alignment horizontal="center" vertical="center" wrapText="1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1566333</xdr:colOff>
      <xdr:row>0</xdr:row>
      <xdr:rowOff>0</xdr:rowOff>
    </xdr:from>
    <xdr:to>
      <xdr:col>12</xdr:col>
      <xdr:colOff>232832</xdr:colOff>
      <xdr:row>7</xdr:row>
      <xdr:rowOff>137584</xdr:rowOff>
    </xdr:to>
    <xdr:sp macro="" textlink="">
      <xdr:nvSpPr>
        <xdr:cNvPr id="2" name="Rounded Rectangle 1"/>
        <xdr:cNvSpPr/>
      </xdr:nvSpPr>
      <xdr:spPr>
        <a:xfrm>
          <a:off x="1957916" y="0"/>
          <a:ext cx="2836333" cy="141816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to verify material &amp; gross weight at end of run</a:t>
          </a:r>
        </a:p>
        <a:p>
          <a:pPr algn="ctr"/>
          <a:r>
            <a:rPr lang="en-US" sz="1100" baseline="0"/>
            <a:t>-Check pcs/bar per operator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15" sqref="O1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5" t="s">
        <v>708</v>
      </c>
      <c r="D5" s="1016"/>
      <c r="E5" s="1017"/>
      <c r="F5" s="1017"/>
      <c r="G5" s="101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134-132-2         L2</v>
      </c>
      <c r="Q5" s="348"/>
      <c r="R5" s="226"/>
      <c r="S5" s="226"/>
      <c r="T5" s="226"/>
      <c r="U5" s="349" t="s">
        <v>16</v>
      </c>
      <c r="V5" s="920">
        <f ca="1" xml:space="preserve"> TODAY()</f>
        <v>41926</v>
      </c>
      <c r="W5" s="158"/>
      <c r="X5" s="158"/>
      <c r="Y5" s="158"/>
    </row>
    <row r="6" spans="1:29" ht="18.75" thickBot="1" x14ac:dyDescent="0.3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4" t="s">
        <v>321</v>
      </c>
      <c r="M6" s="1025"/>
      <c r="N6" s="1025"/>
      <c r="O6" s="1025"/>
      <c r="P6" s="1025"/>
      <c r="Q6" s="1025"/>
      <c r="R6" s="1025"/>
      <c r="S6" s="1025"/>
      <c r="T6" s="1025"/>
      <c r="U6" s="1025"/>
      <c r="V6" s="102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7">
        <v>1</v>
      </c>
      <c r="B8" s="1004" t="s">
        <v>317</v>
      </c>
      <c r="C8" s="1006" t="s">
        <v>339</v>
      </c>
      <c r="D8" s="1008" t="s">
        <v>709</v>
      </c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36" t="s">
        <v>712</v>
      </c>
      <c r="O8" s="936"/>
      <c r="P8" s="936"/>
      <c r="Q8" s="936"/>
      <c r="R8" s="936"/>
      <c r="S8" s="936"/>
      <c r="T8" s="936"/>
      <c r="U8" s="936"/>
      <c r="V8" s="198"/>
      <c r="W8" s="158"/>
      <c r="X8" s="158"/>
      <c r="Y8" s="158"/>
    </row>
    <row r="9" spans="1:29" ht="13.5" thickBot="1" x14ac:dyDescent="0.25">
      <c r="A9" s="1027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936" t="s">
        <v>711</v>
      </c>
      <c r="O9" s="936"/>
      <c r="P9" s="936"/>
      <c r="Q9" s="936"/>
      <c r="R9" s="936"/>
      <c r="S9" s="937" t="s">
        <v>22</v>
      </c>
      <c r="T9" s="938" t="s">
        <v>22</v>
      </c>
      <c r="U9" s="936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7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7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9" t="s">
        <v>314</v>
      </c>
      <c r="N11" s="1020"/>
      <c r="O11" s="1020"/>
      <c r="P11" s="1020"/>
      <c r="Q11" s="102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7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7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9">
        <v>3.339</v>
      </c>
      <c r="P13" s="158"/>
      <c r="Q13" s="977" t="s">
        <v>312</v>
      </c>
      <c r="R13" s="987"/>
      <c r="S13" s="1003">
        <f>+C20</f>
        <v>0.56000000000000005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7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7">
        <v>2</v>
      </c>
      <c r="B15" s="1004" t="s">
        <v>306</v>
      </c>
      <c r="C15" s="1006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6" t="s">
        <v>309</v>
      </c>
      <c r="M15" s="978"/>
      <c r="N15" s="252"/>
      <c r="O15" s="790">
        <v>6.5000000000000002E-2</v>
      </c>
      <c r="P15" s="158"/>
      <c r="Q15" s="977" t="s">
        <v>308</v>
      </c>
      <c r="R15" s="987"/>
      <c r="S15" s="789">
        <v>3.6728999999999998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7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7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/>
      <c r="P17" s="158"/>
      <c r="Q17" s="1022" t="s">
        <v>304</v>
      </c>
      <c r="R17" s="1023"/>
      <c r="S17" s="255">
        <f>+D23</f>
        <v>10.054986473627739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7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9">
        <f>SUM(O13:O16)</f>
        <v>3.4039999999999999</v>
      </c>
      <c r="P18" s="158"/>
      <c r="Q18" s="977" t="s">
        <v>302</v>
      </c>
      <c r="R18" s="978"/>
      <c r="S18" s="987"/>
      <c r="T18" s="254">
        <f>144-S15</f>
        <v>140.3271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7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0.56000000000000005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935">
        <v>5.0000000000000001E-3</v>
      </c>
      <c r="P20" s="158"/>
      <c r="Q20" s="977" t="s">
        <v>299</v>
      </c>
      <c r="R20" s="987"/>
      <c r="S20" s="252">
        <f>IF(ISERROR(T18/O22),"",T18/O22)</f>
        <v>41.019082028167041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2" t="s">
        <v>691</v>
      </c>
      <c r="M21" s="1013"/>
      <c r="N21" s="101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0.83791553946897823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3.4210199999999995</v>
      </c>
      <c r="P22" s="158"/>
      <c r="Q22" s="977" t="s">
        <v>296</v>
      </c>
      <c r="R22" s="978"/>
      <c r="S22" s="978"/>
      <c r="T22" s="203">
        <f>IF(S20="",,S20 - 1)</f>
        <v>40.019082028167041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10.054986473627739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6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9">
        <f>IF(ISERROR(S17/T22),,S17/T22)</f>
        <v>0.25125480056115818</v>
      </c>
      <c r="P24" s="243" t="s">
        <v>22</v>
      </c>
      <c r="Q24" s="1014" t="s">
        <v>692</v>
      </c>
      <c r="R24" s="1014"/>
      <c r="S24" s="1014"/>
      <c r="T24" s="1014"/>
      <c r="U24" s="1014"/>
      <c r="V24" s="198"/>
      <c r="W24" s="158"/>
      <c r="X24" s="158"/>
      <c r="Y24" s="158"/>
    </row>
    <row r="25" spans="1:29" s="237" customFormat="1" ht="13.5" thickBot="1" x14ac:dyDescent="0.25">
      <c r="A25" s="1036"/>
      <c r="B25" s="1034" t="s">
        <v>22</v>
      </c>
      <c r="C25" s="1034"/>
      <c r="D25" s="1035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6"/>
      <c r="B26" s="1034"/>
      <c r="C26" s="1034"/>
      <c r="D26" s="1035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8"/>
      <c r="H27" s="1029"/>
      <c r="I27" s="1030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6">
        <v>8</v>
      </c>
      <c r="B28" s="1038" t="s">
        <v>676</v>
      </c>
      <c r="C28" s="1006" t="s">
        <v>323</v>
      </c>
      <c r="D28" s="1041"/>
      <c r="E28" s="157"/>
      <c r="F28" s="307"/>
      <c r="G28" s="1031"/>
      <c r="H28" s="1032"/>
      <c r="I28" s="1033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6"/>
      <c r="B29" s="1038"/>
      <c r="C29" s="1007"/>
      <c r="D29" s="104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1036"/>
      <c r="B30" s="1038"/>
      <c r="C30" s="1007"/>
      <c r="D30" s="104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5" t="s">
        <v>710</v>
      </c>
      <c r="N30" s="985"/>
      <c r="O30" s="921">
        <v>0.15273999999999999</v>
      </c>
      <c r="P30" s="158"/>
      <c r="Q30" s="932" t="s">
        <v>287</v>
      </c>
      <c r="R30" s="933"/>
      <c r="S30" s="934"/>
      <c r="T30" s="930">
        <f>IF(ISERROR(T29*0.9),"",T29*0.9)</f>
        <v>249.23076923076923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1036"/>
      <c r="B31" s="1038"/>
      <c r="C31" s="1007"/>
      <c r="D31" s="104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6"/>
      <c r="B32" s="1038"/>
      <c r="C32" s="1007"/>
      <c r="D32" s="1041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9.8514800561158189E-2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6"/>
      <c r="B33" s="1038"/>
      <c r="C33" s="1007"/>
      <c r="D33" s="104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6"/>
      <c r="B34" s="1038"/>
      <c r="C34" s="1007"/>
      <c r="D34" s="1041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6"/>
      <c r="B35" s="1038"/>
      <c r="C35" s="1007"/>
      <c r="D35" s="1041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37"/>
      <c r="B36" s="1039"/>
      <c r="C36" s="1040"/>
      <c r="D36" s="104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8" t="s">
        <v>706</v>
      </c>
      <c r="M37" s="1011" t="s">
        <v>704</v>
      </c>
      <c r="N37" s="101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11" t="s">
        <v>705</v>
      </c>
      <c r="N38" s="1011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1.5029999999999999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240.11449216900223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3.6728999999999998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41.019082028167041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40.019082028167041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22.98855624235242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299.85695302940525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344.82834363528627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0.25125480056115818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0.52763508117843216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135.17165636471373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1622.0598763765647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202.75748454707059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0.43090198296238624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8" t="s">
        <v>248</v>
      </c>
      <c r="M54" s="1049"/>
      <c r="N54" s="1049"/>
      <c r="O54" s="1050"/>
      <c r="P54" s="1053">
        <f>U52</f>
        <v>202.75748454707059</v>
      </c>
      <c r="Q54" s="1054"/>
      <c r="R54" s="1052" t="s">
        <v>702</v>
      </c>
      <c r="S54" s="323" t="s">
        <v>247</v>
      </c>
      <c r="T54" s="324"/>
      <c r="U54" s="324"/>
      <c r="V54" s="347">
        <f>O24</f>
        <v>0.25125480056115818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1048" t="s">
        <v>244</v>
      </c>
      <c r="M56" s="1049"/>
      <c r="N56" s="1049"/>
      <c r="O56" s="1050"/>
      <c r="P56" s="1051">
        <f>T30</f>
        <v>249.23076923076923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5" t="s">
        <v>349</v>
      </c>
      <c r="M59" s="1047"/>
      <c r="N59"/>
      <c r="O59" s="1045" t="s">
        <v>351</v>
      </c>
      <c r="P59" s="1047"/>
      <c r="Q59"/>
      <c r="R59" s="1045" t="s">
        <v>328</v>
      </c>
      <c r="S59" s="1046"/>
      <c r="T59" s="1046"/>
      <c r="U59" s="1047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0.17587836039281071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9.6733098216045893E-2</v>
      </c>
      <c r="E62" s="146"/>
      <c r="F62" s="304">
        <v>68</v>
      </c>
      <c r="G62" s="180" t="s">
        <v>231</v>
      </c>
      <c r="H62" s="182"/>
      <c r="I62" s="181">
        <f>SUM(I53:I61)</f>
        <v>0.49898704138776745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0.43090198296238624</v>
      </c>
      <c r="E64" s="146"/>
      <c r="F64" s="165">
        <v>70</v>
      </c>
      <c r="G64" s="167" t="s">
        <v>352</v>
      </c>
      <c r="H64" s="166"/>
      <c r="I64" s="162">
        <f>+I63+I62</f>
        <v>0.52120500035206518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43" t="s">
        <v>335</v>
      </c>
      <c r="M73" s="1044"/>
      <c r="N73" s="150"/>
      <c r="O73" s="1043" t="s">
        <v>334</v>
      </c>
      <c r="P73" s="1044"/>
      <c r="R73" s="1045" t="s">
        <v>333</v>
      </c>
      <c r="S73" s="1046"/>
      <c r="T73" s="1047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8"/>
      <c r="D2" s="1059"/>
      <c r="E2" s="1060"/>
      <c r="F2" s="1060"/>
      <c r="G2" s="106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4" t="s">
        <v>321</v>
      </c>
      <c r="M3" s="1025"/>
      <c r="N3" s="1025"/>
      <c r="O3" s="1025"/>
      <c r="P3" s="1025"/>
      <c r="Q3" s="1025"/>
      <c r="R3" s="1025"/>
      <c r="S3" s="1025"/>
      <c r="T3" s="1025"/>
      <c r="U3" s="1025"/>
      <c r="V3" s="102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7">
        <v>1</v>
      </c>
      <c r="B5" s="1004" t="s">
        <v>317</v>
      </c>
      <c r="C5" s="1006"/>
      <c r="D5" s="106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7"/>
      <c r="B6" s="1005"/>
      <c r="C6" s="1007"/>
      <c r="D6" s="106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7"/>
      <c r="B7" s="1005"/>
      <c r="C7" s="1007"/>
      <c r="D7" s="106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7"/>
      <c r="B8" s="1005"/>
      <c r="C8" s="1007"/>
      <c r="D8" s="1062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7"/>
      <c r="B9" s="1005"/>
      <c r="C9" s="1007"/>
      <c r="D9" s="106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7"/>
      <c r="B10" s="1005"/>
      <c r="C10" s="1007"/>
      <c r="D10" s="1062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3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 x14ac:dyDescent="0.25">
      <c r="A11" s="1027"/>
      <c r="B11" s="1005"/>
      <c r="C11" s="1007"/>
      <c r="D11" s="106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7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7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7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7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7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6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6"/>
      <c r="B22" s="1063" t="s">
        <v>22</v>
      </c>
      <c r="C22" s="1063"/>
      <c r="D22" s="106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6"/>
      <c r="B23" s="1063"/>
      <c r="C23" s="1063"/>
      <c r="D23" s="106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7"/>
      <c r="B24" s="1065"/>
      <c r="C24" s="1065"/>
      <c r="D24" s="1066"/>
      <c r="E24" s="157"/>
      <c r="F24" s="307">
        <v>43</v>
      </c>
      <c r="G24" s="1067" t="s">
        <v>507</v>
      </c>
      <c r="H24" s="1068"/>
      <c r="I24" s="1069"/>
      <c r="J24" s="158"/>
      <c r="K24" s="158"/>
      <c r="L24" s="1055" t="s">
        <v>289</v>
      </c>
      <c r="M24" s="1056"/>
      <c r="N24" s="1056"/>
      <c r="O24" s="1056"/>
      <c r="P24" s="1057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70"/>
      <c r="H25" s="1071"/>
      <c r="I25" s="1072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 x14ac:dyDescent="0.2">
      <c r="A26" s="1036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6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6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6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6"/>
      <c r="B30" s="1005"/>
      <c r="C30" s="1007"/>
      <c r="D30" s="1010"/>
      <c r="E30" s="157"/>
      <c r="F30" s="307">
        <v>47</v>
      </c>
      <c r="G30" s="1075" t="s">
        <v>508</v>
      </c>
      <c r="H30" s="1076"/>
      <c r="I30" s="107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7"/>
      <c r="B31" s="1073"/>
      <c r="C31" s="1040"/>
      <c r="D31" s="1074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8" t="s">
        <v>248</v>
      </c>
      <c r="M50" s="1049"/>
      <c r="N50" s="1049"/>
      <c r="O50" s="1050"/>
      <c r="P50" s="1051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8" t="s">
        <v>244</v>
      </c>
      <c r="M52" s="1049"/>
      <c r="N52" s="1049"/>
      <c r="O52" s="1050"/>
      <c r="P52" s="1051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5" t="s">
        <v>349</v>
      </c>
      <c r="M55" s="1047"/>
      <c r="N55"/>
      <c r="O55" s="1045" t="s">
        <v>351</v>
      </c>
      <c r="P55" s="1047"/>
      <c r="Q55"/>
      <c r="R55" s="1045" t="s">
        <v>328</v>
      </c>
      <c r="S55" s="1046"/>
      <c r="T55" s="1046"/>
      <c r="U55" s="104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5" t="s">
        <v>335</v>
      </c>
      <c r="M66" s="1047"/>
      <c r="N66"/>
      <c r="O66" s="1078" t="s">
        <v>334</v>
      </c>
      <c r="P66" s="1079"/>
      <c r="Q66"/>
      <c r="R66" s="1045" t="s">
        <v>333</v>
      </c>
      <c r="S66" s="1046"/>
      <c r="T66" s="104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5" t="s">
        <v>329</v>
      </c>
      <c r="M76" s="104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41926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41926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7">
        <f>Assembly!C2</f>
        <v>0</v>
      </c>
      <c r="D4" s="948"/>
      <c r="E4" s="948"/>
      <c r="F4" s="948"/>
      <c r="G4" s="948"/>
      <c r="H4" s="948"/>
      <c r="I4" s="948"/>
      <c r="J4" s="948"/>
      <c r="K4" s="949"/>
    </row>
    <row r="5" spans="1:14" x14ac:dyDescent="0.25">
      <c r="A5" s="733" t="s">
        <v>595</v>
      </c>
      <c r="B5" s="734"/>
      <c r="C5" s="950">
        <f>Assembly!R2</f>
        <v>3334</v>
      </c>
      <c r="D5" s="948"/>
      <c r="E5" s="948"/>
      <c r="F5" s="948"/>
      <c r="G5" s="948"/>
      <c r="H5" s="948"/>
      <c r="I5" s="948"/>
      <c r="J5" s="948"/>
      <c r="K5" s="949"/>
      <c r="N5" s="731" t="s">
        <v>596</v>
      </c>
    </row>
    <row r="6" spans="1:14" x14ac:dyDescent="0.25">
      <c r="A6" s="735" t="s">
        <v>597</v>
      </c>
      <c r="B6" s="736"/>
      <c r="C6" s="950"/>
      <c r="D6" s="948"/>
      <c r="E6" s="948"/>
      <c r="F6" s="948"/>
      <c r="G6" s="948"/>
      <c r="H6" s="948"/>
      <c r="I6" s="948"/>
      <c r="J6" s="948"/>
      <c r="K6" s="949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50"/>
      <c r="D8" s="948"/>
      <c r="E8" s="948"/>
      <c r="F8" s="948"/>
      <c r="G8" s="948"/>
      <c r="H8" s="948"/>
      <c r="I8" s="948"/>
      <c r="J8" s="948"/>
      <c r="K8" s="949"/>
      <c r="N8" s="731" t="s">
        <v>600</v>
      </c>
    </row>
    <row r="9" spans="1:14" x14ac:dyDescent="0.25">
      <c r="A9" s="733" t="s">
        <v>601</v>
      </c>
      <c r="B9" s="740"/>
      <c r="C9" s="950" t="s">
        <v>598</v>
      </c>
      <c r="D9" s="948"/>
      <c r="E9" s="948"/>
      <c r="F9" s="948"/>
      <c r="G9" s="948"/>
      <c r="H9" s="948"/>
      <c r="I9" s="948"/>
      <c r="J9" s="948"/>
      <c r="K9" s="949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4" t="s">
        <v>604</v>
      </c>
      <c r="J11" s="944" t="s">
        <v>605</v>
      </c>
      <c r="K11" s="944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5"/>
      <c r="J12" s="945"/>
      <c r="K12" s="945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6"/>
      <c r="J13" s="946"/>
      <c r="K13" s="946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 x14ac:dyDescent="0.25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51">
        <f>+'Internal Sign Off'!C4</f>
        <v>0</v>
      </c>
      <c r="B7" s="951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2"/>
      <c r="D4" s="953"/>
      <c r="E4" s="953"/>
      <c r="F4" s="954"/>
    </row>
    <row r="5" spans="1:11" ht="21.75" customHeight="1" x14ac:dyDescent="0.2">
      <c r="B5" s="107" t="s">
        <v>34</v>
      </c>
      <c r="C5" s="952"/>
      <c r="D5" s="953"/>
      <c r="E5" s="953"/>
      <c r="F5" s="954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2"/>
      <c r="D7" s="953"/>
      <c r="E7" s="953"/>
      <c r="F7" s="954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0.44551736757777088</v>
      </c>
      <c r="F23" s="120">
        <f>E23</f>
        <v>0.44551736757777088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-0.52120500035206518</v>
      </c>
      <c r="F26" s="120">
        <f>F22-F23-F24-F25</f>
        <v>-0.51940499855206335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-0.52120500035206518</v>
      </c>
      <c r="F28" s="120">
        <f>F26-F27</f>
        <v>-0.51940499855206335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6" t="s">
        <v>3</v>
      </c>
      <c r="R7" s="957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0.44551736757777088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0.52120500035206518</v>
      </c>
      <c r="I34" s="327"/>
      <c r="J34" s="844">
        <f t="shared" ref="J34:J43" si="1">$H34</f>
        <v>0.52120500035206518</v>
      </c>
      <c r="K34" s="812"/>
      <c r="L34" s="327"/>
      <c r="M34" s="327">
        <f t="shared" ref="M34:M43" si="2">$H34</f>
        <v>0.52120500035206518</v>
      </c>
      <c r="N34" s="812"/>
      <c r="O34" s="327"/>
      <c r="P34" s="327">
        <f t="shared" ref="P34:P43" si="3">$H34</f>
        <v>0.52120500035206518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0.52120500035206518</v>
      </c>
      <c r="I44" s="467"/>
      <c r="J44" s="847">
        <f>SUM(J34:J43)</f>
        <v>0.52120500035206518</v>
      </c>
      <c r="K44" s="814"/>
      <c r="L44" s="467"/>
      <c r="M44" s="467">
        <f>SUM(M34:M43)</f>
        <v>0.52120500035206518</v>
      </c>
      <c r="N44" s="814"/>
      <c r="O44" s="467"/>
      <c r="P44" s="467">
        <f>SUM(P34:P43)</f>
        <v>0.52120500035206518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0.44551736757777088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0.52120500035206518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0.52120500035206518</v>
      </c>
      <c r="N96" s="823"/>
      <c r="O96" s="397"/>
      <c r="P96" s="397">
        <f>P80+SUM(J46:J55)+SUM(J34:J43)</f>
        <v>0.52120500035206518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0.52120500035206518</v>
      </c>
      <c r="K97" s="816"/>
      <c r="L97" s="326"/>
      <c r="M97" s="326">
        <f>M81+SUM(J46:J55)+SUM(J34:J43)+M91</f>
        <v>0.52120500035206518</v>
      </c>
      <c r="N97" s="816"/>
      <c r="O97" s="326"/>
      <c r="P97" s="326">
        <f>P81+SUM(M46:M55)+SUM(M34:M43)+P91</f>
        <v>0.52120500035206518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0.52120500035206518</v>
      </c>
      <c r="I99" s="360"/>
      <c r="J99" s="866">
        <f>SUM(J95:J98)</f>
        <v>0.59689263312635943</v>
      </c>
      <c r="K99" s="818"/>
      <c r="L99" s="360"/>
      <c r="M99" s="360">
        <f>SUM(M95:M98)</f>
        <v>1.0664279614684298</v>
      </c>
      <c r="N99" s="818"/>
      <c r="O99" s="360"/>
      <c r="P99" s="360">
        <f>SUM(P95:P98)</f>
        <v>1.5636150010561956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2014-10-14T19:57:13Z</dcterms:modified>
</cp:coreProperties>
</file>