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36" i="23" l="1"/>
  <c r="D27" i="5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T19" s="1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D41" i="22"/>
  <c r="D43" s="1"/>
  <c r="T19"/>
  <c r="J73" i="6"/>
  <c r="J51"/>
  <c r="H56" i="1"/>
  <c r="D41" i="23" l="1"/>
  <c r="D43" s="1"/>
  <c r="T19" i="24"/>
  <c r="O21" s="1"/>
  <c r="V50" s="1"/>
  <c r="D44" s="1"/>
  <c r="D45" s="1"/>
  <c r="D60" s="1"/>
  <c r="I49" s="1"/>
  <c r="E39" i="1" s="1"/>
  <c r="D41" i="28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S40" i="24" l="1"/>
  <c r="U43" s="1"/>
  <c r="U44" s="1"/>
  <c r="U46" s="1"/>
  <c r="U47" s="1"/>
  <c r="U48" s="1"/>
  <c r="P50" s="1"/>
  <c r="D42"/>
  <c r="P50" i="28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I14" i="2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Q20"/>
  <c r="Q147" s="1"/>
  <c r="L20"/>
  <c r="L152" s="1"/>
  <c r="P20"/>
  <c r="P69" s="1"/>
  <c r="P94" s="1"/>
  <c r="L58"/>
  <c r="H84"/>
  <c r="J86"/>
  <c r="I95"/>
  <c r="M20"/>
  <c r="M73" s="1"/>
  <c r="O20"/>
  <c r="O147" s="1"/>
  <c r="I83"/>
  <c r="J92"/>
  <c r="J94"/>
  <c r="L77"/>
  <c r="L147"/>
  <c r="H60" i="1"/>
  <c r="H61"/>
  <c r="H62"/>
  <c r="H63"/>
  <c r="H64"/>
  <c r="E31" i="5"/>
  <c r="F31" s="1"/>
  <c r="I94" i="6" l="1"/>
  <c r="I91"/>
  <c r="I86"/>
  <c r="I97"/>
  <c r="I92"/>
  <c r="I93"/>
  <c r="I96"/>
  <c r="H47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H101" l="1"/>
  <c r="L92"/>
  <c r="L94"/>
  <c r="O87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<sst xmlns="http://schemas.openxmlformats.org/spreadsheetml/2006/main" count="3072" uniqueCount="710">
  <si>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</si>
  <si>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</si>
  <si>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</si>
  <si>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</si>
  <si>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</si>
  <si>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</si>
  <si>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</si>
  <si>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</si>
  <si>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</si>
  <si>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</si>
  <si>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</si>
  <si>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</si>
  <si>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</si>
  <si>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</si>
  <si>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</si>
  <si>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</si>
  <si>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</si>
  <si>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</si>
  <si>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</si>
  <si>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</si>
  <si>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</si>
  <si>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</si>
  <si>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</si>
  <si>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</si>
  <si>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</si>
  <si>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</si>
  <si>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</si>
  <si>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</si>
  <si>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</si>
  <si>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</si>
  <si>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</si>
  <si>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</si>
  <si>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</si>
  <si>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</si>
  <si>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</si>
  <si>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</si>
  <si>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</si>
  <si>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</si>
  <si>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</si>
  <si>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</si>
  <si>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</si>
  <si>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</si>
  <si>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</si>
  <si>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</si>
  <si>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</si>
  <si>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</si>
  <si>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</si>
  <si>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</si>
  <si>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</si>
  <si>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</si>
  <si>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</si>
  <si>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</si>
  <si>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</si>
  <si>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</si>
  <si>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</si>
  <si>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</si>
  <si>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</si>
  <si>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</si>
  <si>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</si>
  <si>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</si>
  <si>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</si>
  <si>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</si>
  <si>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</si>
  <si>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</si>
  <si>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</si>
  <si>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</si>
  <si>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</si>
  <si>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</si>
  <si>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</si>
  <si>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</si>
  <si>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</si>
  <si>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</si>
  <si>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</si>
  <si>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</si>
  <si>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</si>
  <si>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</si>
  <si>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</si>
  <si>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</si>
  <si>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</si>
  <si>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</si>
  <si>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</si>
  <si>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</si>
  <si>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</si>
  <si>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</si>
  <si>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</si>
  <si>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</si>
  <si>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</si>
  <si>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</si>
  <si>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</si>
  <si>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</si>
  <si>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</si>
  <si>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</si>
  <si>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</si>
  <si>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</si>
  <si>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</si>
  <si>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</si>
  <si>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</si>
  <si>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</si>
  <si>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</si>
  <si>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</si>
  <si>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</si>
  <si>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</si>
  <si>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</si>
  <si>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</si>
  <si>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</si>
  <si>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</si>
  <si>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</si>
  <si>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</si>
  <si>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</si>
  <si>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</si>
  <si>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</si>
  <si>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</si>
  <si>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</si>
  <si>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</si>
  <si>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</si>
  <si>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</si>
  <si>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</si>
  <si>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</si>
  <si>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</si>
  <si>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</si>
  <si>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</si>
  <si>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</si>
  <si>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</si>
  <si>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</si>
  <si>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</si>
  <si>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</si>
  <si>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</si>
  <si>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</si>
  <si>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</si>
  <si>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</si>
  <si>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</si>
  <si>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</si>
  <si>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</si>
  <si>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</si>
  <si>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</si>
  <si>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</si>
  <si>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</si>
  <si>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</si>
  <si>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</si>
  <si>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</si>
  <si>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</si>
  <si>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</si>
  <si>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</si>
  <si>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</si>
  <si>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</si>
  <si>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</si>
  <si>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</si>
  <si>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</si>
  <si>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</si>
  <si>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</si>
  <si>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</si>
  <si>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</si>
  <si>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</si>
  <si>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</si>
  <si>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</si>
  <si>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</si>
  <si>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</si>
  <si>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</si>
  <si>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</si>
  <si>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</si>
  <si>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</si>
  <si>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</si>
  <si>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</si>
  <si>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</si>
  <si>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</si>
  <si>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</si>
  <si>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</si>
  <si>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</si>
  <si>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</si>
  <si>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</si>
  <si>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</si>
  <si>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</si>
  <si>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</si>
  <si>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</si>
  <si>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</si>
  <si>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</si>
  <si>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</si>
  <si>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</si>
  <si>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</si>
  <si>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</si>
  <si>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</si>
  <si>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</si>
  <si>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</si>
  <si>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</si>
  <si>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</si>
  <si>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</si>
  <si>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</si>
  <si>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</si>
  <si>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</si>
  <si>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</si>
  <si>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</si>
  <si>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</si>
  <si>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</si>
  <si>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</si>
  <si>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</si>
  <si>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</si>
  <si>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</si>
  <si>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</si>
  <si>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</si>
  <si>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</si>
  <si>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</si>
  <si>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</si>
  <si>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</si>
  <si>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</si>
  <si>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</si>
  <si>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</si>
  <si>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</si>
  <si>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</si>
  <si>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</si>
  <si>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</si>
  <si>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</si>
  <si>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</si>
  <si>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</si>
  <si>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</si>
  <si>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</si>
  <si>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</si>
  <si>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</si>
  <si>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</si>
  <si>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</si>
  <si>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</si>
  <si>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</si>
  <si>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</si>
  <si>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</si>
  <si>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</si>
  <si>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</si>
  <si>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</si>
  <si>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</si>
  <si>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</si>
  <si>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</si>
  <si>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</si>
  <si>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</si>
  <si>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</si>
  <si>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</si>
  <si>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</si>
  <si>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</si>
  <si>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</si>
  <si>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</si>
  <si>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</si>
  <si>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</si>
  <si>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</si>
  <si>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</si>
  <si>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</si>
  <si>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</si>
  <si>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</si>
  <si>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</si>
  <si>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</si>
  <si>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</si>
  <si>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</si>
  <si>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</si>
  <si>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</si>
  <si>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</si>
  <si>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</si>
  <si>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</si>
  <si>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</si>
  <si>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</si>
  <si>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</si>
  <si>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</si>
  <si>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</si>
  <si>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</si>
  <si>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</si>
  <si>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</si>
  <si>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</si>
  <si>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</si>
  <si>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</si>
  <si>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</si>
  <si>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</si>
  <si>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</si>
  <si>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</si>
  <si>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</si>
  <si>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</si>
  <si>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</si>
  <si>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</si>
  <si>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</si>
  <si>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</si>
  <si>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</si>
  <si>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</si>
  <si>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</si>
  <si>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</si>
  <si>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</si>
  <si>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</si>
  <si>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</si>
  <si>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</si>
  <si>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</si>
  <si>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</si>
  <si>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</si>
  <si>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</si>
  <si>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</si>
  <si>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</si>
  <si>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</si>
  <si>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</si>
  <si>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</si>
  <si>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</si>
  <si>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</si>
  <si>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</si>
  <si>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</si>
  <si>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</si>
  <si>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</si>
  <si>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</si>
  <si>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</si>
  <si>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</si>
  <si>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</si>
  <si>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</si>
  <si>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</si>
  <si>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</si>
  <si>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</si>
  <si>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</si>
  <si>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</si>
  <si>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</si>
  <si>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</si>
  <si>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</si>
  <si>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</si>
  <si>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</si>
  <si>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</si>
  <si>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</si>
  <si>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</si>
  <si>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</si>
  <si>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</si>
  <si>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</si>
  <si>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</si>
  <si>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</si>
  <si>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</si>
  <si>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</si>
  <si>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</si>
  <si>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</si>
  <si>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</si>
  <si>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</si>
  <si>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</si>
  <si>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</si>
  <si>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</si>
  <si>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</si>
  <si>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</si>
  <si>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</si>
  <si>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</si>
  <si>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</si>
  <si>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</si>
  <si>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</si>
  <si>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</si>
  <si>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</si>
  <si>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</si>
  <si>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</si>
  <si>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</si>
  <si>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</si>
  <si>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</si>
  <si>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</si>
  <si>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</si>
  <si>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</si>
  <si>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</si>
  <si>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</si>
  <si>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</si>
  <si>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</si>
  <si>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</si>
  <si>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</si>
  <si>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</si>
  <si>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</si>
  <si>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</si>
  <si>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</si>
  <si>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</si>
  <si>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</si>
  <si>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</si>
  <si>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</si>
  <si>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</si>
  <si>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</si>
  <si>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</si>
  <si>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</si>
  <si>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</si>
  <si>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</si>
  <si>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</si>
  <si>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</si>
  <si>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</si>
  <si>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</si>
  <si>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</si>
  <si>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</si>
  <si>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</si>
  <si>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</si>
  <si>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</si>
  <si>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</si>
  <si>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</si>
  <si>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</si>
  <si>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</si>
  <si>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</si>
  <si>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</si>
  <si>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</si>
  <si>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</si>
  <si>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</si>
  <si>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</si>
  <si>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</si>
  <si>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</si>
  <si>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</si>
  <si>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</si>
  <si>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</si>
  <si>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</si>
  <si>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</si>
  <si>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</si>
  <si>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</si>
  <si>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</si>
  <si>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</si>
  <si>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</si>
  <si>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</si>
  <si>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</si>
  <si>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</si>
  <si>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</si>
  <si>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</si>
  <si>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</si>
  <si>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</si>
  <si>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</si>
  <si>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</si>
  <si>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</si>
  <si>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</si>
  <si>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</si>
  <si>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</si>
  <si>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</si>
  <si>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</si>
  <si>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</si>
  <si>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</si>
  <si>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</si>
  <si>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</si>
  <si>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</si>
  <si>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</si>
  <si>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</si>
  <si>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</si>
  <si>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</si>
  <si>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</si>
  <si>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</si>
  <si>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</si>
  <si>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</si>
  <si>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</si>
  <si>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</si>
  <si>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</si>
  <si>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</si>
  <si>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</si>
  <si>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</si>
  <si>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</si>
  <si>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</si>
  <si>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</si>
  <si>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</si>
  <si>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</si>
  <si>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</si>
  <si>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</si>
  <si>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</si>
  <si>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</si>
  <si>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</si>
  <si>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</si>
  <si>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</si>
  <si>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</si>
  <si>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</si>
  <si>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</si>
  <si>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</si>
  <si>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</si>
  <si>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</si>
  <si>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</si>
  <si>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</si>
  <si>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</si>
  <si>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</si>
  <si>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</si>
  <si>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</si>
  <si>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</si>
  <si>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</si>
  <si>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</si>
  <si>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</si>
  <si>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</si>
  <si>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</si>
  <si>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</si>
  <si>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</si>
  <si>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</si>
  <si>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</si>
  <si>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</si>
  <si>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</si>
  <si>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</si>
  <si>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</si>
  <si>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</si>
  <si>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</si>
  <si>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</si>
  <si>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</si>
  <si>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</si>
  <si>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</si>
  <si>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</si>
  <si>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</si>
  <si>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</si>
  <si>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</si>
  <si>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</si>
  <si>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</si>
  <si>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</si>
  <si>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</si>
  <si>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</si>
  <si>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</si>
  <si>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</si>
  <si>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</si>
  <si>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</si>
  <si>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</si>
  <si>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</si>
  <si>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</si>
  <si>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</si>
  <si>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</si>
  <si>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</si>
  <si>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</si>
  <si>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</si>
  <si>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</si>
  <si>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</si>
  <si>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</si>
  <si>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</si>
  <si>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</si>
  <si>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</si>
  <si>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</si>
  <si>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</si>
  <si>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</si>
  <si>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</si>
  <si>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</si>
  <si>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</si>
  <si>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</si>
  <si>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</si>
  <si>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</si>
  <si>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</si>
  <si>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</si>
  <si>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</si>
  <si>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</si>
  <si>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</si>
  <si>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</si>
  <si>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</si>
  <si>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</si>
  <si>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</si>
  <si>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</si>
  <si>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</si>
  <si>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</si>
  <si>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</si>
  <si>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</si>
  <si>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</si>
  <si>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</si>
  <si>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</si>
  <si>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</si>
  <si>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</si>
  <si>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</si>
  <si>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</si>
  <si>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</si>
  <si>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</si>
  <si>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</si>
  <si>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</si>
  <si>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</si>
  <si>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</si>
  <si>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</si>
  <si>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</si>
  <si>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</si>
  <si>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</si>
  <si>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</si>
  <si>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</si>
  <si>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</si>
  <si>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</si>
  <si>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</si>
  <si>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</si>
  <si>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</si>
  <si>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</si>
  <si>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</si>
  <si>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</si>
  <si>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</si>
  <si>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</si>
  <si>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</si>
  <si>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</si>
  <si>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</si>
  <si>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</si>
  <si>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</si>
  <si>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</si>
  <si>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</si>
  <si>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</si>
  <si>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</si>
  <si>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</si>
  <si>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</si>
  <si>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</si>
  <si>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</si>
  <si>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</si>
  <si>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</si>
  <si>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</si>
  <si>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</si>
  <si>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</si>
  <si>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</si>
  <si>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</si>
  <si>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</si>
  <si>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</si>
  <si>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</si>
  <si>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</si>
  <si>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</si>
  <si>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</si>
  <si>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</si>
  <si>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</si>
  <si>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</si>
  <si>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</si>
  <si>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</si>
  <si>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</si>
  <si>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</si>
  <si>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</si>
  <si>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</si>
  <si>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</si>
  <si>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</si>
  <si>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</si>
  <si>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</si>
  <si>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</si>
  <si>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</si>
  <si>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</si>
  <si>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</si>
  <si>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</si>
  <si>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</si>
  <si>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</si>
  <si>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</si>
  <si>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</si>
  <si>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</si>
  <si>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</si>
  <si>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</si>
  <si>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</si>
  <si>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</si>
  <si>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</si>
  <si>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</si>
  <si>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</si>
  <si>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</si>
  <si>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</si>
  <si>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</si>
  <si>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</si>
  <si>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</si>
  <si>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</si>
  <si>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</si>
  <si>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</si>
  <si>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</si>
  <si>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</si>
  <si>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</si>
  <si>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</si>
  <si>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</si>
  <si>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</si>
  <si>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</si>
  <si>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</si>
  <si>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</si>
  <si>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</si>
  <si>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</si>
  <si>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</si>
  <si>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</si>
  <si>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</si>
  <si>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</si>
  <si>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</si>
  <si>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</si>
  <si>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</si>
  <si>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</si>
  <si>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</si>
  <si>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</si>
  <si>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</si>
  <si>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</si>
  <si>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</si>
  <si>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</si>
  <si>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</si>
  <si>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</si>
  <si>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</si>
  <si>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</si>
  <si>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</si>
  <si>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</si>
  <si>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</si>
  <si>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</si>
  <si>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</si>
  <si>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</si>
  <si>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</si>
  <si>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</si>
  <si>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</si>
  <si>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</si>
  <si>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</si>
  <si>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</si>
  <si>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</si>
  <si>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</si>
  <si>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</si>
  <si>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</si>
  <si>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</si>
  <si>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</si>
  <si>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</si>
  <si>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</si>
  <si>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</si>
  <si>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</si>
  <si>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</si>
  <si>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</si>
  <si>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</si>
  <si>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</si>
  <si>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</si>
  <si>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</si>
  <si>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</si>
  <si>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</si>
  <si>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</si>
  <si>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</si>
  <si>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</si>
  <si>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</si>
  <si>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</si>
  <si>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</si>
  <si>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</si>
  <si>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</si>
  <si>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</si>
  <si>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</si>
  <si>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</si>
  <si>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</si>
  <si>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</si>
  <si>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</si>
  <si>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</si>
  <si>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</si>
  <si>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</si>
  <si>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</si>
  <si>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</si>
  <si>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</si>
  <si>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</si>
  <si>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</si>
  <si>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</si>
  <si>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</si>
  <si>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</si>
  <si>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</si>
  <si>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</si>
  <si>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</si>
  <si>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</si>
  <si>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</si>
  <si>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</si>
  <si>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21256A   L3</t>
  </si>
  <si>
    <t>21256A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</si>
</sst>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21256A   L3</v>
      </c>
      <c r="Q5" s="348"/>
      <c r="R5" s="226"/>
      <c r="S5" s="226"/>
      <c r="T5" s="226"/>
      <c r="U5" s="349" t="s">
        <v>16</v>
      </c>
      <c r="V5" s="919">
        <f ca="1" xml:space="preserve"> TODAY()</f>
        <v>42219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342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2.625</v>
      </c>
      <c r="P13" s="158"/>
      <c r="Q13" s="1000" t="s">
        <v>312</v>
      </c>
      <c r="R13" s="969"/>
      <c r="S13" s="1014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7" t="s">
        <v>309</v>
      </c>
      <c r="M15" s="968"/>
      <c r="N15" s="252"/>
      <c r="O15" s="789">
        <v>8.5000000000000006E-2</v>
      </c>
      <c r="P15" s="158"/>
      <c r="Q15" s="1000" t="s">
        <v>308</v>
      </c>
      <c r="R15" s="969"/>
      <c r="S15" s="788">
        <v>2.8875000000000002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190.58823529411765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20.4902476560802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2.7399999999999998</v>
      </c>
      <c r="P18" s="158"/>
      <c r="Q18" s="1000" t="s">
        <v>302</v>
      </c>
      <c r="R18" s="968"/>
      <c r="S18" s="969"/>
      <c r="T18" s="254">
        <f>144-S15</f>
        <v>141.11250000000001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6.3408950617283952E-2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50.991002384910033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1.7075206380066832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2.7673999999999999</v>
      </c>
      <c r="P22" s="158"/>
      <c r="Q22" s="1000" t="s">
        <v>296</v>
      </c>
      <c r="R22" s="968"/>
      <c r="S22" s="968"/>
      <c r="T22" s="203">
        <f>IF(S20="",,S20 - 1)</f>
        <v>49.991002384910033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20.4902476560802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0.40987871173924001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323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17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211.76470588235293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0.2</v>
      </c>
      <c r="P30" s="158"/>
      <c r="Q30" s="931" t="s">
        <v>287</v>
      </c>
      <c r="R30" s="932"/>
      <c r="S30" s="933"/>
      <c r="T30" s="929">
        <f>IF(ISERROR(T29*0.9),"",T29*0.9)</f>
        <v>190.58823529411765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0.20987871173924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1</v>
      </c>
      <c r="P44" s="214"/>
      <c r="Q44" s="1000" t="s">
        <v>269</v>
      </c>
      <c r="R44" s="969"/>
      <c r="S44" s="215">
        <f>T22*O44</f>
        <v>49.991002384910033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2.8875000000000002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50.991002384910033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49.991002384910033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22.567877457433354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240.04319632571008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338.51816186150029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0.40987871173924001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0.86074529465240401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141.48183813849971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347.2736027035902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43.409200337948775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0.70294199063279661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43.409200337948775</v>
      </c>
      <c r="Q54" s="972"/>
      <c r="R54" s="970" t="s">
        <v>702</v>
      </c>
      <c r="S54" s="323" t="s">
        <v>247</v>
      </c>
      <c r="T54" s="324"/>
      <c r="U54" s="324"/>
      <c r="V54" s="347">
        <f>O24</f>
        <v>0.40987871173924001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6.3408950617283952E-2</v>
      </c>
      <c r="L56" s="962" t="s">
        <v>244</v>
      </c>
      <c r="M56" s="963"/>
      <c r="N56" s="963"/>
      <c r="O56" s="964"/>
      <c r="P56" s="965">
        <f>T30</f>
        <v>190.58823529411765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0.28691509821746797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0.1578033040196074</v>
      </c>
      <c r="E62" s="146"/>
      <c r="F62" s="304">
        <v>68</v>
      </c>
      <c r="G62" s="180" t="s">
        <v>231</v>
      </c>
      <c r="H62" s="182"/>
      <c r="I62" s="181">
        <f>SUM(I53:I61)</f>
        <v>0.78594680214459745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2.8633452791458222E-2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0.70294199063279661</v>
      </c>
      <c r="E64" s="146"/>
      <c r="F64" s="165">
        <v>70</v>
      </c>
      <c r="G64" s="167" t="s">
        <v>352</v>
      </c>
      <c r="H64" s="166"/>
      <c r="I64" s="162">
        <f>+I63+I62</f>
        <v>0.81458025493605568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42219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42219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0.7175573752481812</v>
      </c>
      <c r="F23" s="120">
        <f>E23</f>
        <v>0.7175573752481812</v>
      </c>
    </row>
    <row r="24" spans="2:28">
      <c r="B24" s="115" t="s">
        <v>44</v>
      </c>
      <c r="C24" s="108"/>
      <c r="D24" s="111"/>
      <c r="E24" s="111">
        <f>Assembly!H96</f>
        <v>6.6589425096414467E-2</v>
      </c>
      <c r="F24" s="120">
        <f>E24</f>
        <v>6.6589425096414467E-2</v>
      </c>
    </row>
    <row r="25" spans="2:28">
      <c r="B25" s="121" t="s">
        <v>40</v>
      </c>
      <c r="C25" s="108"/>
      <c r="D25" s="361"/>
      <c r="E25" s="122">
        <f>Assembly!H97</f>
        <v>3.0433454591460022E-2</v>
      </c>
      <c r="F25" s="123">
        <f>E25-Assembly!H85-Assembly!H86-Assembly!H88-Assembly!H89-'Machined Part #1'!I54-'Machined Part #1'!I58-'Pacific Quote #2'!I50-'Pacific Quote #2'!I54-'Pacific Quote #3'!I50-'Pacific Quote #3'!I54</f>
        <v>2.8633452791458222E-2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-0.81458025493605579</v>
      </c>
      <c r="F26" s="120">
        <f>F22-F23-F24-F25</f>
        <v>-0.81278025313605395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-0.81458025493605579</v>
      </c>
      <c r="F28" s="120">
        <f>F26-F27</f>
        <v>-0.81278025313605395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0.7175573752481812</v>
      </c>
      <c r="F34" s="395">
        <f>'Machined Part #1'!I55+'Machined Part #1'!I56+'Machined Part #1'!I57</f>
        <v>6.6589425096414467E-2</v>
      </c>
      <c r="G34" s="468">
        <f>'Machined Part #1'!I63+'Machined Part #1'!I54+'Machined Part #1'!I58</f>
        <v>3.0433454591460022E-2</v>
      </c>
      <c r="H34" s="327">
        <f>'Machined Part #1'!I64</f>
        <v>0.81458025493605568</v>
      </c>
      <c r="I34" s="327"/>
      <c r="J34" s="843">
        <f t="shared" ref="J34:J43" si="1">$H34</f>
        <v>0.81458025493605568</v>
      </c>
      <c r="K34" s="811"/>
      <c r="L34" s="327"/>
      <c r="M34" s="327">
        <f t="shared" ref="M34:M43" si="2">$H34</f>
        <v>0.81458025493605568</v>
      </c>
      <c r="N34" s="811"/>
      <c r="O34" s="327"/>
      <c r="P34" s="327">
        <f t="shared" ref="P34:P43" si="3">$H34</f>
        <v>0.81458025493605568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0.81458025493605568</v>
      </c>
      <c r="I44" s="467"/>
      <c r="J44" s="846">
        <f>SUM(J34:J43)</f>
        <v>0.81458025493605568</v>
      </c>
      <c r="K44" s="813"/>
      <c r="L44" s="467"/>
      <c r="M44" s="467">
        <f>SUM(M34:M43)</f>
        <v>0.81458025493605568</v>
      </c>
      <c r="N44" s="813"/>
      <c r="O44" s="467"/>
      <c r="P44" s="467">
        <f>SUM(P34:P43)</f>
        <v>0.81458025493605568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0.7175573752481812</v>
      </c>
      <c r="I95" s="478"/>
      <c r="J95" s="861">
        <f>J65+SUM(F46:F55)+SUM(F34:F43)+J32</f>
        <v>6.6589425096414467E-2</v>
      </c>
      <c r="K95" s="816"/>
      <c r="L95" s="478"/>
      <c r="M95" s="478">
        <f>M65+SUM(G46:G55)+SUM(G34:G43)+M32</f>
        <v>3.0433454591460022E-2</v>
      </c>
      <c r="N95" s="816"/>
      <c r="O95" s="478"/>
      <c r="P95" s="478">
        <f>P65+SUM(H46:H55)+SUM(H34:H43)+P32</f>
        <v>0.81458025493605568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6.6589425096414467E-2</v>
      </c>
      <c r="I96" s="397"/>
      <c r="J96" s="862">
        <f>J80+SUM(G46:G55)+SUM(G34:G43)</f>
        <v>3.0433454591460022E-2</v>
      </c>
      <c r="K96" s="822"/>
      <c r="L96" s="397"/>
      <c r="M96" s="397">
        <f>M80+SUM(H46:H55)+SUM(H34:H43)</f>
        <v>0.81458025493605568</v>
      </c>
      <c r="N96" s="822"/>
      <c r="O96" s="397"/>
      <c r="P96" s="397">
        <f>P80+SUM(J46:J55)+SUM(J34:J43)</f>
        <v>0.81458025493605568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3.0433454591460022E-2</v>
      </c>
      <c r="I97" s="326"/>
      <c r="J97" s="863">
        <f>J81+SUM(H46:H55)+SUM(H34:H43)+J91</f>
        <v>0.81458025493605568</v>
      </c>
      <c r="K97" s="815"/>
      <c r="L97" s="326"/>
      <c r="M97" s="326">
        <f>M81+SUM(J46:J55)+SUM(J34:J43)+M91</f>
        <v>0.81458025493605568</v>
      </c>
      <c r="N97" s="815"/>
      <c r="O97" s="326"/>
      <c r="P97" s="326">
        <f>P81+SUM(M46:M55)+SUM(M34:M43)+P91</f>
        <v>0.81458025493605568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0.81458025493605579</v>
      </c>
      <c r="I99" s="360"/>
      <c r="J99" s="865">
        <f>SUM(J95:J98)</f>
        <v>0.91160313462393017</v>
      </c>
      <c r="K99" s="817"/>
      <c r="L99" s="360"/>
      <c r="M99" s="360">
        <f>SUM(M95:M98)</f>
        <v>1.6595939644635713</v>
      </c>
      <c r="N99" s="817"/>
      <c r="O99" s="360"/>
      <c r="P99" s="360">
        <f>SUM(P95:P98)</f>
        <v>2.443740764808167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2015-08-03T20:30:08Z</dcterms:modified>
</cp:coreProperties>
</file>