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20" yWindow="330" windowWidth="12105" windowHeight="906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45621"/>
</workbook>
</file>

<file path=xl/calcChain.xml><?xml version="1.0" encoding="utf-8"?>
<calcChain xmlns="http://schemas.openxmlformats.org/spreadsheetml/2006/main">
  <c r="S13" i="10" l="1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O17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O17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T33" i="24"/>
  <c r="T34" i="24" s="1"/>
  <c r="U42" i="24" s="1"/>
  <c r="S31" i="24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S31" i="22"/>
  <c r="T33" i="22" s="1"/>
  <c r="T34" i="22" s="1"/>
  <c r="U42" i="22" s="1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9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36" i="23" l="1"/>
  <c r="D27" i="5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D18" i="27"/>
  <c r="D20" i="27" s="1"/>
  <c r="S14" i="27" s="1"/>
  <c r="U45" i="26"/>
  <c r="I7" i="26"/>
  <c r="I50" i="26" s="1"/>
  <c r="T15" i="26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S17" i="23" l="1"/>
  <c r="S17" i="26"/>
  <c r="S17" i="27"/>
  <c r="K45" i="6"/>
  <c r="K76" i="6"/>
  <c r="K51" i="6"/>
  <c r="K77" i="6"/>
  <c r="S17" i="25"/>
  <c r="T19" i="25" s="1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D41" i="27"/>
  <c r="D43" i="27" s="1"/>
  <c r="T19" i="27"/>
  <c r="D41" i="26"/>
  <c r="D43" i="26" s="1"/>
  <c r="T19" i="26"/>
  <c r="D41" i="25"/>
  <c r="D43" i="25" s="1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D41" i="28" l="1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60" i="28" s="1"/>
  <c r="H43" i="1" s="1"/>
  <c r="I58" i="27"/>
  <c r="I58" i="26"/>
  <c r="I58" i="25"/>
  <c r="I60" i="25" s="1"/>
  <c r="H40" i="1" s="1"/>
  <c r="I59" i="24"/>
  <c r="G39" i="1" s="1"/>
  <c r="I58" i="24"/>
  <c r="I58" i="23"/>
  <c r="I58" i="22"/>
  <c r="I60" i="22" s="1"/>
  <c r="H37" i="1" s="1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T37" i="10" l="1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M38" i="1" l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O24" i="10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H47" i="6" s="1"/>
  <c r="H71" i="6" s="1"/>
  <c r="G44" i="6"/>
  <c r="G45" i="6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85" i="6"/>
  <c r="I92" i="6"/>
  <c r="I94" i="6"/>
  <c r="I96" i="6"/>
  <c r="Q20" i="6"/>
  <c r="Q147" i="6" s="1"/>
  <c r="L20" i="6"/>
  <c r="L152" i="6" s="1"/>
  <c r="P20" i="6"/>
  <c r="P69" i="6" s="1"/>
  <c r="P94" i="6" s="1"/>
  <c r="L58" i="6"/>
  <c r="H84" i="6"/>
  <c r="J86" i="6"/>
  <c r="I91" i="6"/>
  <c r="I93" i="6"/>
  <c r="I95" i="6"/>
  <c r="I97" i="6"/>
  <c r="M20" i="6"/>
  <c r="M73" i="6" s="1"/>
  <c r="O20" i="6"/>
  <c r="O147" i="6" s="1"/>
  <c r="I83" i="6"/>
  <c r="I86" i="6"/>
  <c r="J92" i="6"/>
  <c r="J94" i="6"/>
  <c r="H60" i="1"/>
  <c r="H61" i="1"/>
  <c r="H62" i="1"/>
  <c r="H63" i="1"/>
  <c r="H64" i="1"/>
  <c r="E31" i="5"/>
  <c r="F31" i="5" s="1"/>
  <c r="L77" i="6" l="1"/>
  <c r="L147" i="6"/>
  <c r="L153" i="6"/>
  <c r="L148" i="6"/>
  <c r="L143" i="6"/>
  <c r="L69" i="6"/>
  <c r="L95" i="6" s="1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143" i="6"/>
  <c r="M35" i="6"/>
  <c r="M93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O85" i="6"/>
  <c r="L92" i="6"/>
  <c r="R153" i="6"/>
  <c r="P91" i="6"/>
  <c r="P87" i="6"/>
  <c r="P96" i="6"/>
  <c r="R47" i="6"/>
  <c r="R71" i="6" s="1"/>
  <c r="R146" i="6"/>
  <c r="R45" i="6"/>
  <c r="R148" i="6"/>
  <c r="R35" i="6"/>
  <c r="R76" i="6"/>
  <c r="R145" i="6" s="1"/>
  <c r="R51" i="6"/>
  <c r="R69" i="6"/>
  <c r="R77" i="6"/>
  <c r="R44" i="6"/>
  <c r="R72" i="6"/>
  <c r="N20" i="6"/>
  <c r="H83" i="6"/>
  <c r="O91" i="6" l="1"/>
  <c r="O93" i="6"/>
  <c r="O87" i="6"/>
  <c r="O101" i="6"/>
  <c r="M101" i="6"/>
  <c r="M84" i="6"/>
  <c r="L93" i="6"/>
  <c r="L97" i="6"/>
  <c r="L90" i="6"/>
  <c r="L84" i="6"/>
  <c r="L101" i="6"/>
  <c r="L98" i="6"/>
  <c r="L99" i="6"/>
  <c r="L87" i="6"/>
  <c r="L82" i="6"/>
  <c r="L85" i="6"/>
  <c r="L91" i="6"/>
  <c r="L83" i="6"/>
  <c r="L86" i="6"/>
  <c r="L96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E23" i="5" s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H77" i="6" s="1"/>
  <c r="I72" i="6"/>
  <c r="G152" i="6" l="1"/>
  <c r="G146" i="6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/>
  <c r="F61" i="6" l="1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<sst xmlns="http://schemas.openxmlformats.org/spreadsheetml/2006/main" count="3068" uniqueCount="706">
  <si>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</si>
  <si>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</si>
  <si>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</si>
  <si>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</si>
  <si>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</si>
  <si>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</si>
  <si>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</si>
  <si>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</si>
  <si>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</si>
  <si>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</si>
  <si>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</si>
  <si>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</si>
  <si>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</si>
  <si>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</si>
  <si>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</si>
  <si>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</si>
  <si>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</si>
  <si>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</si>
  <si>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</si>
  <si>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</si>
  <si>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</si>
  <si>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</si>
  <si>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</si>
  <si>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</si>
  <si>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</si>
  <si>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</si>
  <si>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</si>
  <si>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</si>
  <si>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</si>
  <si>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</si>
  <si>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</si>
  <si>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</si>
  <si>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</si>
  <si>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</si>
  <si>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</si>
  <si>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</si>
  <si>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</si>
  <si>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</si>
  <si>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</si>
  <si>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</si>
  <si>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</si>
  <si>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</si>
  <si>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</si>
  <si>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</si>
  <si>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</si>
  <si>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</si>
  <si>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</si>
  <si>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</si>
  <si>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</si>
  <si>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</si>
  <si>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</si>
  <si>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</si>
  <si>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</si>
  <si>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</si>
  <si>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</si>
  <si>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</si>
  <si>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</si>
  <si>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</si>
  <si>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</si>
  <si>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</si>
  <si>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</si>
  <si>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</si>
  <si>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</si>
  <si>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</si>
  <si>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</si>
  <si>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</si>
  <si>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</si>
  <si>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</si>
  <si>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</si>
  <si>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</si>
  <si>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</si>
  <si>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</si>
  <si>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</si>
  <si>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</si>
  <si>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</si>
  <si>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</si>
  <si>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</si>
  <si>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</si>
  <si>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</si>
  <si>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</si>
  <si>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</si>
  <si>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</si>
  <si>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</si>
  <si>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</si>
  <si>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</si>
  <si>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</si>
  <si>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</si>
  <si>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</si>
  <si>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</si>
  <si>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</si>
  <si>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</si>
  <si>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</si>
  <si>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</si>
  <si>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</si>
  <si>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</si>
  <si>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</si>
  <si>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</si>
  <si>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</si>
  <si>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</si>
  <si>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</si>
  <si>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</si>
  <si>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</si>
  <si>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</si>
  <si>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</si>
  <si>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</si>
  <si>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</si>
  <si>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</si>
  <si>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</si>
  <si>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</si>
  <si>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</si>
  <si>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</si>
  <si>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</si>
  <si>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</si>
  <si>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</si>
  <si>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</si>
  <si>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</si>
  <si>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</si>
  <si>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</si>
  <si>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</si>
  <si>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</si>
  <si>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</si>
  <si>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</si>
  <si>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</si>
  <si>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</si>
  <si>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</si>
  <si>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</si>
  <si>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</si>
  <si>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</si>
  <si>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</si>
  <si>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</si>
  <si>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</si>
  <si>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</si>
  <si>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</si>
  <si>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</si>
  <si>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</si>
  <si>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</si>
  <si>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</si>
  <si>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</si>
  <si>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</si>
  <si>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</si>
  <si>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</si>
  <si>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</si>
  <si>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</si>
  <si>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</si>
  <si>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</si>
  <si>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</si>
  <si>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</si>
  <si>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</si>
  <si>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</si>
  <si>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</si>
  <si>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</si>
  <si>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</si>
  <si>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</si>
  <si>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</si>
  <si>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</si>
  <si>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</si>
  <si>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</si>
  <si>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</si>
  <si>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</si>
  <si>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</si>
  <si>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</si>
  <si>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</si>
  <si>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</si>
  <si>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</si>
  <si>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</si>
  <si>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</si>
  <si>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</si>
  <si>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</si>
  <si>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</si>
  <si>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</si>
  <si>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</si>
  <si>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</si>
  <si>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</si>
  <si>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</si>
  <si>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</si>
  <si>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</si>
  <si>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</si>
  <si>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</si>
  <si>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</si>
  <si>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</si>
  <si>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</si>
  <si>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</si>
  <si>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</si>
  <si>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</si>
  <si>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</si>
  <si>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</si>
  <si>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</si>
  <si>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</si>
  <si>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</si>
  <si>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</si>
  <si>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</si>
  <si>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</si>
  <si>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</si>
  <si>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</si>
  <si>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</si>
  <si>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</si>
  <si>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</si>
  <si>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</si>
  <si>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</si>
  <si>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</si>
  <si>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</si>
  <si>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</si>
  <si>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</si>
  <si>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</si>
  <si>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</si>
  <si>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</si>
  <si>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</si>
  <si>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</si>
  <si>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</si>
  <si>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</si>
  <si>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</si>
  <si>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</si>
  <si>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</si>
  <si>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</si>
  <si>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</si>
  <si>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</si>
  <si>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</si>
  <si>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</si>
  <si>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</si>
  <si>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</si>
  <si>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</si>
  <si>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</si>
  <si>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</si>
  <si>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</si>
  <si>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</si>
  <si>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</si>
  <si>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</si>
  <si>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</si>
  <si>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</si>
  <si>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</si>
  <si>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</si>
  <si>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</si>
  <si>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</si>
  <si>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</si>
  <si>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</si>
  <si>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</si>
  <si>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</si>
  <si>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</si>
  <si>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</si>
  <si>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</si>
  <si>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</si>
  <si>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</si>
  <si>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</si>
  <si>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</si>
  <si>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</si>
  <si>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</si>
  <si>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</si>
  <si>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</si>
  <si>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</si>
  <si>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</si>
  <si>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</si>
  <si>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</si>
  <si>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</si>
  <si>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</si>
  <si>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</si>
  <si>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</si>
  <si>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</si>
  <si>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</si>
  <si>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</si>
  <si>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</si>
  <si>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</si>
  <si>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</si>
  <si>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</si>
  <si>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</si>
  <si>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</si>
  <si>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</si>
  <si>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</si>
  <si>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</si>
  <si>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</si>
  <si>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</si>
  <si>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</si>
  <si>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</si>
  <si>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</si>
  <si>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</si>
  <si>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</si>
  <si>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</si>
  <si>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</si>
  <si>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</si>
  <si>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</si>
  <si>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</si>
  <si>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</si>
  <si>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</si>
  <si>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</si>
  <si>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</si>
  <si>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</si>
  <si>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</si>
  <si>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</si>
  <si>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</si>
  <si>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</si>
  <si>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</si>
  <si>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</si>
  <si>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</si>
  <si>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</si>
  <si>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</si>
  <si>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</si>
  <si>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</si>
  <si>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</si>
  <si>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</si>
  <si>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</si>
  <si>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</si>
  <si>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</si>
  <si>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</si>
  <si>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</si>
  <si>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</si>
  <si>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</si>
  <si>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</si>
  <si>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</si>
  <si>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</si>
  <si>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</si>
  <si>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</si>
  <si>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</si>
  <si>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</si>
  <si>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</si>
  <si>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</si>
  <si>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</si>
  <si>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</si>
  <si>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</si>
  <si>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</si>
  <si>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</si>
  <si>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</si>
  <si>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</si>
  <si>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</si>
  <si>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</si>
  <si>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</si>
  <si>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</si>
  <si>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</si>
  <si>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</si>
  <si>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</si>
  <si>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</si>
  <si>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</si>
  <si>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</si>
  <si>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</si>
  <si>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</si>
  <si>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</si>
  <si>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</si>
  <si>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</si>
  <si>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</si>
  <si>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</si>
  <si>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</si>
  <si>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</si>
  <si>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</si>
  <si>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</si>
  <si>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</si>
  <si>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</si>
  <si>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</si>
  <si>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</si>
  <si>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</si>
  <si>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</si>
  <si>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</si>
  <si>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</si>
  <si>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</si>
  <si>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</si>
  <si>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</si>
  <si>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</si>
  <si>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</si>
  <si>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</si>
  <si>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</si>
  <si>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</si>
  <si>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</si>
  <si>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</si>
  <si>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</si>
  <si>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</si>
  <si>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</si>
  <si>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</si>
  <si>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</si>
  <si>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</si>
  <si>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</si>
  <si>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</si>
  <si>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</si>
  <si>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</si>
  <si>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</si>
  <si>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</si>
  <si>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</si>
  <si>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</si>
  <si>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</si>
  <si>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</si>
  <si>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</si>
  <si>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</si>
  <si>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</si>
  <si>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</si>
  <si>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</si>
  <si>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</si>
  <si>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</si>
  <si>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</si>
  <si>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</si>
  <si>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</si>
  <si>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</si>
  <si>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</si>
  <si>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</si>
  <si>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</si>
  <si>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</si>
  <si>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</si>
  <si>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</si>
  <si>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</si>
  <si>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</si>
  <si>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</si>
  <si>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</si>
  <si>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</si>
  <si>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</si>
  <si>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</si>
  <si>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</si>
  <si>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</si>
  <si>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</si>
  <si>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</si>
  <si>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</si>
  <si>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</si>
  <si>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</si>
  <si>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</si>
  <si>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</si>
  <si>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</si>
  <si>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</si>
  <si>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</si>
  <si>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</si>
  <si>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</si>
  <si>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</si>
  <si>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</si>
  <si>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</si>
  <si>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</si>
  <si>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</si>
  <si>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</si>
  <si>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</si>
  <si>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</si>
  <si>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</si>
  <si>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</si>
  <si>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</si>
  <si>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</si>
  <si>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</si>
  <si>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</si>
  <si>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</si>
  <si>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</si>
  <si>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</si>
  <si>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</si>
  <si>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</si>
  <si>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</si>
  <si>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</si>
  <si>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</si>
  <si>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</si>
  <si>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</si>
  <si>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</si>
  <si>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</si>
  <si>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</si>
  <si>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</si>
  <si>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</si>
  <si>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</si>
  <si>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</si>
  <si>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</si>
  <si>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</si>
  <si>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</si>
  <si>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</si>
  <si>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</si>
  <si>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</si>
  <si>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</si>
  <si>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</si>
  <si>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</si>
  <si>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</si>
  <si>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</si>
  <si>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</si>
  <si>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</si>
  <si>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</si>
  <si>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</si>
  <si>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</si>
  <si>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</si>
  <si>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</si>
  <si>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</si>
  <si>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</si>
  <si>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</si>
  <si>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</si>
  <si>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</si>
  <si>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</si>
  <si>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</si>
  <si>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</si>
  <si>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</si>
  <si>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</si>
  <si>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</si>
  <si>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</si>
  <si>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</si>
  <si>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</si>
  <si>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</si>
  <si>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</si>
  <si>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</si>
  <si>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</si>
  <si>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</si>
  <si>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</si>
  <si>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</si>
  <si>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</si>
  <si>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</si>
  <si>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</si>
  <si>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</si>
  <si>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</si>
  <si>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</si>
  <si>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</si>
  <si>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</si>
  <si>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</si>
  <si>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</si>
  <si>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</si>
  <si>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</si>
  <si>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</si>
  <si>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</si>
  <si>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</si>
  <si>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</si>
  <si>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</si>
  <si>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</si>
  <si>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</si>
  <si>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</si>
  <si>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</si>
  <si>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</si>
  <si>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</si>
  <si>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</si>
  <si>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</si>
  <si>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</si>
  <si>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</si>
  <si>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</si>
  <si>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</si>
  <si>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</si>
  <si>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</si>
  <si>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</si>
  <si>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</si>
  <si>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</si>
  <si>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</si>
  <si>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</si>
  <si>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</si>
  <si>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</si>
  <si>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</si>
  <si>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</si>
  <si>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</si>
  <si>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</si>
  <si>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</si>
  <si>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</si>
  <si>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</si>
  <si>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</si>
  <si>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</si>
  <si>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</si>
  <si>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</si>
  <si>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</si>
  <si>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</si>
  <si>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</si>
  <si>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</si>
  <si>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</si>
  <si>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</si>
  <si>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</si>
  <si>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</si>
  <si>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</si>
  <si>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</si>
  <si>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</si>
  <si>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</si>
  <si>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</si>
  <si>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</si>
  <si>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</si>
  <si>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</si>
  <si>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</si>
  <si>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</si>
  <si>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</si>
  <si>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</si>
  <si>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</si>
  <si>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</si>
  <si>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</si>
  <si>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</si>
  <si>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</si>
  <si>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</si>
  <si>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</si>
  <si>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</si>
  <si>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</si>
  <si>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</si>
  <si>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</si>
  <si>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</si>
  <si>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</si>
  <si>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</si>
  <si>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</si>
  <si>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</si>
  <si>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</si>
  <si>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</si>
  <si>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</si>
  <si>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</si>
  <si>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</si>
  <si>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</si>
  <si>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</si>
  <si>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</si>
  <si>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</si>
  <si>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</si>
  <si>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</si>
  <si>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</si>
  <si>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</si>
  <si>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</si>
  <si>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</si>
  <si>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</si>
  <si>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</si>
  <si>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</si>
  <si>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</si>
  <si>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</si>
  <si>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</si>
  <si>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</si>
  <si>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</si>
  <si>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</si>
  <si>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</si>
  <si>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</si>
  <si>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</si>
  <si>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</si>
  <si>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</si>
  <si>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</si>
  <si>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</si>
  <si>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</si>
  <si>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</si>
  <si>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</si>
  <si>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</si>
  <si>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</si>
  <si>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</si>
  <si>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</si>
  <si>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</si>
  <si>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</si>
  <si>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</si>
  <si>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</si>
  <si>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</si>
  <si>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</si>
  <si>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</si>
  <si>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</si>
  <si>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</si>
  <si>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</si>
  <si>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</si>
  <si>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</si>
  <si>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</si>
  <si>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</si>
  <si>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</si>
  <si>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</si>
  <si>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</si>
  <si>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</si>
  <si>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</si>
  <si>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</si>
  <si>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</si>
  <si>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</si>
  <si>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</si>
  <si>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</si>
  <si>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</si>
  <si>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</si>
  <si>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</si>
  <si>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</si>
  <si>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</si>
  <si>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</si>
  <si>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</si>
  <si>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</si>
  <si>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</si>
  <si>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</si>
  <si>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</si>
  <si>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</si>
  <si>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</si>
  <si>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</si>
  <si>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</si>
  <si>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</si>
  <si>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</si>
  <si>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</si>
  <si>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</si>
  <si>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</si>
  <si>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</si>
  <si>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</si>
  <si>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</si>
  <si>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</si>
  <si>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</si>
  <si>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</si>
  <si>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</si>
  <si>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</si>
  <si>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</si>
  <si>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</si>
  <si>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</si>
  <si>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</si>
  <si>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</si>
  <si>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</si>
  <si>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</si>
  <si>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</si>
  <si>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</si>
  <si>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</si>
  <si>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</si>
  <si>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</si>
  <si>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</si>
  <si>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</si>
  <si>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</si>
  <si>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</si>
  <si>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</si>
  <si>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</si>
  <si>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</si>
  <si>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</si>
  <si>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</si>
  <si>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</si>
  <si>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</si>
  <si>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</si>
  <si>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</si>
  <si>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</si>
  <si>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</si>
  <si>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</si>
  <si>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</si>
  <si>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</si>
  <si>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</si>
  <si>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</si>
  <si>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</si>
  <si>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</si>
  <si>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</si>
  <si>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</si>
  <si>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</si>
  <si>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</si>
  <si>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</si>
  <si>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</si>
  <si>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</si>
  <si>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</si>
  <si>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</si>
  <si>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</si>
  <si>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</si>
  <si>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60-13011-c</t>
  </si>
  <si>
    <t>60-13011-C      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</si>
</sst>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" fillId="21" borderId="0" xfId="0" applyFont="1" applyFill="1" applyBorder="1" applyAlignment="1">
      <alignment horizontal="center" vertical="center" wrapText="1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0" t="s">
        <v>648</v>
      </c>
    </row>
    <row r="26" spans="1:1" x14ac:dyDescent="0.2">
      <c r="A26" s="400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M23" sqref="M23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2" t="s">
        <v>670</v>
      </c>
      <c r="B1" s="363"/>
      <c r="C1" s="873">
        <f>Assembly!D34</f>
        <v>0</v>
      </c>
    </row>
    <row r="2" spans="1:29" x14ac:dyDescent="0.2">
      <c r="A2" s="872" t="s">
        <v>0</v>
      </c>
      <c r="B2" s="363"/>
      <c r="C2" s="874">
        <v>0</v>
      </c>
    </row>
    <row r="3" spans="1:29" x14ac:dyDescent="0.2">
      <c r="A3" s="870" t="s">
        <v>669</v>
      </c>
      <c r="B3" s="150"/>
      <c r="C3" s="869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1004" t="s">
        <v>705</v>
      </c>
      <c r="D5" s="1005"/>
      <c r="E5" s="1006"/>
      <c r="F5" s="1006"/>
      <c r="G5" s="1007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60-13011-C      L4</v>
      </c>
      <c r="Q5" s="348"/>
      <c r="R5" s="226"/>
      <c r="S5" s="226"/>
      <c r="T5" s="226"/>
      <c r="U5" s="349" t="s">
        <v>16</v>
      </c>
      <c r="V5" s="920">
        <f ca="1" xml:space="preserve"> TODAY()</f>
        <v>41780</v>
      </c>
      <c r="W5" s="158"/>
      <c r="X5" s="158"/>
      <c r="Y5" s="158"/>
    </row>
    <row r="6" spans="1:29" ht="18.75" thickBot="1" x14ac:dyDescent="0.3">
      <c r="A6" s="973" t="s">
        <v>21</v>
      </c>
      <c r="B6" s="974"/>
      <c r="C6" s="974"/>
      <c r="D6" s="975"/>
      <c r="E6" s="263"/>
      <c r="F6" s="973" t="s">
        <v>320</v>
      </c>
      <c r="G6" s="974"/>
      <c r="H6" s="974"/>
      <c r="I6" s="975"/>
      <c r="J6" s="158"/>
      <c r="K6" s="158"/>
      <c r="L6" s="1015" t="s">
        <v>321</v>
      </c>
      <c r="M6" s="1016"/>
      <c r="N6" s="1016"/>
      <c r="O6" s="1016"/>
      <c r="P6" s="1016"/>
      <c r="Q6" s="1016"/>
      <c r="R6" s="1016"/>
      <c r="S6" s="1016"/>
      <c r="T6" s="1016"/>
      <c r="U6" s="1016"/>
      <c r="V6" s="1017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979">
        <v>1</v>
      </c>
      <c r="B8" s="1019" t="s">
        <v>317</v>
      </c>
      <c r="C8" s="993" t="s">
        <v>342</v>
      </c>
      <c r="D8" s="1021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979"/>
      <c r="B9" s="1020"/>
      <c r="C9" s="994"/>
      <c r="D9" s="1021"/>
      <c r="E9" s="204"/>
      <c r="F9" s="443">
        <v>31</v>
      </c>
      <c r="G9" s="157" t="s">
        <v>315</v>
      </c>
      <c r="H9" s="867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979"/>
      <c r="B10" s="1020"/>
      <c r="C10" s="994"/>
      <c r="D10" s="1021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979"/>
      <c r="B11" s="1020"/>
      <c r="C11" s="994"/>
      <c r="D11" s="1021"/>
      <c r="E11" s="204"/>
      <c r="F11" s="443"/>
      <c r="G11" s="200" t="s">
        <v>311</v>
      </c>
      <c r="H11" s="176"/>
      <c r="I11" s="445"/>
      <c r="J11" s="318"/>
      <c r="K11" s="158"/>
      <c r="L11" s="199"/>
      <c r="M11" s="1010" t="s">
        <v>314</v>
      </c>
      <c r="N11" s="1011"/>
      <c r="O11" s="1011"/>
      <c r="P11" s="1011"/>
      <c r="Q11" s="1012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979"/>
      <c r="B12" s="1020"/>
      <c r="C12" s="994"/>
      <c r="D12" s="1021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979"/>
      <c r="B13" s="1020"/>
      <c r="C13" s="994"/>
      <c r="D13" s="1021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8" t="s">
        <v>313</v>
      </c>
      <c r="M13" s="1009"/>
      <c r="N13" s="253"/>
      <c r="O13" s="789">
        <v>1.2589999999999999</v>
      </c>
      <c r="P13" s="158"/>
      <c r="Q13" s="998" t="s">
        <v>312</v>
      </c>
      <c r="R13" s="969"/>
      <c r="S13" s="1018">
        <f>+C20</f>
        <v>0.66900000000000004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979"/>
      <c r="B14" s="1020"/>
      <c r="C14" s="994"/>
      <c r="D14" s="1021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979">
        <v>2</v>
      </c>
      <c r="B15" s="1019" t="s">
        <v>306</v>
      </c>
      <c r="C15" s="993" t="s">
        <v>305</v>
      </c>
      <c r="D15" s="980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67" t="s">
        <v>309</v>
      </c>
      <c r="M15" s="968"/>
      <c r="N15" s="252"/>
      <c r="O15" s="790">
        <v>8.5000000000000006E-2</v>
      </c>
      <c r="P15" s="158"/>
      <c r="Q15" s="998" t="s">
        <v>308</v>
      </c>
      <c r="R15" s="969"/>
      <c r="S15" s="789">
        <v>1.3849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979"/>
      <c r="B16" s="1020"/>
      <c r="C16" s="994"/>
      <c r="D16" s="980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979"/>
      <c r="B17" s="1020"/>
      <c r="C17" s="994"/>
      <c r="D17" s="980"/>
      <c r="E17" s="204"/>
      <c r="F17" s="443">
        <v>37</v>
      </c>
      <c r="G17" s="204" t="s">
        <v>452</v>
      </c>
      <c r="H17" s="318"/>
      <c r="I17" s="451">
        <f>IF(OR(C28="HS",C28="HL"),T30,U52)</f>
        <v>405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13" t="s">
        <v>304</v>
      </c>
      <c r="R17" s="1014"/>
      <c r="S17" s="255">
        <f>+D23</f>
        <v>16.303352411027397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979"/>
      <c r="B18" s="1020"/>
      <c r="C18" s="994"/>
      <c r="D18" s="980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8" t="s">
        <v>303</v>
      </c>
      <c r="M18" s="1009"/>
      <c r="N18" s="252"/>
      <c r="O18" s="789">
        <f>SUM(O13:O16)</f>
        <v>1.3739999999999999</v>
      </c>
      <c r="P18" s="158"/>
      <c r="Q18" s="998" t="s">
        <v>302</v>
      </c>
      <c r="R18" s="968"/>
      <c r="S18" s="969"/>
      <c r="T18" s="254">
        <f>144-S15</f>
        <v>142.61510000000001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979"/>
      <c r="B19" s="1020"/>
      <c r="C19" s="1022"/>
      <c r="D19" s="980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5">
        <v>3</v>
      </c>
      <c r="B20" s="157" t="s">
        <v>298</v>
      </c>
      <c r="C20" s="277">
        <v>0.66900000000000004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2.9839506172839508E-2</v>
      </c>
      <c r="J20" s="318"/>
      <c r="K20" s="158"/>
      <c r="L20" s="916" t="s">
        <v>300</v>
      </c>
      <c r="M20" s="910"/>
      <c r="N20" s="914"/>
      <c r="O20" s="790">
        <v>0.01</v>
      </c>
      <c r="P20" s="158"/>
      <c r="Q20" s="998" t="s">
        <v>299</v>
      </c>
      <c r="R20" s="969"/>
      <c r="S20" s="252">
        <f>IF(ISERROR(T18/O22),"",T18/O22)</f>
        <v>102.76788159165262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3" t="s">
        <v>691</v>
      </c>
      <c r="M21" s="1024"/>
      <c r="N21" s="1024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1.3586127009189497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1.38774</v>
      </c>
      <c r="P22" s="158"/>
      <c r="Q22" s="998" t="s">
        <v>296</v>
      </c>
      <c r="R22" s="968"/>
      <c r="S22" s="968"/>
      <c r="T22" s="203">
        <f>IF(S20="",,S20 - 1)</f>
        <v>101.76788159165262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16.303352411027397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989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40" t="s">
        <v>699</v>
      </c>
      <c r="M24" s="1041"/>
      <c r="N24" s="1041"/>
      <c r="O24" s="919">
        <f>IF(ISERROR(S17/T22),,S17/T22)</f>
        <v>0.16020135386570392</v>
      </c>
      <c r="P24" s="243" t="s">
        <v>22</v>
      </c>
      <c r="Q24" s="1025" t="s">
        <v>692</v>
      </c>
      <c r="R24" s="1025"/>
      <c r="S24" s="1025"/>
      <c r="T24" s="1025"/>
      <c r="U24" s="1025"/>
      <c r="V24" s="198"/>
      <c r="W24" s="158"/>
      <c r="X24" s="158"/>
      <c r="Y24" s="158"/>
    </row>
    <row r="25" spans="1:29" s="237" customFormat="1" ht="13.5" thickBot="1" x14ac:dyDescent="0.25">
      <c r="A25" s="989"/>
      <c r="B25" s="987" t="s">
        <v>22</v>
      </c>
      <c r="C25" s="987"/>
      <c r="D25" s="988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989"/>
      <c r="B26" s="987"/>
      <c r="C26" s="987"/>
      <c r="D26" s="988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981"/>
      <c r="H27" s="982"/>
      <c r="I27" s="983"/>
      <c r="J27" s="158"/>
      <c r="K27" s="158"/>
      <c r="L27" s="1037" t="s">
        <v>289</v>
      </c>
      <c r="M27" s="1038"/>
      <c r="N27" s="1038"/>
      <c r="O27" s="1038"/>
      <c r="P27" s="1039"/>
      <c r="Q27" s="998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989">
        <v>8</v>
      </c>
      <c r="B28" s="991" t="s">
        <v>676</v>
      </c>
      <c r="C28" s="993" t="s">
        <v>323</v>
      </c>
      <c r="D28" s="996"/>
      <c r="E28" s="157"/>
      <c r="F28" s="307"/>
      <c r="G28" s="984"/>
      <c r="H28" s="985"/>
      <c r="I28" s="986"/>
      <c r="J28" s="158"/>
      <c r="K28" s="158"/>
      <c r="L28" s="236"/>
      <c r="M28" s="229"/>
      <c r="N28" s="229"/>
      <c r="O28" s="229"/>
      <c r="P28" s="228"/>
      <c r="Q28" s="999" t="s">
        <v>288</v>
      </c>
      <c r="R28" s="1000"/>
      <c r="S28" s="1001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 x14ac:dyDescent="0.2">
      <c r="A29" s="989"/>
      <c r="B29" s="991"/>
      <c r="C29" s="994"/>
      <c r="D29" s="996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 x14ac:dyDescent="0.25">
      <c r="A30" s="989"/>
      <c r="B30" s="991"/>
      <c r="C30" s="994"/>
      <c r="D30" s="996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956" t="s">
        <v>704</v>
      </c>
      <c r="N30" s="956"/>
      <c r="O30" s="921">
        <v>5.3539999999999997E-2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 x14ac:dyDescent="0.25">
      <c r="A31" s="989"/>
      <c r="B31" s="991"/>
      <c r="C31" s="994"/>
      <c r="D31" s="996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989"/>
      <c r="B32" s="991"/>
      <c r="C32" s="994"/>
      <c r="D32" s="996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0.10666135386570391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989"/>
      <c r="B33" s="991"/>
      <c r="C33" s="994"/>
      <c r="D33" s="996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989"/>
      <c r="B34" s="991"/>
      <c r="C34" s="994"/>
      <c r="D34" s="996"/>
      <c r="E34" s="157"/>
      <c r="F34" s="307">
        <v>47</v>
      </c>
      <c r="G34" s="976" t="s">
        <v>685</v>
      </c>
      <c r="H34" s="977"/>
      <c r="I34" s="978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989"/>
      <c r="B35" s="991"/>
      <c r="C35" s="994"/>
      <c r="D35" s="996"/>
      <c r="E35" s="157"/>
      <c r="F35" s="307"/>
      <c r="G35" s="334"/>
      <c r="H35" s="335"/>
      <c r="I35" s="340"/>
      <c r="J35" s="158"/>
      <c r="K35" s="158"/>
      <c r="L35" s="1002" t="s">
        <v>683</v>
      </c>
      <c r="M35" s="1003"/>
      <c r="N35" s="1003"/>
      <c r="O35" s="966"/>
      <c r="P35" s="158"/>
      <c r="Q35" s="967" t="s">
        <v>280</v>
      </c>
      <c r="R35" s="969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 x14ac:dyDescent="0.25">
      <c r="A36" s="990"/>
      <c r="B36" s="992"/>
      <c r="C36" s="995"/>
      <c r="D36" s="997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8" t="s">
        <v>279</v>
      </c>
      <c r="R36" s="968"/>
      <c r="S36" s="969"/>
      <c r="T36" s="925">
        <v>4.5</v>
      </c>
      <c r="U36" s="157" t="s">
        <v>700</v>
      </c>
      <c r="V36" s="198"/>
      <c r="W36" s="158"/>
      <c r="X36" s="158"/>
      <c r="Y36" s="158"/>
    </row>
    <row r="37" spans="1:25" ht="14.25" thickTop="1" thickBot="1" x14ac:dyDescent="0.25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 x14ac:dyDescent="0.25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927" t="s">
        <v>703</v>
      </c>
      <c r="R38" s="928"/>
      <c r="S38" s="788">
        <v>0.9</v>
      </c>
      <c r="T38" s="926">
        <f>T37*0.9</f>
        <v>720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70" t="s">
        <v>701</v>
      </c>
      <c r="T39" s="971"/>
      <c r="U39" s="971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1.5529999999999999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31" t="s">
        <v>274</v>
      </c>
      <c r="M42" s="1032"/>
      <c r="N42" s="1032"/>
      <c r="O42" s="1032"/>
      <c r="P42" s="1033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998" t="s">
        <v>269</v>
      </c>
      <c r="R44" s="969"/>
      <c r="S44" s="215">
        <f>T22*O44</f>
        <v>610.60728954991578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1.3849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102.76788159165262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101.76788159165262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8.4332316344368383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117.91539543046049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126.49847451655258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0.16020135386570392</v>
      </c>
      <c r="E49" s="157"/>
      <c r="F49" s="443">
        <v>57</v>
      </c>
      <c r="G49" s="171" t="s">
        <v>254</v>
      </c>
      <c r="H49" s="281"/>
      <c r="I49" s="207"/>
      <c r="K49" s="158"/>
      <c r="L49" s="1034" t="s">
        <v>686</v>
      </c>
      <c r="M49" s="1035"/>
      <c r="N49" s="1035"/>
      <c r="O49" s="1035"/>
      <c r="P49" s="1035"/>
      <c r="Q49" s="1035"/>
      <c r="R49" s="1036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0.33642284311797827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8" t="s">
        <v>687</v>
      </c>
      <c r="M50" s="1009"/>
      <c r="N50" s="1009"/>
      <c r="O50" s="1009"/>
      <c r="P50" s="1009"/>
      <c r="Q50" s="1009"/>
      <c r="R50" s="1009"/>
      <c r="S50" s="969"/>
      <c r="T50" s="158"/>
      <c r="U50" s="210">
        <f>480 - U48</f>
        <v>353.50152548344744</v>
      </c>
      <c r="V50" s="198"/>
      <c r="W50" s="158"/>
      <c r="X50" s="158"/>
      <c r="Y50" s="158"/>
    </row>
    <row r="51" spans="1:25" s="6" customFormat="1" ht="14.25" thickTop="1" thickBot="1" x14ac:dyDescent="0.25">
      <c r="A51" s="796"/>
      <c r="B51" s="200" t="s">
        <v>237</v>
      </c>
      <c r="C51" s="168"/>
      <c r="D51" s="794"/>
      <c r="E51" s="157"/>
      <c r="F51" s="973" t="s">
        <v>245</v>
      </c>
      <c r="G51" s="974"/>
      <c r="H51" s="974"/>
      <c r="I51" s="975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4242.018305801369</v>
      </c>
      <c r="V51" s="198"/>
      <c r="W51" s="158"/>
      <c r="X51" s="158"/>
      <c r="Y51" s="158"/>
    </row>
    <row r="52" spans="1:25" ht="13.5" thickBot="1" x14ac:dyDescent="0.25">
      <c r="A52" s="796">
        <v>21</v>
      </c>
      <c r="B52" s="157" t="s">
        <v>246</v>
      </c>
      <c r="C52" s="276">
        <v>0.55000000000000004</v>
      </c>
      <c r="D52" s="794"/>
      <c r="E52" s="157"/>
      <c r="F52" s="1026"/>
      <c r="G52" s="1027"/>
      <c r="H52" s="1027"/>
      <c r="I52" s="1028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530.25228822517113</v>
      </c>
      <c r="V52" s="198"/>
      <c r="W52" s="158"/>
      <c r="X52" s="158"/>
      <c r="Y52" s="158"/>
    </row>
    <row r="53" spans="1:25" ht="13.5" customHeight="1" thickBot="1" x14ac:dyDescent="0.25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0.27474532187968226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962" t="s">
        <v>248</v>
      </c>
      <c r="M54" s="963"/>
      <c r="N54" s="963"/>
      <c r="O54" s="964"/>
      <c r="P54" s="1029">
        <f>U52</f>
        <v>530.25228822517113</v>
      </c>
      <c r="Q54" s="1030"/>
      <c r="R54" s="972" t="s">
        <v>702</v>
      </c>
      <c r="S54" s="323" t="s">
        <v>247</v>
      </c>
      <c r="T54" s="324"/>
      <c r="U54" s="324"/>
      <c r="V54" s="347">
        <f>O24</f>
        <v>0.16020135386570392</v>
      </c>
      <c r="W54" s="158"/>
      <c r="X54" s="218"/>
      <c r="Y54" s="158"/>
    </row>
    <row r="55" spans="1:25" ht="13.5" thickBot="1" x14ac:dyDescent="0.25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972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2.9839506172839508E-2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9" t="s">
        <v>349</v>
      </c>
      <c r="M59" s="961"/>
      <c r="N59"/>
      <c r="O59" s="959" t="s">
        <v>351</v>
      </c>
      <c r="P59" s="961"/>
      <c r="Q59"/>
      <c r="R59" s="959" t="s">
        <v>328</v>
      </c>
      <c r="S59" s="960"/>
      <c r="T59" s="960"/>
      <c r="U59" s="961"/>
    </row>
    <row r="60" spans="1:25" ht="12.75" customHeight="1" x14ac:dyDescent="0.2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0.11214094770599273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6.1677521238296007E-2</v>
      </c>
      <c r="E62" s="146"/>
      <c r="F62" s="304">
        <v>68</v>
      </c>
      <c r="G62" s="180" t="s">
        <v>231</v>
      </c>
      <c r="H62" s="182"/>
      <c r="I62" s="181">
        <f>SUM(I53:I61)</f>
        <v>0.32418068894703872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 x14ac:dyDescent="0.2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1.4198591680347114E-2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0.27474532187968226</v>
      </c>
      <c r="E64" s="146"/>
      <c r="F64" s="165">
        <v>70</v>
      </c>
      <c r="G64" s="167" t="s">
        <v>352</v>
      </c>
      <c r="H64" s="166"/>
      <c r="I64" s="162">
        <f>+I63+I62</f>
        <v>0.33837928062738581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 x14ac:dyDescent="0.2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 x14ac:dyDescent="0.25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 x14ac:dyDescent="0.2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 x14ac:dyDescent="0.2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 x14ac:dyDescent="0.25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 x14ac:dyDescent="0.2">
      <c r="E73" s="158"/>
      <c r="L73" s="957" t="s">
        <v>335</v>
      </c>
      <c r="M73" s="958"/>
      <c r="N73" s="150"/>
      <c r="O73" s="957" t="s">
        <v>334</v>
      </c>
      <c r="P73" s="958"/>
      <c r="R73" s="959" t="s">
        <v>333</v>
      </c>
      <c r="S73" s="960"/>
      <c r="T73" s="961"/>
      <c r="V73" s="158"/>
      <c r="W73" s="158"/>
      <c r="X73" s="158"/>
      <c r="Y73" s="158"/>
    </row>
    <row r="74" spans="1:25" ht="25.5" x14ac:dyDescent="0.2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 x14ac:dyDescent="0.2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 x14ac:dyDescent="0.2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 x14ac:dyDescent="0.2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 x14ac:dyDescent="0.2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 x14ac:dyDescent="0.2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 x14ac:dyDescent="0.25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 x14ac:dyDescent="0.3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 x14ac:dyDescent="0.3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 x14ac:dyDescent="0.2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 x14ac:dyDescent="0.2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 x14ac:dyDescent="0.2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4" t="s">
        <v>284</v>
      </c>
      <c r="M88" s="895">
        <v>0.02</v>
      </c>
      <c r="N88" s="150"/>
      <c r="O88" s="150"/>
      <c r="P88" s="150"/>
    </row>
    <row r="89" spans="12:23" x14ac:dyDescent="0.2">
      <c r="L89" s="894" t="s">
        <v>324</v>
      </c>
      <c r="M89" s="896">
        <v>0.01</v>
      </c>
      <c r="N89" s="150"/>
      <c r="O89" s="150"/>
      <c r="P89" s="150"/>
    </row>
    <row r="90" spans="12:23" x14ac:dyDescent="0.2">
      <c r="L90" s="894" t="s">
        <v>323</v>
      </c>
      <c r="M90" s="896">
        <v>0.01</v>
      </c>
      <c r="N90" s="150"/>
      <c r="O90" s="150"/>
      <c r="P90" s="150"/>
    </row>
    <row r="91" spans="12:23" x14ac:dyDescent="0.2">
      <c r="L91" s="894" t="s">
        <v>657</v>
      </c>
      <c r="M91" s="896">
        <v>0.01</v>
      </c>
      <c r="N91" s="150"/>
      <c r="O91" s="150"/>
      <c r="P91" s="150"/>
    </row>
    <row r="92" spans="12:23" ht="13.5" thickBot="1" x14ac:dyDescent="0.25">
      <c r="L92" s="897" t="s">
        <v>658</v>
      </c>
      <c r="M92" s="898">
        <v>0.01</v>
      </c>
      <c r="N92" s="150"/>
      <c r="O92" s="150"/>
      <c r="P92" s="150"/>
    </row>
  </sheetData>
  <mergeCells count="65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S39:U39"/>
    <mergeCell ref="R54:R55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5" fitToHeight="2" orientation="portrait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9">
        <v>1</v>
      </c>
      <c r="B5" s="1019" t="s">
        <v>317</v>
      </c>
      <c r="C5" s="993"/>
      <c r="D5" s="106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9"/>
      <c r="B6" s="1020"/>
      <c r="C6" s="994"/>
      <c r="D6" s="106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9"/>
      <c r="B8" s="1020"/>
      <c r="C8" s="994"/>
      <c r="D8" s="1063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9"/>
      <c r="B9" s="1020"/>
      <c r="C9" s="994"/>
      <c r="D9" s="106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9"/>
      <c r="B13" s="1020"/>
      <c r="C13" s="994"/>
      <c r="D13" s="980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9"/>
      <c r="B14" s="1020"/>
      <c r="C14" s="994"/>
      <c r="D14" s="98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9"/>
      <c r="B23" s="1044"/>
      <c r="C23" s="1044"/>
      <c r="D23" s="104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>
        <v>7.5</v>
      </c>
      <c r="U25" s="158"/>
      <c r="V25" s="198"/>
      <c r="W25" s="158"/>
      <c r="X25" s="158"/>
      <c r="Y25" s="158"/>
    </row>
    <row r="26" spans="1:25" x14ac:dyDescent="0.2">
      <c r="A26" s="989">
        <v>8</v>
      </c>
      <c r="B26" s="1020" t="s">
        <v>285</v>
      </c>
      <c r="C26" s="993"/>
      <c r="D26" s="98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989"/>
      <c r="B27" s="1020"/>
      <c r="C27" s="994"/>
      <c r="D27" s="98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9"/>
      <c r="B29" s="1020"/>
      <c r="C29" s="994"/>
      <c r="D29" s="98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9" t="s">
        <v>329</v>
      </c>
      <c r="M76" s="96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9">
        <v>1</v>
      </c>
      <c r="B5" s="1019" t="s">
        <v>317</v>
      </c>
      <c r="C5" s="993"/>
      <c r="D5" s="106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9"/>
      <c r="B6" s="1020"/>
      <c r="C6" s="994"/>
      <c r="D6" s="106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9"/>
      <c r="B8" s="1020"/>
      <c r="C8" s="994"/>
      <c r="D8" s="1063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9"/>
      <c r="B9" s="1020"/>
      <c r="C9" s="994"/>
      <c r="D9" s="106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9"/>
      <c r="B13" s="1020"/>
      <c r="C13" s="994"/>
      <c r="D13" s="980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9"/>
      <c r="B14" s="1020"/>
      <c r="C14" s="994"/>
      <c r="D14" s="98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9"/>
      <c r="B23" s="1044"/>
      <c r="C23" s="1044"/>
      <c r="D23" s="104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 x14ac:dyDescent="0.2">
      <c r="A26" s="989">
        <v>8</v>
      </c>
      <c r="B26" s="1020" t="s">
        <v>285</v>
      </c>
      <c r="C26" s="993"/>
      <c r="D26" s="98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9"/>
      <c r="B27" s="1020"/>
      <c r="C27" s="994"/>
      <c r="D27" s="98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9"/>
      <c r="B29" s="1020"/>
      <c r="C29" s="994"/>
      <c r="D29" s="98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9" t="s">
        <v>329</v>
      </c>
      <c r="M76" s="96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 x14ac:dyDescent="0.2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9" t="s">
        <v>329</v>
      </c>
      <c r="M76" s="96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 x14ac:dyDescent="0.2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9" t="s">
        <v>329</v>
      </c>
      <c r="M76" s="96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 x14ac:dyDescent="0.2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9" t="s">
        <v>329</v>
      </c>
      <c r="M76" s="96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399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399" t="s">
        <v>463</v>
      </c>
    </row>
    <row r="33" spans="1:2" x14ac:dyDescent="0.2">
      <c r="A33" s="153"/>
      <c r="B33" s="399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 x14ac:dyDescent="0.2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9" t="s">
        <v>329</v>
      </c>
      <c r="M76" s="96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 x14ac:dyDescent="0.2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9" t="s">
        <v>329</v>
      </c>
      <c r="M76" s="96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 x14ac:dyDescent="0.2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9" t="s">
        <v>329</v>
      </c>
      <c r="M76" s="96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 x14ac:dyDescent="0.2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9" t="s">
        <v>329</v>
      </c>
      <c r="M76" s="96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41780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41780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0" t="s">
        <v>406</v>
      </c>
    </row>
    <row r="28" spans="1:11" x14ac:dyDescent="0.2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 x14ac:dyDescent="0.2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 x14ac:dyDescent="0.2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 x14ac:dyDescent="0.2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 x14ac:dyDescent="0.2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 x14ac:dyDescent="0.2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 x14ac:dyDescent="0.2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 x14ac:dyDescent="0.2">
      <c r="C35" s="404"/>
      <c r="D35" s="158"/>
      <c r="E35" s="158"/>
      <c r="F35" s="158"/>
      <c r="G35" s="406"/>
      <c r="H35" s="407"/>
    </row>
    <row r="36" spans="3:9" x14ac:dyDescent="0.2">
      <c r="C36" s="404" t="s">
        <v>40</v>
      </c>
      <c r="D36" s="158"/>
      <c r="E36" s="158"/>
      <c r="F36" s="158"/>
      <c r="G36" s="406"/>
      <c r="H36" s="407"/>
    </row>
    <row r="37" spans="3:9" x14ac:dyDescent="0.2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 x14ac:dyDescent="0.2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 x14ac:dyDescent="0.2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 x14ac:dyDescent="0.2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 x14ac:dyDescent="0.2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 x14ac:dyDescent="0.2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 x14ac:dyDescent="0.2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 x14ac:dyDescent="0.2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 x14ac:dyDescent="0.2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 x14ac:dyDescent="0.2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 x14ac:dyDescent="0.2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 x14ac:dyDescent="0.2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 x14ac:dyDescent="0.2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 x14ac:dyDescent="0.2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 x14ac:dyDescent="0.2">
      <c r="C51" s="404"/>
      <c r="D51" s="158"/>
      <c r="E51" s="158"/>
      <c r="F51" s="158"/>
      <c r="G51" s="158"/>
      <c r="H51" s="415"/>
    </row>
    <row r="52" spans="1:9" x14ac:dyDescent="0.2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 x14ac:dyDescent="0.2">
      <c r="A54" s="378" t="s">
        <v>426</v>
      </c>
    </row>
    <row r="55" spans="1:9" x14ac:dyDescent="0.2">
      <c r="A55" s="400" t="s">
        <v>427</v>
      </c>
    </row>
    <row r="56" spans="1:9" x14ac:dyDescent="0.2">
      <c r="A56" s="400" t="s">
        <v>428</v>
      </c>
    </row>
    <row r="59" spans="1:9" x14ac:dyDescent="0.2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 x14ac:dyDescent="0.2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 x14ac:dyDescent="0.2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 x14ac:dyDescent="0.2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 x14ac:dyDescent="0.2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 x14ac:dyDescent="0.2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 x14ac:dyDescent="0.2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 x14ac:dyDescent="0.2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 x14ac:dyDescent="0.2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 x14ac:dyDescent="0.2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 x14ac:dyDescent="0.2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 x14ac:dyDescent="0.2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 x14ac:dyDescent="0.2">
      <c r="B71" s="404"/>
      <c r="C71" s="158"/>
      <c r="D71" s="158"/>
      <c r="E71" s="158"/>
      <c r="F71" s="158"/>
      <c r="G71" s="158"/>
      <c r="H71" s="158"/>
      <c r="I71" s="415"/>
    </row>
    <row r="72" spans="2:9" x14ac:dyDescent="0.2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 x14ac:dyDescent="0.2">
      <c r="B73" s="404"/>
      <c r="C73" s="158"/>
      <c r="D73" s="158"/>
      <c r="E73" s="158"/>
      <c r="F73" s="158"/>
      <c r="G73" s="158"/>
      <c r="H73" s="158"/>
      <c r="I73" s="415"/>
    </row>
    <row r="74" spans="2:9" x14ac:dyDescent="0.2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RowHeight="15" x14ac:dyDescent="0.2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 x14ac:dyDescent="0.25"/>
    <row r="2" spans="1:14" ht="18" x14ac:dyDescent="0.25">
      <c r="D2" s="732" t="s">
        <v>591</v>
      </c>
      <c r="N2" s="731" t="s">
        <v>592</v>
      </c>
    </row>
    <row r="3" spans="1:14" x14ac:dyDescent="0.25">
      <c r="N3" s="731" t="s">
        <v>593</v>
      </c>
    </row>
    <row r="4" spans="1:14" x14ac:dyDescent="0.25">
      <c r="A4" s="733" t="s">
        <v>594</v>
      </c>
      <c r="B4" s="734"/>
      <c r="C4" s="932">
        <f>Assembly!C2</f>
        <v>0</v>
      </c>
      <c r="D4" s="933"/>
      <c r="E4" s="933"/>
      <c r="F4" s="933"/>
      <c r="G4" s="933"/>
      <c r="H4" s="933"/>
      <c r="I4" s="933"/>
      <c r="J4" s="933"/>
      <c r="K4" s="934"/>
    </row>
    <row r="5" spans="1:14" x14ac:dyDescent="0.25">
      <c r="A5" s="733" t="s">
        <v>595</v>
      </c>
      <c r="B5" s="734"/>
      <c r="C5" s="935">
        <f>Assembly!R2</f>
        <v>3334</v>
      </c>
      <c r="D5" s="933"/>
      <c r="E5" s="933"/>
      <c r="F5" s="933"/>
      <c r="G5" s="933"/>
      <c r="H5" s="933"/>
      <c r="I5" s="933"/>
      <c r="J5" s="933"/>
      <c r="K5" s="934"/>
      <c r="N5" s="731" t="s">
        <v>596</v>
      </c>
    </row>
    <row r="6" spans="1:14" x14ac:dyDescent="0.25">
      <c r="A6" s="735" t="s">
        <v>597</v>
      </c>
      <c r="B6" s="736"/>
      <c r="C6" s="935"/>
      <c r="D6" s="933"/>
      <c r="E6" s="933"/>
      <c r="F6" s="933"/>
      <c r="G6" s="933"/>
      <c r="H6" s="933"/>
      <c r="I6" s="933"/>
      <c r="J6" s="933"/>
      <c r="K6" s="934"/>
      <c r="N6" s="731" t="s">
        <v>598</v>
      </c>
    </row>
    <row r="7" spans="1:14" x14ac:dyDescent="0.25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 x14ac:dyDescent="0.25">
      <c r="A8" s="733" t="s">
        <v>599</v>
      </c>
      <c r="B8" s="734"/>
      <c r="C8" s="935"/>
      <c r="D8" s="933"/>
      <c r="E8" s="933"/>
      <c r="F8" s="933"/>
      <c r="G8" s="933"/>
      <c r="H8" s="933"/>
      <c r="I8" s="933"/>
      <c r="J8" s="933"/>
      <c r="K8" s="934"/>
      <c r="N8" s="731" t="s">
        <v>600</v>
      </c>
    </row>
    <row r="9" spans="1:14" x14ac:dyDescent="0.25">
      <c r="A9" s="733" t="s">
        <v>601</v>
      </c>
      <c r="B9" s="740"/>
      <c r="C9" s="935" t="s">
        <v>598</v>
      </c>
      <c r="D9" s="933"/>
      <c r="E9" s="933"/>
      <c r="F9" s="933"/>
      <c r="G9" s="933"/>
      <c r="H9" s="933"/>
      <c r="I9" s="933"/>
      <c r="J9" s="933"/>
      <c r="K9" s="934"/>
      <c r="N9" s="731" t="s">
        <v>602</v>
      </c>
    </row>
    <row r="11" spans="1:14" x14ac:dyDescent="0.25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29" t="s">
        <v>604</v>
      </c>
      <c r="J11" s="929" t="s">
        <v>605</v>
      </c>
      <c r="K11" s="929" t="s">
        <v>606</v>
      </c>
    </row>
    <row r="12" spans="1:14" ht="21" customHeight="1" x14ac:dyDescent="0.25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0"/>
      <c r="J12" s="930"/>
      <c r="K12" s="930"/>
    </row>
    <row r="13" spans="1:14" ht="40.5" customHeight="1" x14ac:dyDescent="0.25">
      <c r="A13" s="731" t="s">
        <v>1</v>
      </c>
      <c r="B13" s="742"/>
      <c r="C13" s="743"/>
      <c r="D13" s="743"/>
      <c r="E13" s="743"/>
      <c r="F13" s="743"/>
      <c r="G13" s="743"/>
      <c r="H13" s="744"/>
      <c r="I13" s="931"/>
      <c r="J13" s="931"/>
      <c r="K13" s="931"/>
    </row>
    <row r="14" spans="1:14" x14ac:dyDescent="0.25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 x14ac:dyDescent="0.25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 x14ac:dyDescent="0.25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 x14ac:dyDescent="0.25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 x14ac:dyDescent="0.25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 x14ac:dyDescent="0.25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 x14ac:dyDescent="0.3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 x14ac:dyDescent="0.25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 x14ac:dyDescent="0.25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 x14ac:dyDescent="0.25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 x14ac:dyDescent="0.25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 x14ac:dyDescent="0.25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 x14ac:dyDescent="0.25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 x14ac:dyDescent="0.25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 x14ac:dyDescent="0.25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 x14ac:dyDescent="0.25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 x14ac:dyDescent="0.25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 x14ac:dyDescent="0.25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 x14ac:dyDescent="0.25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 x14ac:dyDescent="0.25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 x14ac:dyDescent="0.25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 x14ac:dyDescent="0.25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 x14ac:dyDescent="0.25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 x14ac:dyDescent="0.25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 x14ac:dyDescent="0.25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 x14ac:dyDescent="0.25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 x14ac:dyDescent="0.25">
      <c r="B40" s="769"/>
      <c r="C40" s="770"/>
      <c r="D40" s="771"/>
      <c r="E40" s="771"/>
      <c r="F40" s="771"/>
    </row>
    <row r="41" spans="1:11" ht="18.75" x14ac:dyDescent="0.3">
      <c r="A41" s="937" t="s">
        <v>615</v>
      </c>
      <c r="B41" s="938"/>
      <c r="C41" s="938"/>
      <c r="D41" s="938"/>
      <c r="E41" s="938"/>
      <c r="F41" s="938"/>
      <c r="G41" s="938"/>
      <c r="H41" s="938"/>
      <c r="I41" s="938"/>
      <c r="J41" s="938"/>
      <c r="K41" s="938"/>
    </row>
    <row r="42" spans="1:11" ht="28.5" customHeight="1" x14ac:dyDescent="0.25">
      <c r="A42" s="939" t="s">
        <v>616</v>
      </c>
      <c r="B42" s="939"/>
      <c r="C42" s="939"/>
      <c r="D42" s="939"/>
      <c r="E42" s="939"/>
      <c r="F42" s="939"/>
      <c r="G42" s="772"/>
      <c r="H42" s="772"/>
      <c r="I42" s="772"/>
      <c r="J42" s="772" t="s">
        <v>550</v>
      </c>
      <c r="K42" s="772"/>
    </row>
    <row r="43" spans="1:11" ht="28.5" customHeight="1" x14ac:dyDescent="0.25">
      <c r="A43" s="940" t="s">
        <v>617</v>
      </c>
      <c r="B43" s="940"/>
      <c r="C43" s="940"/>
      <c r="D43" s="940"/>
      <c r="E43" s="940"/>
      <c r="F43" s="940"/>
      <c r="G43" s="772"/>
      <c r="H43" s="772"/>
      <c r="I43" s="772"/>
      <c r="J43" s="772" t="s">
        <v>550</v>
      </c>
      <c r="K43" s="772"/>
    </row>
    <row r="44" spans="1:11" ht="28.5" customHeight="1" x14ac:dyDescent="0.25">
      <c r="A44" s="940" t="s">
        <v>618</v>
      </c>
      <c r="B44" s="940"/>
      <c r="C44" s="940"/>
      <c r="D44" s="940"/>
      <c r="E44" s="940"/>
      <c r="F44" s="940"/>
      <c r="G44" s="772"/>
      <c r="H44" s="772"/>
      <c r="I44" s="772"/>
      <c r="J44" s="772" t="s">
        <v>550</v>
      </c>
      <c r="K44" s="772"/>
    </row>
    <row r="45" spans="1:11" ht="28.5" customHeight="1" x14ac:dyDescent="0.25">
      <c r="A45" s="940" t="s">
        <v>619</v>
      </c>
      <c r="B45" s="940"/>
      <c r="C45" s="940"/>
      <c r="D45" s="940"/>
      <c r="E45" s="940"/>
      <c r="F45" s="940"/>
      <c r="G45" s="772"/>
      <c r="H45" s="772"/>
      <c r="I45" s="772"/>
      <c r="J45" s="772" t="s">
        <v>550</v>
      </c>
      <c r="K45" s="772"/>
    </row>
    <row r="46" spans="1:11" ht="28.5" customHeight="1" x14ac:dyDescent="0.25">
      <c r="A46" s="936" t="s">
        <v>620</v>
      </c>
      <c r="B46" s="936"/>
      <c r="C46" s="936"/>
      <c r="D46" s="936"/>
      <c r="E46" s="936"/>
      <c r="F46" s="936"/>
      <c r="G46" s="772"/>
      <c r="H46" s="772"/>
      <c r="I46" s="772"/>
      <c r="J46" s="772" t="s">
        <v>550</v>
      </c>
      <c r="K46" s="772"/>
    </row>
    <row r="47" spans="1:11" ht="28.5" customHeight="1" x14ac:dyDescent="0.25">
      <c r="A47" s="936" t="s">
        <v>621</v>
      </c>
      <c r="B47" s="936"/>
      <c r="C47" s="936"/>
      <c r="D47" s="936"/>
      <c r="E47" s="936"/>
      <c r="F47" s="936"/>
      <c r="G47" s="772"/>
      <c r="H47" s="772"/>
      <c r="I47" s="772"/>
      <c r="J47" s="772" t="s">
        <v>550</v>
      </c>
      <c r="K47" s="772"/>
    </row>
    <row r="48" spans="1:11" ht="28.5" customHeight="1" x14ac:dyDescent="0.25">
      <c r="A48" s="936" t="s">
        <v>622</v>
      </c>
      <c r="B48" s="936"/>
      <c r="C48" s="936"/>
      <c r="D48" s="936"/>
      <c r="E48" s="936"/>
      <c r="F48" s="936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RowHeight="15" x14ac:dyDescent="0.2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 x14ac:dyDescent="0.25">
      <c r="A7" s="941">
        <f>+'Internal Sign Off'!C4</f>
        <v>0</v>
      </c>
      <c r="B7" s="941"/>
    </row>
    <row r="8" spans="1:2" x14ac:dyDescent="0.25">
      <c r="A8" s="731">
        <f>+'Internal Sign Off'!C5</f>
        <v>3334</v>
      </c>
    </row>
    <row r="9" spans="1:2" x14ac:dyDescent="0.25">
      <c r="A9" s="731">
        <f>+'Internal Sign Off'!C6</f>
        <v>0</v>
      </c>
    </row>
    <row r="10" spans="1:2" x14ac:dyDescent="0.25">
      <c r="A10" s="731">
        <f>+'Internal Sign Off'!C7</f>
        <v>0</v>
      </c>
    </row>
    <row r="17" spans="1:8" ht="15.75" thickBot="1" x14ac:dyDescent="0.3"/>
    <row r="18" spans="1:8" ht="26.25" thickBot="1" x14ac:dyDescent="0.3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 x14ac:dyDescent="0.25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 x14ac:dyDescent="0.25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 x14ac:dyDescent="0.25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 x14ac:dyDescent="0.25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 x14ac:dyDescent="0.25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 x14ac:dyDescent="0.25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 x14ac:dyDescent="0.25">
      <c r="A26" s="781" t="s">
        <v>629</v>
      </c>
    </row>
    <row r="27" spans="1:8" x14ac:dyDescent="0.25">
      <c r="A27" s="731" t="s">
        <v>630</v>
      </c>
      <c r="C27" s="731" t="s">
        <v>631</v>
      </c>
    </row>
    <row r="28" spans="1:8" x14ac:dyDescent="0.25">
      <c r="A28" s="731" t="s">
        <v>632</v>
      </c>
      <c r="C28" s="731" t="s">
        <v>633</v>
      </c>
    </row>
    <row r="29" spans="1:8" x14ac:dyDescent="0.25">
      <c r="A29" s="731" t="s">
        <v>634</v>
      </c>
      <c r="C29" s="731" t="s">
        <v>635</v>
      </c>
    </row>
    <row r="30" spans="1:8" x14ac:dyDescent="0.25">
      <c r="A30" s="731" t="s">
        <v>636</v>
      </c>
      <c r="C30" s="731" t="s">
        <v>637</v>
      </c>
    </row>
    <row r="31" spans="1:8" x14ac:dyDescent="0.25">
      <c r="A31" s="731" t="s">
        <v>638</v>
      </c>
      <c r="C31" s="731" t="s">
        <v>639</v>
      </c>
    </row>
    <row r="32" spans="1:8" x14ac:dyDescent="0.25">
      <c r="A32" s="731" t="s">
        <v>640</v>
      </c>
      <c r="C32" s="731" t="s">
        <v>641</v>
      </c>
    </row>
    <row r="33" spans="1:3" x14ac:dyDescent="0.25">
      <c r="A33" s="731" t="s">
        <v>642</v>
      </c>
      <c r="C33" s="731" t="s">
        <v>643</v>
      </c>
    </row>
    <row r="35" spans="1:3" x14ac:dyDescent="0.25">
      <c r="A35" s="731" t="s">
        <v>644</v>
      </c>
    </row>
    <row r="38" spans="1:3" x14ac:dyDescent="0.25">
      <c r="A38" s="731" t="s">
        <v>645</v>
      </c>
    </row>
    <row r="42" spans="1:3" x14ac:dyDescent="0.25">
      <c r="A42" s="731" t="s">
        <v>646</v>
      </c>
    </row>
    <row r="43" spans="1:3" x14ac:dyDescent="0.25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42"/>
      <c r="D4" s="943"/>
      <c r="E4" s="943"/>
      <c r="F4" s="944"/>
    </row>
    <row r="5" spans="1:11" ht="21.75" customHeight="1" x14ac:dyDescent="0.2">
      <c r="B5" s="107" t="s">
        <v>34</v>
      </c>
      <c r="C5" s="942"/>
      <c r="D5" s="943"/>
      <c r="E5" s="943"/>
      <c r="F5" s="944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42"/>
      <c r="D7" s="943"/>
      <c r="E7" s="943"/>
      <c r="F7" s="944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 x14ac:dyDescent="0.2">
      <c r="B22" s="132" t="s">
        <v>222</v>
      </c>
      <c r="C22" s="133"/>
      <c r="D22" s="134"/>
      <c r="E22" s="145"/>
      <c r="F22" s="689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0.2893607064950669</v>
      </c>
      <c r="F23" s="120">
        <f>E23</f>
        <v>0.2893607064950669</v>
      </c>
    </row>
    <row r="24" spans="2:28" x14ac:dyDescent="0.2">
      <c r="B24" s="115" t="s">
        <v>44</v>
      </c>
      <c r="C24" s="108"/>
      <c r="D24" s="111"/>
      <c r="E24" s="111">
        <f>Assembly!H96</f>
        <v>3.3019980651970031E-2</v>
      </c>
      <c r="F24" s="120">
        <f>E24</f>
        <v>3.3019980651970031E-2</v>
      </c>
    </row>
    <row r="25" spans="2:28" x14ac:dyDescent="0.2">
      <c r="B25" s="121" t="s">
        <v>40</v>
      </c>
      <c r="C25" s="108"/>
      <c r="D25" s="361"/>
      <c r="E25" s="122">
        <f>Assembly!H97</f>
        <v>1.5998593480348912E-2</v>
      </c>
      <c r="F25" s="123">
        <f>E25-Assembly!H85-Assembly!H86-Assembly!H88-Assembly!H89-'Machined Part #1'!I54-'Machined Part #1'!I58-'Pacific Quote #2'!I50-'Pacific Quote #2'!I54-'Pacific Quote #3'!I50-'Pacific Quote #3'!I54</f>
        <v>1.4198591680347112E-2</v>
      </c>
      <c r="AA25" s="686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-0.33837928062738587</v>
      </c>
      <c r="F26" s="120">
        <f>F22-F23-F24-F25</f>
        <v>-0.33657927882738403</v>
      </c>
      <c r="AA26" s="695" t="str">
        <f>'Standard Rates'!E59</f>
        <v>Std Project</v>
      </c>
      <c r="AB26" s="685">
        <f>'Standard Rates'!E74</f>
        <v>0.15899473942424383</v>
      </c>
    </row>
    <row r="27" spans="2:28" x14ac:dyDescent="0.2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-0.33837928062738587</v>
      </c>
      <c r="F28" s="120">
        <f>F26-F27</f>
        <v>-0.33657927882738403</v>
      </c>
      <c r="AA28" s="106" t="str">
        <f>'Standard Rates'!I59</f>
        <v>Direct Ship</v>
      </c>
      <c r="AB28" s="685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45" t="s">
        <v>20</v>
      </c>
      <c r="B1" s="945"/>
      <c r="C1" s="945"/>
      <c r="D1" s="945"/>
      <c r="E1" s="945"/>
      <c r="F1" s="945"/>
      <c r="G1" s="945"/>
      <c r="H1" s="945"/>
      <c r="I1" s="945"/>
      <c r="J1" s="945"/>
      <c r="K1" s="945"/>
      <c r="L1" s="945"/>
      <c r="M1" s="945"/>
      <c r="N1" s="945"/>
      <c r="O1" s="945"/>
      <c r="P1" s="945"/>
      <c r="Q1" s="945"/>
      <c r="R1" s="945"/>
    </row>
    <row r="2" spans="1:34" s="4" customFormat="1" ht="12.75" customHeight="1" thickBot="1" x14ac:dyDescent="0.3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 x14ac:dyDescent="0.3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 x14ac:dyDescent="0.25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 x14ac:dyDescent="0.25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 x14ac:dyDescent="0.2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 x14ac:dyDescent="0.25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6" t="s">
        <v>3</v>
      </c>
      <c r="R7" s="947"/>
    </row>
    <row r="8" spans="1:34" ht="12.75" customHeight="1" x14ac:dyDescent="0.2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 x14ac:dyDescent="0.2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0.2893607064950669</v>
      </c>
      <c r="F34" s="395">
        <f>'Machined Part #1'!I55+'Machined Part #1'!I56+'Machined Part #1'!I57</f>
        <v>3.3019980651970031E-2</v>
      </c>
      <c r="G34" s="468">
        <f>'Machined Part #1'!I63+'Machined Part #1'!I54+'Machined Part #1'!I58</f>
        <v>1.5998593480348912E-2</v>
      </c>
      <c r="H34" s="327">
        <f>'Machined Part #1'!I64</f>
        <v>0.33837928062738581</v>
      </c>
      <c r="I34" s="327"/>
      <c r="J34" s="844">
        <f t="shared" ref="J34:J43" si="1">$H34</f>
        <v>0.33837928062738581</v>
      </c>
      <c r="K34" s="812"/>
      <c r="L34" s="327"/>
      <c r="M34" s="327">
        <f t="shared" ref="M34:M43" si="2">$H34</f>
        <v>0.33837928062738581</v>
      </c>
      <c r="N34" s="812"/>
      <c r="O34" s="327"/>
      <c r="P34" s="327">
        <f t="shared" ref="P34:P43" si="3">$H34</f>
        <v>0.33837928062738581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 x14ac:dyDescent="0.2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 x14ac:dyDescent="0.2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 x14ac:dyDescent="0.2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 x14ac:dyDescent="0.2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 x14ac:dyDescent="0.2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 x14ac:dyDescent="0.2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 x14ac:dyDescent="0.2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 x14ac:dyDescent="0.2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 x14ac:dyDescent="0.25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0.33837928062738581</v>
      </c>
      <c r="I44" s="467"/>
      <c r="J44" s="847">
        <f>SUM(J34:J43)</f>
        <v>0.33837928062738581</v>
      </c>
      <c r="K44" s="814"/>
      <c r="L44" s="467"/>
      <c r="M44" s="467">
        <f>SUM(M34:M43)</f>
        <v>0.33837928062738581</v>
      </c>
      <c r="N44" s="814"/>
      <c r="O44" s="467"/>
      <c r="P44" s="467">
        <f>SUM(P34:P43)</f>
        <v>0.33837928062738581</v>
      </c>
      <c r="Q44" s="671"/>
      <c r="R44" s="672"/>
    </row>
    <row r="45" spans="1:34" ht="12" thickBot="1" x14ac:dyDescent="0.25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 x14ac:dyDescent="0.2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 x14ac:dyDescent="0.2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 x14ac:dyDescent="0.2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 x14ac:dyDescent="0.2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 x14ac:dyDescent="0.2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 x14ac:dyDescent="0.2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 x14ac:dyDescent="0.2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 x14ac:dyDescent="0.2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 x14ac:dyDescent="0.2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 x14ac:dyDescent="0.2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 x14ac:dyDescent="0.25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 x14ac:dyDescent="0.2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 x14ac:dyDescent="0.25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 x14ac:dyDescent="0.2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 x14ac:dyDescent="0.2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 x14ac:dyDescent="0.25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 x14ac:dyDescent="0.2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 x14ac:dyDescent="0.2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 x14ac:dyDescent="0.25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 x14ac:dyDescent="0.25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 x14ac:dyDescent="0.2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 x14ac:dyDescent="0.2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 x14ac:dyDescent="0.2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 x14ac:dyDescent="0.2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 x14ac:dyDescent="0.2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 x14ac:dyDescent="0.2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 x14ac:dyDescent="0.2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 x14ac:dyDescent="0.2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 x14ac:dyDescent="0.2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 x14ac:dyDescent="0.2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 x14ac:dyDescent="0.2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 x14ac:dyDescent="0.2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 x14ac:dyDescent="0.2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 x14ac:dyDescent="0.2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 x14ac:dyDescent="0.2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 x14ac:dyDescent="0.25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 x14ac:dyDescent="0.2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 x14ac:dyDescent="0.25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 x14ac:dyDescent="0.2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 x14ac:dyDescent="0.2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 x14ac:dyDescent="0.25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 x14ac:dyDescent="0.2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 x14ac:dyDescent="0.2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 x14ac:dyDescent="0.25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 x14ac:dyDescent="0.25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 x14ac:dyDescent="0.25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 x14ac:dyDescent="0.2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 x14ac:dyDescent="0.2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 x14ac:dyDescent="0.25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 x14ac:dyDescent="0.2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0.2893607064950669</v>
      </c>
      <c r="I95" s="478"/>
      <c r="J95" s="862">
        <f>J65+SUM(F46:F55)+SUM(F34:F43)+J32</f>
        <v>3.3019980651970031E-2</v>
      </c>
      <c r="K95" s="817"/>
      <c r="L95" s="478"/>
      <c r="M95" s="478">
        <f>M65+SUM(G46:G55)+SUM(G34:G43)+M32</f>
        <v>1.5998593480348912E-2</v>
      </c>
      <c r="N95" s="817"/>
      <c r="O95" s="478"/>
      <c r="P95" s="478">
        <f>P65+SUM(H46:H55)+SUM(H34:H43)+P32</f>
        <v>0.33837928062738581</v>
      </c>
      <c r="Q95" s="682"/>
      <c r="R95" s="572"/>
    </row>
    <row r="96" spans="1:18" x14ac:dyDescent="0.2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3.3019980651970031E-2</v>
      </c>
      <c r="I96" s="397"/>
      <c r="J96" s="863">
        <f>J80+SUM(G46:G55)+SUM(G34:G43)</f>
        <v>1.5998593480348912E-2</v>
      </c>
      <c r="K96" s="823"/>
      <c r="L96" s="397"/>
      <c r="M96" s="397">
        <f>M80+SUM(H46:H55)+SUM(H34:H43)</f>
        <v>0.33837928062738581</v>
      </c>
      <c r="N96" s="823"/>
      <c r="O96" s="397"/>
      <c r="P96" s="397">
        <f>P80+SUM(J46:J55)+SUM(J34:J43)</f>
        <v>0.33837928062738581</v>
      </c>
      <c r="Q96" s="681"/>
      <c r="R96" s="572"/>
    </row>
    <row r="97" spans="1:18" x14ac:dyDescent="0.2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1.5998593480348912E-2</v>
      </c>
      <c r="I97" s="326"/>
      <c r="J97" s="864">
        <f>J81+SUM(H46:H55)+SUM(H34:H43)+J91</f>
        <v>0.33837928062738581</v>
      </c>
      <c r="K97" s="816"/>
      <c r="L97" s="326"/>
      <c r="M97" s="326">
        <f>M81+SUM(J46:J55)+SUM(J34:J43)+M91</f>
        <v>0.33837928062738581</v>
      </c>
      <c r="N97" s="816"/>
      <c r="O97" s="326"/>
      <c r="P97" s="326">
        <f>P81+SUM(M46:M55)+SUM(M34:M43)+P91</f>
        <v>0.33837928062738581</v>
      </c>
      <c r="Q97" s="682"/>
      <c r="R97" s="572"/>
    </row>
    <row r="98" spans="1:18" ht="13.5" hidden="1" thickBot="1" x14ac:dyDescent="0.25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 x14ac:dyDescent="0.25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0.33837928062738587</v>
      </c>
      <c r="I99" s="360"/>
      <c r="J99" s="866">
        <f>SUM(J95:J98)</f>
        <v>0.38739785475970479</v>
      </c>
      <c r="K99" s="818"/>
      <c r="L99" s="360"/>
      <c r="M99" s="360">
        <f>SUM(M95:M98)</f>
        <v>0.69275715473512056</v>
      </c>
      <c r="N99" s="818"/>
      <c r="O99" s="360"/>
      <c r="P99" s="360">
        <f>SUM(P95:P98)</f>
        <v>1.0151378418821575</v>
      </c>
      <c r="Q99" s="682"/>
      <c r="R99" s="572"/>
    </row>
    <row r="100" spans="1:18" x14ac:dyDescent="0.2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 x14ac:dyDescent="0.25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 x14ac:dyDescent="0.25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 x14ac:dyDescent="0.25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 x14ac:dyDescent="0.25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 x14ac:dyDescent="0.25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 x14ac:dyDescent="0.25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 x14ac:dyDescent="0.25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 x14ac:dyDescent="0.2">
      <c r="A108" s="2"/>
      <c r="B108" s="574"/>
      <c r="C108" s="574"/>
      <c r="D108" s="574"/>
      <c r="E108" s="2"/>
      <c r="Q108" s="574"/>
      <c r="R108" s="574"/>
    </row>
    <row r="109" spans="1:18" x14ac:dyDescent="0.2">
      <c r="B109" s="574"/>
      <c r="C109" s="574"/>
      <c r="D109" s="574"/>
      <c r="Q109" s="574"/>
      <c r="R109" s="574"/>
    </row>
    <row r="110" spans="1:18" x14ac:dyDescent="0.2">
      <c r="B110" s="574"/>
      <c r="C110" s="574"/>
      <c r="D110" s="574"/>
      <c r="Q110" s="574"/>
      <c r="R110" s="574"/>
    </row>
    <row r="111" spans="1:18" x14ac:dyDescent="0.2">
      <c r="B111" s="574"/>
      <c r="C111" s="574"/>
      <c r="D111" s="574"/>
      <c r="Q111" s="574"/>
      <c r="R111" s="574"/>
    </row>
    <row r="112" spans="1:18" x14ac:dyDescent="0.2">
      <c r="B112" s="574"/>
      <c r="C112" s="574"/>
      <c r="D112" s="574"/>
      <c r="Q112" s="574"/>
      <c r="R112" s="574"/>
    </row>
    <row r="113" spans="2:18" x14ac:dyDescent="0.2">
      <c r="B113" s="574"/>
      <c r="C113" s="574"/>
      <c r="D113" s="574"/>
      <c r="Q113" s="574"/>
      <c r="R113" s="574"/>
    </row>
    <row r="114" spans="2:18" x14ac:dyDescent="0.2">
      <c r="B114" s="574"/>
      <c r="C114" s="574"/>
      <c r="D114" s="574"/>
      <c r="Q114" s="574"/>
      <c r="R114" s="574"/>
    </row>
    <row r="115" spans="2:18" x14ac:dyDescent="0.2">
      <c r="B115" s="574"/>
      <c r="C115" s="574"/>
      <c r="D115" s="574"/>
      <c r="Q115" s="574"/>
      <c r="R115" s="574"/>
    </row>
    <row r="116" spans="2:18" x14ac:dyDescent="0.2">
      <c r="B116" s="574"/>
      <c r="C116" s="574"/>
      <c r="D116" s="574"/>
      <c r="Q116" s="574"/>
      <c r="R116" s="574"/>
    </row>
    <row r="117" spans="2:18" x14ac:dyDescent="0.2">
      <c r="B117" s="574"/>
      <c r="C117" s="574"/>
      <c r="D117" s="574"/>
      <c r="Q117" s="574"/>
      <c r="R117" s="574"/>
    </row>
    <row r="118" spans="2:18" x14ac:dyDescent="0.2">
      <c r="B118" s="574"/>
      <c r="C118" s="574"/>
      <c r="D118" s="574"/>
      <c r="Q118" s="574"/>
      <c r="R118" s="574"/>
    </row>
    <row r="119" spans="2:18" x14ac:dyDescent="0.2">
      <c r="B119" s="574"/>
      <c r="C119" s="574"/>
      <c r="D119" s="574"/>
      <c r="Q119" s="574"/>
      <c r="R119" s="574"/>
    </row>
    <row r="120" spans="2:18" x14ac:dyDescent="0.2">
      <c r="B120" s="574"/>
      <c r="C120" s="574"/>
      <c r="D120" s="574"/>
      <c r="Q120" s="574"/>
      <c r="R120" s="574"/>
    </row>
    <row r="121" spans="2:18" x14ac:dyDescent="0.2">
      <c r="B121" s="574"/>
      <c r="C121" s="574"/>
      <c r="D121" s="574"/>
      <c r="Q121" s="574"/>
      <c r="R121" s="574"/>
    </row>
    <row r="122" spans="2:18" x14ac:dyDescent="0.2">
      <c r="B122" s="574"/>
      <c r="C122" s="574"/>
      <c r="D122" s="574"/>
      <c r="Q122" s="574"/>
      <c r="R122" s="574"/>
    </row>
    <row r="123" spans="2:18" x14ac:dyDescent="0.2">
      <c r="B123" s="574"/>
      <c r="C123" s="574"/>
      <c r="D123" s="574"/>
      <c r="Q123" s="574"/>
      <c r="R123" s="574"/>
    </row>
    <row r="124" spans="2:18" x14ac:dyDescent="0.2">
      <c r="B124" s="574"/>
      <c r="C124" s="574"/>
      <c r="D124" s="574"/>
      <c r="Q124" s="574"/>
      <c r="R124" s="574"/>
    </row>
    <row r="125" spans="2:18" x14ac:dyDescent="0.2">
      <c r="B125" s="574"/>
      <c r="C125" s="574"/>
      <c r="D125" s="574"/>
      <c r="Q125" s="574"/>
      <c r="R125" s="574"/>
    </row>
    <row r="126" spans="2:18" x14ac:dyDescent="0.2">
      <c r="B126" s="574"/>
      <c r="C126" s="574"/>
      <c r="D126" s="574"/>
      <c r="Q126" s="574"/>
      <c r="R126" s="574"/>
    </row>
    <row r="127" spans="2:18" x14ac:dyDescent="0.2">
      <c r="B127" s="574"/>
      <c r="C127" s="574"/>
      <c r="D127" s="574"/>
      <c r="Q127" s="574"/>
      <c r="R127" s="574"/>
    </row>
    <row r="128" spans="2:18" x14ac:dyDescent="0.2">
      <c r="B128" s="574"/>
      <c r="C128" s="574"/>
      <c r="D128" s="574"/>
      <c r="Q128" s="574"/>
      <c r="R128" s="574"/>
    </row>
    <row r="129" spans="2:18" x14ac:dyDescent="0.2">
      <c r="B129" s="574"/>
      <c r="C129" s="574"/>
      <c r="D129" s="574"/>
      <c r="Q129" s="574"/>
      <c r="R129" s="574"/>
    </row>
    <row r="130" spans="2:18" x14ac:dyDescent="0.2">
      <c r="B130" s="574"/>
      <c r="C130" s="574"/>
      <c r="D130" s="574"/>
      <c r="Q130" s="574"/>
      <c r="R130" s="574"/>
    </row>
    <row r="131" spans="2:18" x14ac:dyDescent="0.2">
      <c r="B131" s="574"/>
      <c r="C131" s="574"/>
      <c r="D131" s="574"/>
      <c r="Q131" s="574"/>
      <c r="R131" s="574"/>
    </row>
    <row r="132" spans="2:18" x14ac:dyDescent="0.2">
      <c r="B132" s="574"/>
      <c r="C132" s="574"/>
      <c r="D132" s="574"/>
      <c r="Q132" s="574"/>
      <c r="R132" s="574"/>
    </row>
    <row r="133" spans="2:18" x14ac:dyDescent="0.2">
      <c r="B133" s="574"/>
      <c r="C133" s="574"/>
      <c r="D133" s="574"/>
      <c r="Q133" s="574"/>
      <c r="R133" s="574"/>
    </row>
    <row r="134" spans="2:18" x14ac:dyDescent="0.2">
      <c r="B134" s="574"/>
      <c r="C134" s="574"/>
      <c r="D134" s="574"/>
      <c r="Q134" s="574"/>
      <c r="R134" s="574"/>
    </row>
    <row r="135" spans="2:18" x14ac:dyDescent="0.2">
      <c r="B135" s="574"/>
      <c r="C135" s="574"/>
      <c r="D135" s="574"/>
      <c r="Q135" s="574"/>
      <c r="R135" s="574"/>
    </row>
    <row r="136" spans="2:18" x14ac:dyDescent="0.2">
      <c r="B136" s="574"/>
      <c r="C136" s="574"/>
      <c r="D136" s="574"/>
      <c r="Q136" s="574"/>
      <c r="R136" s="574"/>
    </row>
    <row r="137" spans="2:18" x14ac:dyDescent="0.2">
      <c r="B137" s="574"/>
      <c r="C137" s="574"/>
      <c r="D137" s="574"/>
      <c r="Q137" s="574"/>
      <c r="R137" s="574"/>
    </row>
    <row r="138" spans="2:18" x14ac:dyDescent="0.2">
      <c r="B138" s="574"/>
      <c r="C138" s="574"/>
      <c r="D138" s="574"/>
      <c r="Q138" s="574"/>
      <c r="R138" s="574"/>
    </row>
    <row r="139" spans="2:18" x14ac:dyDescent="0.2">
      <c r="B139" s="574"/>
      <c r="C139" s="574"/>
      <c r="D139" s="574"/>
      <c r="Q139" s="574"/>
      <c r="R139" s="574"/>
    </row>
    <row r="140" spans="2:18" x14ac:dyDescent="0.2">
      <c r="B140" s="574"/>
      <c r="C140" s="574"/>
      <c r="D140" s="574"/>
      <c r="Q140" s="574"/>
      <c r="R140" s="574"/>
    </row>
    <row r="141" spans="2:18" x14ac:dyDescent="0.2">
      <c r="B141" s="574"/>
      <c r="C141" s="574"/>
      <c r="D141" s="574"/>
      <c r="Q141" s="574"/>
      <c r="R141" s="574"/>
    </row>
    <row r="142" spans="2:18" x14ac:dyDescent="0.2">
      <c r="B142" s="574"/>
      <c r="C142" s="574"/>
      <c r="D142" s="574"/>
    </row>
    <row r="143" spans="2:18" x14ac:dyDescent="0.2">
      <c r="B143" s="574"/>
      <c r="C143" s="574"/>
      <c r="D143" s="574"/>
    </row>
    <row r="144" spans="2:18" x14ac:dyDescent="0.2">
      <c r="B144" s="574"/>
      <c r="C144" s="574"/>
      <c r="D144" s="574"/>
    </row>
    <row r="145" spans="2:4" x14ac:dyDescent="0.2">
      <c r="B145" s="574"/>
      <c r="C145" s="574"/>
      <c r="D145" s="574"/>
    </row>
    <row r="146" spans="2:4" x14ac:dyDescent="0.2">
      <c r="B146" s="574"/>
      <c r="C146" s="574"/>
      <c r="D146" s="574"/>
    </row>
    <row r="147" spans="2:4" x14ac:dyDescent="0.2">
      <c r="B147" s="574"/>
      <c r="C147" s="574"/>
      <c r="D147" s="574"/>
    </row>
    <row r="148" spans="2:4" x14ac:dyDescent="0.2">
      <c r="B148" s="574"/>
      <c r="C148" s="574"/>
      <c r="D148" s="574"/>
    </row>
    <row r="149" spans="2:4" x14ac:dyDescent="0.2">
      <c r="B149" s="574"/>
      <c r="C149" s="574"/>
      <c r="D149" s="574"/>
    </row>
    <row r="150" spans="2:4" x14ac:dyDescent="0.2">
      <c r="B150" s="574"/>
      <c r="C150" s="574"/>
      <c r="D150" s="574"/>
    </row>
    <row r="151" spans="2:4" x14ac:dyDescent="0.2">
      <c r="B151" s="574"/>
      <c r="C151" s="574"/>
      <c r="D151" s="574"/>
    </row>
    <row r="152" spans="2:4" x14ac:dyDescent="0.2">
      <c r="B152" s="574"/>
      <c r="C152" s="574"/>
      <c r="D152" s="574"/>
    </row>
    <row r="153" spans="2:4" x14ac:dyDescent="0.2">
      <c r="B153" s="574"/>
      <c r="C153" s="574"/>
      <c r="D153" s="574"/>
    </row>
    <row r="154" spans="2:4" x14ac:dyDescent="0.2">
      <c r="B154" s="574"/>
      <c r="C154" s="574"/>
      <c r="D154" s="574"/>
    </row>
    <row r="155" spans="2:4" x14ac:dyDescent="0.2">
      <c r="B155" s="574"/>
      <c r="C155" s="574"/>
      <c r="D155" s="574"/>
    </row>
    <row r="156" spans="2:4" x14ac:dyDescent="0.2">
      <c r="B156" s="574"/>
      <c r="C156" s="574"/>
      <c r="D156" s="574"/>
    </row>
    <row r="157" spans="2:4" x14ac:dyDescent="0.2">
      <c r="B157" s="574"/>
      <c r="C157" s="574"/>
      <c r="D157" s="574"/>
    </row>
    <row r="158" spans="2:4" x14ac:dyDescent="0.2">
      <c r="B158" s="574"/>
      <c r="C158" s="574"/>
      <c r="D158" s="574"/>
    </row>
    <row r="159" spans="2:4" x14ac:dyDescent="0.2">
      <c r="B159" s="574"/>
      <c r="C159" s="574"/>
      <c r="D159" s="574"/>
    </row>
    <row r="160" spans="2:4" x14ac:dyDescent="0.2">
      <c r="B160" s="574"/>
      <c r="C160" s="574"/>
      <c r="D160" s="574"/>
    </row>
    <row r="161" spans="2:4" x14ac:dyDescent="0.2">
      <c r="B161" s="574"/>
      <c r="C161" s="574"/>
      <c r="D161" s="574"/>
    </row>
    <row r="162" spans="2:4" x14ac:dyDescent="0.2">
      <c r="B162" s="574"/>
      <c r="C162" s="574"/>
      <c r="D162" s="574"/>
    </row>
    <row r="163" spans="2:4" x14ac:dyDescent="0.2">
      <c r="B163" s="574"/>
      <c r="C163" s="574"/>
      <c r="D163" s="574"/>
    </row>
    <row r="164" spans="2:4" x14ac:dyDescent="0.2">
      <c r="B164" s="574"/>
      <c r="C164" s="574"/>
      <c r="D164" s="574"/>
    </row>
    <row r="165" spans="2:4" x14ac:dyDescent="0.2">
      <c r="B165" s="574"/>
      <c r="C165" s="574"/>
      <c r="D165" s="574"/>
    </row>
    <row r="166" spans="2:4" x14ac:dyDescent="0.2">
      <c r="B166" s="574"/>
      <c r="C166" s="574"/>
      <c r="D166" s="574"/>
    </row>
    <row r="167" spans="2:4" x14ac:dyDescent="0.2">
      <c r="B167" s="574"/>
      <c r="C167" s="574"/>
      <c r="D167" s="574"/>
    </row>
    <row r="168" spans="2:4" x14ac:dyDescent="0.2">
      <c r="B168" s="574"/>
      <c r="C168" s="574"/>
      <c r="D168" s="574"/>
    </row>
    <row r="169" spans="2:4" x14ac:dyDescent="0.2">
      <c r="B169" s="574"/>
      <c r="C169" s="574"/>
      <c r="D169" s="574"/>
    </row>
    <row r="170" spans="2:4" x14ac:dyDescent="0.2">
      <c r="B170" s="574"/>
      <c r="C170" s="574"/>
      <c r="D170" s="574"/>
    </row>
    <row r="171" spans="2:4" x14ac:dyDescent="0.2">
      <c r="B171" s="574"/>
      <c r="C171" s="574"/>
      <c r="D171" s="574"/>
    </row>
    <row r="172" spans="2:4" x14ac:dyDescent="0.2">
      <c r="B172" s="574"/>
      <c r="C172" s="574"/>
      <c r="D172" s="574"/>
    </row>
    <row r="173" spans="2:4" x14ac:dyDescent="0.2">
      <c r="B173" s="574"/>
      <c r="C173" s="574"/>
      <c r="D173" s="574"/>
    </row>
    <row r="174" spans="2:4" x14ac:dyDescent="0.2">
      <c r="B174" s="574"/>
      <c r="C174" s="574"/>
      <c r="D174" s="574"/>
    </row>
    <row r="175" spans="2:4" x14ac:dyDescent="0.2">
      <c r="B175" s="574"/>
      <c r="C175" s="574"/>
      <c r="D175" s="574"/>
    </row>
    <row r="176" spans="2:4" x14ac:dyDescent="0.2">
      <c r="B176" s="574"/>
      <c r="C176" s="574"/>
      <c r="D176" s="574"/>
    </row>
    <row r="177" spans="2:4" x14ac:dyDescent="0.2">
      <c r="B177" s="574"/>
      <c r="C177" s="574"/>
      <c r="D177" s="574"/>
    </row>
    <row r="178" spans="2:4" x14ac:dyDescent="0.2">
      <c r="B178" s="574"/>
      <c r="C178" s="574"/>
      <c r="D178" s="574"/>
    </row>
    <row r="179" spans="2:4" x14ac:dyDescent="0.2">
      <c r="B179" s="574"/>
      <c r="C179" s="574"/>
      <c r="D179" s="574"/>
    </row>
    <row r="180" spans="2:4" x14ac:dyDescent="0.2">
      <c r="B180" s="574"/>
      <c r="C180" s="574"/>
      <c r="D180" s="574"/>
    </row>
    <row r="181" spans="2:4" x14ac:dyDescent="0.2">
      <c r="B181" s="574"/>
      <c r="C181" s="574"/>
      <c r="D181" s="574"/>
    </row>
    <row r="182" spans="2:4" x14ac:dyDescent="0.2">
      <c r="B182" s="574"/>
      <c r="C182" s="574"/>
      <c r="D182" s="574"/>
    </row>
    <row r="183" spans="2:4" x14ac:dyDescent="0.2">
      <c r="B183" s="574"/>
      <c r="C183" s="574"/>
      <c r="D183" s="574"/>
    </row>
    <row r="184" spans="2:4" x14ac:dyDescent="0.2">
      <c r="B184" s="574"/>
      <c r="C184" s="574"/>
      <c r="D184" s="574"/>
    </row>
    <row r="185" spans="2:4" x14ac:dyDescent="0.2">
      <c r="B185" s="574"/>
      <c r="C185" s="574"/>
      <c r="D185" s="574"/>
    </row>
    <row r="186" spans="2:4" x14ac:dyDescent="0.2">
      <c r="B186" s="574"/>
      <c r="C186" s="574"/>
      <c r="D186" s="574"/>
    </row>
    <row r="187" spans="2:4" x14ac:dyDescent="0.2">
      <c r="B187" s="574"/>
      <c r="C187" s="574"/>
      <c r="D187" s="574"/>
    </row>
    <row r="188" spans="2:4" x14ac:dyDescent="0.2">
      <c r="B188" s="574"/>
      <c r="C188" s="574"/>
      <c r="D188" s="574"/>
    </row>
    <row r="189" spans="2:4" x14ac:dyDescent="0.2">
      <c r="B189" s="574"/>
      <c r="C189" s="574"/>
      <c r="D189" s="574"/>
    </row>
    <row r="190" spans="2:4" x14ac:dyDescent="0.2">
      <c r="B190" s="574"/>
      <c r="C190" s="574"/>
      <c r="D190" s="574"/>
    </row>
    <row r="191" spans="2:4" x14ac:dyDescent="0.2">
      <c r="B191" s="574"/>
      <c r="C191" s="574"/>
      <c r="D191" s="574"/>
    </row>
    <row r="192" spans="2:4" x14ac:dyDescent="0.2">
      <c r="B192" s="574"/>
      <c r="C192" s="574"/>
      <c r="D192" s="574"/>
    </row>
    <row r="193" spans="2:4" x14ac:dyDescent="0.2">
      <c r="B193" s="574"/>
      <c r="C193" s="574"/>
      <c r="D193" s="574"/>
    </row>
    <row r="194" spans="2:4" x14ac:dyDescent="0.2">
      <c r="B194" s="574"/>
      <c r="C194" s="574"/>
      <c r="D194" s="574"/>
    </row>
    <row r="195" spans="2:4" x14ac:dyDescent="0.2">
      <c r="B195" s="574"/>
      <c r="C195" s="574"/>
      <c r="D195" s="574"/>
    </row>
    <row r="196" spans="2:4" x14ac:dyDescent="0.2">
      <c r="B196" s="574"/>
      <c r="C196" s="574"/>
      <c r="D196" s="574"/>
    </row>
    <row r="197" spans="2:4" x14ac:dyDescent="0.2">
      <c r="B197" s="574"/>
      <c r="C197" s="574"/>
      <c r="D197" s="574"/>
    </row>
    <row r="198" spans="2:4" x14ac:dyDescent="0.2">
      <c r="B198" s="574"/>
      <c r="C198" s="574"/>
      <c r="D198" s="574"/>
    </row>
    <row r="199" spans="2:4" x14ac:dyDescent="0.2">
      <c r="B199" s="574"/>
      <c r="C199" s="574"/>
      <c r="D199" s="574"/>
    </row>
    <row r="200" spans="2:4" x14ac:dyDescent="0.2">
      <c r="B200" s="574"/>
      <c r="C200" s="574"/>
      <c r="D200" s="574"/>
    </row>
    <row r="201" spans="2:4" x14ac:dyDescent="0.2">
      <c r="B201" s="574"/>
      <c r="C201" s="574"/>
      <c r="D201" s="574"/>
    </row>
    <row r="202" spans="2:4" x14ac:dyDescent="0.2">
      <c r="B202" s="574"/>
      <c r="C202" s="574"/>
      <c r="D202" s="574"/>
    </row>
    <row r="203" spans="2:4" x14ac:dyDescent="0.2">
      <c r="B203" s="574"/>
      <c r="C203" s="574"/>
      <c r="D203" s="574"/>
    </row>
    <row r="204" spans="2:4" x14ac:dyDescent="0.2">
      <c r="B204" s="574"/>
      <c r="C204" s="574"/>
      <c r="D204" s="574"/>
    </row>
    <row r="205" spans="2:4" x14ac:dyDescent="0.2">
      <c r="B205" s="574"/>
      <c r="C205" s="574"/>
      <c r="D205" s="574"/>
    </row>
    <row r="206" spans="2:4" x14ac:dyDescent="0.2">
      <c r="B206" s="574"/>
      <c r="C206" s="574"/>
      <c r="D206" s="574"/>
    </row>
    <row r="207" spans="2:4" x14ac:dyDescent="0.2">
      <c r="B207" s="574"/>
      <c r="C207" s="574"/>
      <c r="D207" s="574"/>
    </row>
    <row r="208" spans="2:4" x14ac:dyDescent="0.2">
      <c r="B208" s="574"/>
      <c r="C208" s="574"/>
      <c r="D208" s="574"/>
    </row>
    <row r="209" spans="2:4" x14ac:dyDescent="0.2">
      <c r="B209" s="574"/>
      <c r="C209" s="574"/>
      <c r="D209" s="574"/>
    </row>
    <row r="210" spans="2:4" x14ac:dyDescent="0.2">
      <c r="B210" s="574"/>
      <c r="C210" s="574"/>
      <c r="D210" s="574"/>
    </row>
    <row r="211" spans="2:4" x14ac:dyDescent="0.2">
      <c r="B211" s="574"/>
      <c r="C211" s="574"/>
      <c r="D211" s="574"/>
    </row>
    <row r="212" spans="2:4" x14ac:dyDescent="0.2">
      <c r="B212" s="574"/>
      <c r="C212" s="574"/>
      <c r="D212" s="574"/>
    </row>
    <row r="213" spans="2:4" x14ac:dyDescent="0.2">
      <c r="B213" s="574"/>
      <c r="C213" s="574"/>
      <c r="D213" s="574"/>
    </row>
    <row r="214" spans="2:4" x14ac:dyDescent="0.2">
      <c r="B214" s="574"/>
      <c r="C214" s="574"/>
      <c r="D214" s="574"/>
    </row>
    <row r="215" spans="2:4" x14ac:dyDescent="0.2">
      <c r="B215" s="574"/>
      <c r="C215" s="574"/>
      <c r="D215" s="574"/>
    </row>
    <row r="216" spans="2:4" x14ac:dyDescent="0.2">
      <c r="B216" s="574"/>
      <c r="C216" s="574"/>
      <c r="D216" s="574"/>
    </row>
    <row r="217" spans="2:4" x14ac:dyDescent="0.2">
      <c r="B217" s="574"/>
      <c r="C217" s="574"/>
      <c r="D217" s="574"/>
    </row>
    <row r="218" spans="2:4" x14ac:dyDescent="0.2">
      <c r="B218" s="574"/>
      <c r="C218" s="574"/>
      <c r="D218" s="574"/>
    </row>
    <row r="219" spans="2:4" x14ac:dyDescent="0.2">
      <c r="B219" s="574"/>
      <c r="C219" s="574"/>
      <c r="D219" s="574"/>
    </row>
    <row r="220" spans="2:4" x14ac:dyDescent="0.2">
      <c r="B220" s="574"/>
      <c r="C220" s="574"/>
      <c r="D220" s="574"/>
    </row>
    <row r="221" spans="2:4" x14ac:dyDescent="0.2">
      <c r="B221" s="574"/>
      <c r="C221" s="574"/>
      <c r="D221" s="574"/>
    </row>
    <row r="222" spans="2:4" x14ac:dyDescent="0.2">
      <c r="B222" s="574"/>
      <c r="C222" s="574"/>
      <c r="D222" s="574"/>
    </row>
    <row r="223" spans="2:4" x14ac:dyDescent="0.2">
      <c r="B223" s="574"/>
      <c r="C223" s="574"/>
      <c r="D223" s="574"/>
    </row>
    <row r="224" spans="2:4" x14ac:dyDescent="0.2">
      <c r="B224" s="574"/>
      <c r="C224" s="574"/>
      <c r="D224" s="574"/>
    </row>
    <row r="225" spans="2:4" x14ac:dyDescent="0.2">
      <c r="B225" s="574"/>
      <c r="C225" s="574"/>
      <c r="D225" s="574"/>
    </row>
    <row r="226" spans="2:4" x14ac:dyDescent="0.2">
      <c r="B226" s="574"/>
      <c r="C226" s="574"/>
      <c r="D226" s="574"/>
    </row>
    <row r="227" spans="2:4" x14ac:dyDescent="0.2">
      <c r="B227" s="574"/>
      <c r="C227" s="574"/>
      <c r="D227" s="574"/>
    </row>
    <row r="228" spans="2:4" x14ac:dyDescent="0.2">
      <c r="B228" s="574"/>
      <c r="C228" s="574"/>
      <c r="D228" s="574"/>
    </row>
    <row r="229" spans="2:4" x14ac:dyDescent="0.2">
      <c r="B229" s="574"/>
      <c r="C229" s="574"/>
      <c r="D229" s="574"/>
    </row>
    <row r="230" spans="2:4" x14ac:dyDescent="0.2">
      <c r="B230" s="574"/>
      <c r="C230" s="574"/>
      <c r="D230" s="574"/>
    </row>
    <row r="231" spans="2:4" x14ac:dyDescent="0.2">
      <c r="B231" s="574"/>
      <c r="C231" s="574"/>
      <c r="D231" s="574"/>
    </row>
    <row r="232" spans="2:4" x14ac:dyDescent="0.2">
      <c r="B232" s="574"/>
      <c r="C232" s="574"/>
      <c r="D232" s="574"/>
    </row>
    <row r="233" spans="2:4" x14ac:dyDescent="0.2">
      <c r="B233" s="574"/>
      <c r="C233" s="574"/>
      <c r="D233" s="574"/>
    </row>
    <row r="234" spans="2:4" x14ac:dyDescent="0.2">
      <c r="B234" s="574"/>
      <c r="C234" s="574"/>
      <c r="D234" s="574"/>
    </row>
    <row r="235" spans="2:4" x14ac:dyDescent="0.2">
      <c r="B235" s="574"/>
      <c r="C235" s="574"/>
      <c r="D235" s="574"/>
    </row>
    <row r="236" spans="2:4" x14ac:dyDescent="0.2">
      <c r="B236" s="574"/>
      <c r="C236" s="574"/>
      <c r="D236" s="574"/>
    </row>
    <row r="237" spans="2:4" x14ac:dyDescent="0.2">
      <c r="B237" s="574"/>
      <c r="C237" s="574"/>
      <c r="D237" s="574"/>
    </row>
    <row r="238" spans="2:4" x14ac:dyDescent="0.2">
      <c r="B238" s="574"/>
      <c r="C238" s="574"/>
      <c r="D238" s="574"/>
    </row>
    <row r="239" spans="2:4" x14ac:dyDescent="0.2">
      <c r="B239" s="574"/>
      <c r="C239" s="574"/>
      <c r="D239" s="574"/>
    </row>
    <row r="240" spans="2:4" x14ac:dyDescent="0.2">
      <c r="B240" s="574"/>
      <c r="C240" s="574"/>
      <c r="D240" s="574"/>
    </row>
    <row r="241" spans="2:4" x14ac:dyDescent="0.2">
      <c r="B241" s="574"/>
      <c r="C241" s="574"/>
      <c r="D241" s="574"/>
    </row>
    <row r="242" spans="2:4" x14ac:dyDescent="0.2">
      <c r="B242" s="574"/>
      <c r="C242" s="574"/>
      <c r="D242" s="574"/>
    </row>
    <row r="243" spans="2:4" x14ac:dyDescent="0.2">
      <c r="B243" s="574"/>
      <c r="C243" s="574"/>
      <c r="D243" s="574"/>
    </row>
    <row r="244" spans="2:4" x14ac:dyDescent="0.2">
      <c r="B244" s="574"/>
      <c r="C244" s="574"/>
      <c r="D244" s="574"/>
    </row>
    <row r="245" spans="2:4" x14ac:dyDescent="0.2">
      <c r="B245" s="574"/>
      <c r="C245" s="574"/>
      <c r="D245" s="574"/>
    </row>
    <row r="246" spans="2:4" x14ac:dyDescent="0.2">
      <c r="B246" s="574"/>
      <c r="C246" s="574"/>
      <c r="D246" s="574"/>
    </row>
    <row r="247" spans="2:4" x14ac:dyDescent="0.2">
      <c r="B247" s="574"/>
      <c r="C247" s="574"/>
      <c r="D247" s="574"/>
    </row>
    <row r="248" spans="2:4" x14ac:dyDescent="0.2">
      <c r="B248" s="574"/>
      <c r="C248" s="574"/>
      <c r="D248" s="574"/>
    </row>
    <row r="249" spans="2:4" x14ac:dyDescent="0.2">
      <c r="B249" s="574"/>
      <c r="C249" s="574"/>
      <c r="D249" s="574"/>
    </row>
    <row r="250" spans="2:4" x14ac:dyDescent="0.2">
      <c r="B250" s="574"/>
      <c r="C250" s="574"/>
      <c r="D250" s="574"/>
    </row>
    <row r="251" spans="2:4" x14ac:dyDescent="0.2">
      <c r="B251" s="574"/>
      <c r="C251" s="574"/>
      <c r="D251" s="574"/>
    </row>
    <row r="252" spans="2:4" x14ac:dyDescent="0.2">
      <c r="B252" s="574"/>
      <c r="C252" s="574"/>
      <c r="D252" s="574"/>
    </row>
    <row r="253" spans="2:4" x14ac:dyDescent="0.2">
      <c r="B253" s="574"/>
      <c r="C253" s="574"/>
      <c r="D253" s="574"/>
    </row>
    <row r="254" spans="2:4" x14ac:dyDescent="0.2">
      <c r="B254" s="574"/>
      <c r="C254" s="574"/>
      <c r="D254" s="574"/>
    </row>
    <row r="255" spans="2:4" x14ac:dyDescent="0.2">
      <c r="B255" s="574"/>
      <c r="C255" s="574"/>
      <c r="D255" s="574"/>
    </row>
    <row r="256" spans="2:4" x14ac:dyDescent="0.2">
      <c r="B256" s="574"/>
      <c r="C256" s="574"/>
      <c r="D256" s="574"/>
    </row>
    <row r="257" spans="2:4" x14ac:dyDescent="0.2">
      <c r="B257" s="574"/>
      <c r="C257" s="574"/>
      <c r="D257" s="574"/>
    </row>
    <row r="258" spans="2:4" x14ac:dyDescent="0.2">
      <c r="B258" s="574"/>
      <c r="C258" s="574"/>
      <c r="D258" s="574"/>
    </row>
    <row r="259" spans="2:4" x14ac:dyDescent="0.2">
      <c r="B259" s="574"/>
      <c r="C259" s="574"/>
      <c r="D259" s="574"/>
    </row>
    <row r="260" spans="2:4" x14ac:dyDescent="0.2">
      <c r="B260" s="574"/>
      <c r="C260" s="574"/>
      <c r="D260" s="574"/>
    </row>
    <row r="261" spans="2:4" x14ac:dyDescent="0.2">
      <c r="B261" s="574"/>
      <c r="C261" s="574"/>
      <c r="D261" s="574"/>
    </row>
    <row r="262" spans="2:4" x14ac:dyDescent="0.2">
      <c r="B262" s="574"/>
      <c r="C262" s="574"/>
      <c r="D262" s="574"/>
    </row>
    <row r="263" spans="2:4" x14ac:dyDescent="0.2">
      <c r="B263" s="574"/>
      <c r="C263" s="574"/>
      <c r="D263" s="574"/>
    </row>
    <row r="264" spans="2:4" x14ac:dyDescent="0.2">
      <c r="B264" s="574"/>
      <c r="C264" s="574"/>
      <c r="D264" s="574"/>
    </row>
    <row r="265" spans="2:4" x14ac:dyDescent="0.2">
      <c r="B265" s="574"/>
      <c r="C265" s="574"/>
      <c r="D265" s="574"/>
    </row>
    <row r="266" spans="2:4" x14ac:dyDescent="0.2">
      <c r="B266" s="574"/>
      <c r="C266" s="574"/>
      <c r="D266" s="574"/>
    </row>
    <row r="267" spans="2:4" x14ac:dyDescent="0.2">
      <c r="B267" s="574"/>
      <c r="C267" s="574"/>
      <c r="D267" s="574"/>
    </row>
    <row r="268" spans="2:4" x14ac:dyDescent="0.2">
      <c r="B268" s="574"/>
      <c r="C268" s="574"/>
      <c r="D268" s="574"/>
    </row>
    <row r="269" spans="2:4" x14ac:dyDescent="0.2">
      <c r="B269" s="574"/>
      <c r="C269" s="574"/>
      <c r="D269" s="574"/>
    </row>
    <row r="270" spans="2:4" x14ac:dyDescent="0.2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Anita McGuire</cp:lastModifiedBy>
  <cp:lastPrinted>2014-05-21T13:50:33Z</cp:lastPrinted>
  <dcterms:created xsi:type="dcterms:W3CDTF">1996-10-14T23:33:28Z</dcterms:created>
  <dcterms:modified xsi:type="dcterms:W3CDTF">2014-05-21T15:23:26Z</dcterms:modified>
</cp:coreProperties>
</file>